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se\Desktop\Excel_work\Excel-Challenge\"/>
    </mc:Choice>
  </mc:AlternateContent>
  <xr:revisionPtr revIDLastSave="0" documentId="13_ncr:1_{B6CF5AFE-626E-454C-8957-14AEDCD7DC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ategory Pivot" sheetId="2" r:id="rId1"/>
    <sheet name="State Pivot" sheetId="3" r:id="rId2"/>
    <sheet name="Date Pivot" sheetId="4" r:id="rId3"/>
    <sheet name="Bonus Outcome Based on Goal" sheetId="5" r:id="rId4"/>
    <sheet name="Statistical Analysis" sheetId="6" r:id="rId5"/>
    <sheet name="DataSet" sheetId="1" r:id="rId6"/>
  </sheets>
  <definedNames>
    <definedName name="_xlnm._FilterDatabase" localSheetId="5" hidden="1">DataSet!$A$1:$T$4115</definedName>
    <definedName name="_xlnm._FilterDatabase" localSheetId="4" hidden="1">'Statistical Analysis'!$A$1:$B$2186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6" l="1"/>
  <c r="L7" i="6"/>
  <c r="L6" i="6"/>
  <c r="E6" i="6"/>
  <c r="L5" i="6"/>
  <c r="L4" i="6"/>
  <c r="L3" i="6"/>
  <c r="L2" i="6"/>
  <c r="E5" i="6"/>
  <c r="E4" i="6"/>
  <c r="E3" i="6"/>
  <c r="E2" i="6"/>
  <c r="D12" i="5"/>
  <c r="D11" i="5"/>
  <c r="D10" i="5"/>
  <c r="D9" i="5"/>
  <c r="D8" i="5"/>
  <c r="D7" i="5"/>
  <c r="D6" i="5"/>
  <c r="D5" i="5"/>
  <c r="D4" i="5"/>
  <c r="C12" i="5"/>
  <c r="C11" i="5"/>
  <c r="C10" i="5"/>
  <c r="C9" i="5"/>
  <c r="C8" i="5"/>
  <c r="C7" i="5"/>
  <c r="C6" i="5"/>
  <c r="C5" i="5"/>
  <c r="C4" i="5"/>
  <c r="B12" i="5"/>
  <c r="B11" i="5"/>
  <c r="B10" i="5"/>
  <c r="B9" i="5"/>
  <c r="B8" i="5"/>
  <c r="B7" i="5"/>
  <c r="B6" i="5"/>
  <c r="B5" i="5"/>
  <c r="B4" i="5"/>
  <c r="B3" i="5"/>
  <c r="C3" i="5"/>
  <c r="D3" i="5"/>
  <c r="E3" i="5" l="1"/>
  <c r="F3" i="5" s="1"/>
  <c r="E6" i="5"/>
  <c r="G6" i="5" s="1"/>
  <c r="E12" i="5"/>
  <c r="F12" i="5" s="1"/>
  <c r="E5" i="5"/>
  <c r="G5" i="5" s="1"/>
  <c r="E4" i="5"/>
  <c r="G4" i="5" s="1"/>
  <c r="E11" i="5"/>
  <c r="E10" i="5"/>
  <c r="E9" i="5"/>
  <c r="E8" i="5"/>
  <c r="E7" i="5"/>
  <c r="D2" i="5"/>
  <c r="B2" i="5"/>
  <c r="C2" i="5"/>
  <c r="B13" i="5"/>
  <c r="C13" i="5"/>
  <c r="D13" i="5"/>
  <c r="S3234" i="1"/>
  <c r="T3312" i="1"/>
  <c r="T109" i="1"/>
  <c r="T3158" i="1"/>
  <c r="T3673" i="1"/>
  <c r="T2224" i="1"/>
  <c r="T2967" i="1"/>
  <c r="T2992" i="1"/>
  <c r="T2050" i="1"/>
  <c r="T275" i="1"/>
  <c r="T1885" i="1"/>
  <c r="T2558" i="1"/>
  <c r="T3653" i="1"/>
  <c r="T2495" i="1"/>
  <c r="T2608" i="1"/>
  <c r="T1405" i="1"/>
  <c r="T3251" i="1"/>
  <c r="T843" i="1"/>
  <c r="T3555" i="1"/>
  <c r="T747" i="1"/>
  <c r="T1295" i="1"/>
  <c r="T3418" i="1"/>
  <c r="T70" i="1"/>
  <c r="T1603" i="1"/>
  <c r="T3588" i="1"/>
  <c r="T327" i="1"/>
  <c r="T1273" i="1"/>
  <c r="T3453" i="1"/>
  <c r="T3253" i="1"/>
  <c r="T2076" i="1"/>
  <c r="T2173" i="1"/>
  <c r="T4" i="1"/>
  <c r="T3517" i="1"/>
  <c r="T2458" i="1"/>
  <c r="T2027" i="1"/>
  <c r="T1204" i="1"/>
  <c r="T2968" i="1"/>
  <c r="T3605" i="1"/>
  <c r="T1761" i="1"/>
  <c r="T3561" i="1"/>
  <c r="T1358" i="1"/>
  <c r="T1279" i="1"/>
  <c r="T3409" i="1"/>
  <c r="T3544" i="1"/>
  <c r="T1280" i="1"/>
  <c r="T2548" i="1"/>
  <c r="T2983" i="1"/>
  <c r="T2461" i="1"/>
  <c r="T1477" i="1"/>
  <c r="T3246" i="1"/>
  <c r="T259" i="1"/>
  <c r="T3306" i="1"/>
  <c r="T3233" i="1"/>
  <c r="T1982" i="1"/>
  <c r="T3039" i="1"/>
  <c r="T3189" i="1"/>
  <c r="T2972" i="1"/>
  <c r="T3325" i="1"/>
  <c r="T3150" i="1"/>
  <c r="T3412" i="1"/>
  <c r="T2256" i="1"/>
  <c r="T2787" i="1"/>
  <c r="T2255" i="1"/>
  <c r="T1521" i="1"/>
  <c r="T1387" i="1"/>
  <c r="T2793" i="1"/>
  <c r="T1605" i="1"/>
  <c r="T1531" i="1"/>
  <c r="T316" i="1"/>
  <c r="T3210" i="1"/>
  <c r="T281" i="1"/>
  <c r="T1517" i="1"/>
  <c r="T1606" i="1"/>
  <c r="T354" i="1"/>
  <c r="T248" i="1"/>
  <c r="T2168" i="1"/>
  <c r="T82" i="1"/>
  <c r="T1031" i="1"/>
  <c r="T802" i="1"/>
  <c r="T1198" i="1"/>
  <c r="T3279" i="1"/>
  <c r="T828" i="1"/>
  <c r="T2115" i="1"/>
  <c r="T26" i="1"/>
  <c r="T90" i="1"/>
  <c r="T842" i="1"/>
  <c r="T2640" i="1"/>
  <c r="T1671" i="1"/>
  <c r="T2065" i="1"/>
  <c r="T2720" i="1"/>
  <c r="T100" i="1"/>
  <c r="T2066" i="1"/>
  <c r="T2340" i="1"/>
  <c r="T644" i="1"/>
  <c r="T35" i="1"/>
  <c r="T83" i="1"/>
  <c r="T1216" i="1"/>
  <c r="T74" i="1"/>
  <c r="T2031" i="1"/>
  <c r="T1037" i="1"/>
  <c r="T2275" i="1"/>
  <c r="T2047" i="1"/>
  <c r="T2801" i="1"/>
  <c r="T810" i="1"/>
  <c r="T260" i="1"/>
  <c r="T1542" i="1"/>
  <c r="T2286" i="1"/>
  <c r="T2803" i="1"/>
  <c r="T2077" i="1"/>
  <c r="T1507" i="1"/>
  <c r="T1212" i="1"/>
  <c r="T2465" i="1"/>
  <c r="T2320" i="1"/>
  <c r="T2727" i="1"/>
  <c r="T1936" i="1"/>
  <c r="T278" i="1"/>
  <c r="T2109" i="1"/>
  <c r="T2241" i="1"/>
  <c r="T2523" i="1"/>
  <c r="T2030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3357" i="1"/>
  <c r="T3609" i="1"/>
  <c r="T3313" i="1"/>
  <c r="T3486" i="1"/>
  <c r="T2110" i="1"/>
  <c r="T2318" i="1"/>
  <c r="T3324" i="1"/>
  <c r="T2715" i="1"/>
  <c r="T3716" i="1"/>
  <c r="T3217" i="1"/>
  <c r="T3551" i="1"/>
  <c r="T2225" i="1"/>
  <c r="T3000" i="1"/>
  <c r="T847" i="1"/>
  <c r="T3511" i="1"/>
  <c r="T2970" i="1"/>
  <c r="T3391" i="1"/>
  <c r="T3586" i="1"/>
  <c r="T3680" i="1"/>
  <c r="T3724" i="1"/>
  <c r="T3172" i="1"/>
  <c r="T3437" i="1"/>
  <c r="T2549" i="1"/>
  <c r="T3524" i="1"/>
  <c r="T2544" i="1"/>
  <c r="T2490" i="1"/>
  <c r="T825" i="1"/>
  <c r="T3281" i="1"/>
  <c r="T2491" i="1"/>
  <c r="T3775" i="1"/>
  <c r="T2053" i="1"/>
  <c r="T3549" i="1"/>
  <c r="T2451" i="1"/>
  <c r="T2462" i="1"/>
  <c r="T2630" i="1"/>
  <c r="T3441" i="1"/>
  <c r="T2542" i="1"/>
  <c r="T3698" i="1"/>
  <c r="T3607" i="1"/>
  <c r="T3503" i="1"/>
  <c r="T3763" i="1"/>
  <c r="T2709" i="1"/>
  <c r="T3621" i="1"/>
  <c r="T3426" i="1"/>
  <c r="T3610" i="1"/>
  <c r="T3557" i="1"/>
  <c r="T3362" i="1"/>
  <c r="T3497" i="1"/>
  <c r="T3664" i="1"/>
  <c r="T3348" i="1"/>
  <c r="T2266" i="1"/>
  <c r="T2554" i="1"/>
  <c r="T3707" i="1"/>
  <c r="T3495" i="1"/>
  <c r="T2276" i="1"/>
  <c r="T3695" i="1"/>
  <c r="T3526" i="1"/>
  <c r="T3417" i="1"/>
  <c r="T3773" i="1"/>
  <c r="T3388" i="1"/>
  <c r="T3482" i="1"/>
  <c r="T3330" i="1"/>
  <c r="T3030" i="1"/>
  <c r="T2186" i="1"/>
  <c r="T2815" i="1"/>
  <c r="T3017" i="1"/>
  <c r="T1842" i="1"/>
  <c r="T3474" i="1"/>
  <c r="T3273" i="1"/>
  <c r="T3436" i="1"/>
  <c r="T413" i="1"/>
  <c r="T3430" i="1"/>
  <c r="T2988" i="1"/>
  <c r="T3386" i="1"/>
  <c r="T2095" i="1"/>
  <c r="T3479" i="1"/>
  <c r="T3372" i="1"/>
  <c r="T3533" i="1"/>
  <c r="T3307" i="1"/>
  <c r="T2500" i="1"/>
  <c r="T3433" i="1"/>
  <c r="T3583" i="1"/>
  <c r="T3504" i="1"/>
  <c r="T2711" i="1"/>
  <c r="T2974" i="1"/>
  <c r="T3666" i="1"/>
  <c r="T3784" i="1"/>
  <c r="T2472" i="1"/>
  <c r="T3710" i="1"/>
  <c r="T3165" i="1"/>
  <c r="T3581" i="1"/>
  <c r="T3612" i="1"/>
  <c r="T3760" i="1"/>
  <c r="T3656" i="1"/>
  <c r="T3041" i="1"/>
  <c r="T2980" i="1"/>
  <c r="T3523" i="1"/>
  <c r="T1898" i="1"/>
  <c r="T3365" i="1"/>
  <c r="T2663" i="1"/>
  <c r="T3615" i="1"/>
  <c r="T2081" i="1"/>
  <c r="T3674" i="1"/>
  <c r="T3540" i="1"/>
  <c r="T3572" i="1"/>
  <c r="T3387" i="1"/>
  <c r="T3371" i="1"/>
  <c r="T3617" i="1"/>
  <c r="T3152" i="1"/>
  <c r="T3250" i="1"/>
  <c r="T3519" i="1"/>
  <c r="T3614" i="1"/>
  <c r="T3236" i="1"/>
  <c r="T3689" i="1"/>
  <c r="T2068" i="1"/>
  <c r="T3608" i="1"/>
  <c r="T2804" i="1"/>
  <c r="T3490" i="1"/>
  <c r="T3663" i="1"/>
  <c r="T3480" i="1"/>
  <c r="T3257" i="1"/>
  <c r="T3591" i="1"/>
  <c r="T3247" i="1"/>
  <c r="T2991" i="1"/>
  <c r="T2805" i="1"/>
  <c r="T3338" i="1"/>
  <c r="T3589" i="1"/>
  <c r="T3154" i="1"/>
  <c r="T3282" i="1"/>
  <c r="T2732" i="1"/>
  <c r="T3539" i="1"/>
  <c r="T3788" i="1"/>
  <c r="T63" i="1"/>
  <c r="T2822" i="1"/>
  <c r="T2813" i="1"/>
  <c r="T261" i="1"/>
  <c r="T1662" i="1"/>
  <c r="T3301" i="1"/>
  <c r="T2017" i="1"/>
  <c r="T3380" i="1"/>
  <c r="T2525" i="1"/>
  <c r="T3491" i="1"/>
  <c r="T856" i="1"/>
  <c r="T1381" i="1"/>
  <c r="T3455" i="1"/>
  <c r="T3500" i="1"/>
  <c r="T262" i="1"/>
  <c r="T3714" i="1"/>
  <c r="T2635" i="1"/>
  <c r="T3766" i="1"/>
  <c r="T370" i="1"/>
  <c r="T3416" i="1"/>
  <c r="T3399" i="1"/>
  <c r="T3675" i="1"/>
  <c r="T2339" i="1"/>
  <c r="T3182" i="1"/>
  <c r="T3356" i="1"/>
  <c r="T3280" i="1"/>
  <c r="T3006" i="1"/>
  <c r="T3435" i="1"/>
  <c r="T3215" i="1"/>
  <c r="T3665" i="1"/>
  <c r="T1826" i="1"/>
  <c r="T2342" i="1"/>
  <c r="T3584" i="1"/>
  <c r="T1899" i="1"/>
  <c r="T1887" i="1"/>
  <c r="T1361" i="1"/>
  <c r="T2614" i="1"/>
  <c r="T295" i="1"/>
  <c r="T785" i="1"/>
  <c r="T3536" i="1"/>
  <c r="T1953" i="1"/>
  <c r="T3293" i="1"/>
  <c r="T3403" i="1"/>
  <c r="T820" i="1"/>
  <c r="T739" i="1"/>
  <c r="T3164" i="1"/>
  <c r="T3456" i="1"/>
  <c r="T2828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2309" i="1"/>
  <c r="T2333" i="1"/>
  <c r="T2036" i="1"/>
  <c r="T2562" i="1"/>
  <c r="T2093" i="1"/>
  <c r="T3248" i="1"/>
  <c r="T1215" i="1"/>
  <c r="T3035" i="1"/>
  <c r="T796" i="1"/>
  <c r="T1029" i="1"/>
  <c r="T2073" i="1"/>
  <c r="T2111" i="1"/>
  <c r="T3264" i="1"/>
  <c r="T1296" i="1"/>
  <c r="T3346" i="1"/>
  <c r="T1369" i="1"/>
  <c r="T2099" i="1"/>
  <c r="T1613" i="1"/>
  <c r="T3317" i="1"/>
  <c r="T10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13" i="1"/>
  <c r="T3628" i="1"/>
  <c r="T3824" i="1"/>
  <c r="T3498" i="1"/>
  <c r="T3703" i="1"/>
  <c r="T2492" i="1"/>
  <c r="T421" i="1"/>
  <c r="T1466" i="1"/>
  <c r="T3616" i="1"/>
  <c r="T2046" i="1"/>
  <c r="T1208" i="1"/>
  <c r="T3478" i="1"/>
  <c r="T1884" i="1"/>
  <c r="T3752" i="1"/>
  <c r="T3558" i="1"/>
  <c r="T3241" i="1"/>
  <c r="T3174" i="1"/>
  <c r="T3402" i="1"/>
  <c r="T3531" i="1"/>
  <c r="T1888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1758" i="1"/>
  <c r="T3022" i="1"/>
  <c r="T3564" i="1"/>
  <c r="T2475" i="1"/>
  <c r="T2784" i="1"/>
  <c r="T3414" i="1"/>
  <c r="T1639" i="1"/>
  <c r="T2471" i="1"/>
  <c r="T2818" i="1"/>
  <c r="T2331" i="1"/>
  <c r="T3496" i="1"/>
  <c r="T2632" i="1"/>
  <c r="T8" i="1"/>
  <c r="T1883" i="1"/>
  <c r="T3173" i="1"/>
  <c r="T3672" i="1"/>
  <c r="T3220" i="1"/>
  <c r="T2619" i="1"/>
  <c r="T1039" i="1"/>
  <c r="T3011" i="1"/>
  <c r="T1964" i="1"/>
  <c r="T3290" i="1"/>
  <c r="T1022" i="1"/>
  <c r="T335" i="1"/>
  <c r="T2310" i="1"/>
  <c r="T2108" i="1"/>
  <c r="T2008" i="1"/>
  <c r="T2722" i="1"/>
  <c r="T1297" i="1"/>
  <c r="T3169" i="1"/>
  <c r="T2247" i="1"/>
  <c r="T2061" i="1"/>
  <c r="T2494" i="1"/>
  <c r="T3277" i="1"/>
  <c r="T1384" i="1"/>
  <c r="T1642" i="1"/>
  <c r="T338" i="1"/>
  <c r="T257" i="1"/>
  <c r="T1644" i="1"/>
  <c r="T2305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411" i="1"/>
  <c r="T525" i="1"/>
  <c r="T297" i="1"/>
  <c r="T1514" i="1"/>
  <c r="T400" i="1"/>
  <c r="T356" i="1"/>
  <c r="T2730" i="1"/>
  <c r="T811" i="1"/>
  <c r="T1365" i="1"/>
  <c r="T1259" i="1"/>
  <c r="T3309" i="1"/>
  <c r="T2809" i="1"/>
  <c r="T1632" i="1"/>
  <c r="T1824" i="1"/>
  <c r="T2965" i="1"/>
  <c r="T3341" i="1"/>
  <c r="T3043" i="1"/>
  <c r="T1967" i="1"/>
  <c r="T2122" i="1"/>
  <c r="T2281" i="1"/>
  <c r="T1523" i="1"/>
  <c r="T1516" i="1"/>
  <c r="T2612" i="1"/>
  <c r="T1827" i="1"/>
  <c r="T2479" i="1"/>
  <c r="T1949" i="1"/>
  <c r="T2942" i="1"/>
  <c r="T2199" i="1"/>
  <c r="T2234" i="1"/>
  <c r="T2192" i="1"/>
  <c r="T1033" i="1"/>
  <c r="T412" i="1"/>
  <c r="T358" i="1"/>
  <c r="T1608" i="1"/>
  <c r="T760" i="1"/>
  <c r="T2209" i="1"/>
  <c r="T2830" i="1"/>
  <c r="T1377" i="1"/>
  <c r="T117" i="1"/>
  <c r="T79" i="1"/>
  <c r="T1745" i="1"/>
  <c r="T3382" i="1"/>
  <c r="T2063" i="1"/>
  <c r="T822" i="1"/>
  <c r="T1473" i="1"/>
  <c r="T3270" i="1"/>
  <c r="T2493" i="1"/>
  <c r="T49" i="1"/>
  <c r="T816" i="1"/>
  <c r="T106" i="1"/>
  <c r="T1274" i="1"/>
  <c r="T2048" i="1"/>
  <c r="T3316" i="1"/>
  <c r="T2615" i="1"/>
  <c r="T2735" i="1"/>
  <c r="T1538" i="1"/>
  <c r="T2291" i="1"/>
  <c r="T1900" i="1"/>
  <c r="T1839" i="1"/>
  <c r="T2538" i="1"/>
  <c r="T3252" i="1"/>
  <c r="T2298" i="1"/>
  <c r="T1669" i="1"/>
  <c r="T2826" i="1"/>
  <c r="T2537" i="1"/>
  <c r="T2556" i="1"/>
  <c r="T800" i="1"/>
  <c r="T2" i="1"/>
  <c r="T42" i="1"/>
  <c r="T2265" i="1"/>
  <c r="T2623" i="1"/>
  <c r="T1670" i="1"/>
  <c r="T2074" i="1"/>
  <c r="T43" i="1"/>
  <c r="T3562" i="1"/>
  <c r="T829" i="1"/>
  <c r="T118" i="1"/>
  <c r="T732" i="1"/>
  <c r="T1217" i="1"/>
  <c r="T2198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956" i="1"/>
  <c r="T3166" i="1"/>
  <c r="T1525" i="1"/>
  <c r="T2262" i="1"/>
  <c r="T3467" i="1"/>
  <c r="T3709" i="1"/>
  <c r="T2721" i="1"/>
  <c r="T2806" i="1"/>
  <c r="T3237" i="1"/>
  <c r="T3213" i="1"/>
  <c r="T2717" i="1"/>
  <c r="T3179" i="1"/>
  <c r="T2541" i="1"/>
  <c r="T809" i="1"/>
  <c r="T2665" i="1"/>
  <c r="T2274" i="1"/>
  <c r="T2297" i="1"/>
  <c r="T399" i="1"/>
  <c r="T1482" i="1"/>
  <c r="T284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3461" i="1"/>
  <c r="T3287" i="1"/>
  <c r="T2824" i="1"/>
  <c r="T2993" i="1"/>
  <c r="T1962" i="1"/>
  <c r="T3015" i="1"/>
  <c r="T291" i="1"/>
  <c r="T1847" i="1"/>
  <c r="T41" i="1"/>
  <c r="T3444" i="1"/>
  <c r="T3604" i="1"/>
  <c r="T3295" i="1"/>
  <c r="T3593" i="1"/>
  <c r="T3587" i="1"/>
  <c r="T2994" i="1"/>
  <c r="T1749" i="1"/>
  <c r="T2561" i="1"/>
  <c r="T2620" i="1"/>
  <c r="T3654" i="1"/>
  <c r="T3368" i="1"/>
  <c r="T3292" i="1"/>
  <c r="T3283" i="1"/>
  <c r="T406" i="1"/>
  <c r="T3379" i="1"/>
  <c r="T3334" i="1"/>
  <c r="T2636" i="1"/>
  <c r="T3660" i="1"/>
  <c r="T394" i="1"/>
  <c r="T1968" i="1"/>
  <c r="T2710" i="1"/>
  <c r="T1678" i="1"/>
  <c r="T3595" i="1"/>
  <c r="T3422" i="1"/>
  <c r="T3505" i="1"/>
  <c r="T3333" i="1"/>
  <c r="T3489" i="1"/>
  <c r="T3336" i="1"/>
  <c r="T1616" i="1"/>
  <c r="T3214" i="1"/>
  <c r="T3450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385" i="1"/>
  <c r="T1610" i="1"/>
  <c r="T1536" i="1"/>
  <c r="T2208" i="1"/>
  <c r="T2090" i="1"/>
  <c r="T2330" i="1"/>
  <c r="T3684" i="1"/>
  <c r="T2617" i="1"/>
  <c r="T2268" i="1"/>
  <c r="T3538" i="1"/>
  <c r="T3291" i="1"/>
  <c r="T2610" i="1"/>
  <c r="T3580" i="1"/>
  <c r="T3360" i="1"/>
  <c r="T3485" i="1"/>
  <c r="T1668" i="1"/>
  <c r="T2085" i="1"/>
  <c r="T1354" i="1"/>
  <c r="T2924" i="1"/>
  <c r="T1225" i="1"/>
  <c r="T534" i="1"/>
  <c r="T2194" i="1"/>
  <c r="T3014" i="1"/>
  <c r="T3454" i="1"/>
  <c r="T3304" i="1"/>
  <c r="T3423" i="1"/>
  <c r="T3227" i="1"/>
  <c r="T2800" i="1"/>
  <c r="T2448" i="1"/>
  <c r="T2189" i="1"/>
  <c r="T3590" i="1"/>
  <c r="T3472" i="1"/>
  <c r="T1944" i="1"/>
  <c r="T3353" i="1"/>
  <c r="T3033" i="1"/>
  <c r="T3303" i="1"/>
  <c r="T3367" i="1"/>
  <c r="T2807" i="1"/>
  <c r="T3396" i="1"/>
  <c r="T1401" i="1"/>
  <c r="T1349" i="1"/>
  <c r="T1362" i="1"/>
  <c r="T1192" i="1"/>
  <c r="T263" i="1"/>
  <c r="T2121" i="1"/>
  <c r="T1265" i="1"/>
  <c r="T2092" i="1"/>
  <c r="T2221" i="1"/>
  <c r="T1262" i="1"/>
  <c r="T3329" i="1"/>
  <c r="T267" i="1"/>
  <c r="T1643" i="1"/>
  <c r="T733" i="1"/>
  <c r="T3448" i="1"/>
  <c r="T1390" i="1"/>
  <c r="T2218" i="1"/>
  <c r="T2171" i="1"/>
  <c r="T1375" i="1"/>
  <c r="T1618" i="1"/>
  <c r="T2248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2527" i="1"/>
  <c r="T61" i="1"/>
  <c r="T2736" i="1"/>
  <c r="T1645" i="1"/>
  <c r="T2547" i="1"/>
  <c r="T3048" i="1"/>
  <c r="T2321" i="1"/>
  <c r="T3419" i="1"/>
  <c r="T3298" i="1"/>
  <c r="T799" i="1"/>
  <c r="T1028" i="1"/>
  <c r="T1930" i="1"/>
  <c r="T2627" i="1"/>
  <c r="T1630" i="1"/>
  <c r="T2014" i="1"/>
  <c r="T317" i="1"/>
  <c r="T1663" i="1"/>
  <c r="T2795" i="1"/>
  <c r="T539" i="1"/>
  <c r="T23" i="1"/>
  <c r="T3655" i="1"/>
  <c r="T2791" i="1"/>
  <c r="T3010" i="1"/>
  <c r="T2532" i="1"/>
  <c r="T2487" i="1"/>
  <c r="T3571" i="1"/>
  <c r="T1024" i="1"/>
  <c r="T2789" i="1"/>
  <c r="T272" i="1"/>
  <c r="T3163" i="1"/>
  <c r="T1829" i="1"/>
  <c r="T2718" i="1"/>
  <c r="T3004" i="1"/>
  <c r="T844" i="1"/>
  <c r="T2177" i="1"/>
  <c r="T3212" i="1"/>
  <c r="T14" i="1"/>
  <c r="T2455" i="1"/>
  <c r="T2941" i="1"/>
  <c r="T2259" i="1"/>
  <c r="T2220" i="1"/>
  <c r="T2987" i="1"/>
  <c r="T346" i="1"/>
  <c r="T2474" i="1"/>
  <c r="T2716" i="1"/>
  <c r="T307" i="1"/>
  <c r="T1924" i="1"/>
  <c r="T243" i="1"/>
  <c r="T1828" i="1"/>
  <c r="T3050" i="1"/>
  <c r="T359" i="1"/>
  <c r="T2103" i="1"/>
  <c r="T2642" i="1"/>
  <c r="T3224" i="1"/>
  <c r="T2269" i="1"/>
  <c r="T3221" i="1"/>
  <c r="T254" i="1"/>
  <c r="T3269" i="1"/>
  <c r="T1756" i="1"/>
  <c r="T2184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3320" i="1"/>
  <c r="T2219" i="1"/>
  <c r="T350" i="1"/>
  <c r="T2925" i="1"/>
  <c r="T3772" i="1"/>
  <c r="T3375" i="1"/>
  <c r="T3623" i="1"/>
  <c r="T3016" i="1"/>
  <c r="T3629" i="1"/>
  <c r="T1266" i="1"/>
  <c r="T3565" i="1"/>
  <c r="T3574" i="1"/>
  <c r="T1250" i="1"/>
  <c r="T2021" i="1"/>
  <c r="T3515" i="1"/>
  <c r="T3598" i="1"/>
  <c r="T3567" i="1"/>
  <c r="T3837" i="1"/>
  <c r="T1508" i="1"/>
  <c r="T3683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3717" i="1"/>
  <c r="T3452" i="1"/>
  <c r="T2170" i="1"/>
  <c r="T3390" i="1"/>
  <c r="T3366" i="1"/>
  <c r="T1207" i="1"/>
  <c r="T1658" i="1"/>
  <c r="T3425" i="1"/>
  <c r="T3440" i="1"/>
  <c r="T3358" i="1"/>
  <c r="T3342" i="1"/>
  <c r="T3408" i="1"/>
  <c r="T3249" i="1"/>
  <c r="T3502" i="1"/>
  <c r="T3833" i="1"/>
  <c r="T3395" i="1"/>
  <c r="T3470" i="1"/>
  <c r="T3543" i="1"/>
  <c r="T3003" i="1"/>
  <c r="T3397" i="1"/>
  <c r="T3601" i="1"/>
  <c r="T3688" i="1"/>
  <c r="T3462" i="1"/>
  <c r="T2625" i="1"/>
  <c r="T2242" i="1"/>
  <c r="T3510" i="1"/>
  <c r="T2096" i="1"/>
  <c r="T2966" i="1"/>
  <c r="T3404" i="1"/>
  <c r="T3626" i="1"/>
  <c r="T2187" i="1"/>
  <c r="T3469" i="1"/>
  <c r="T3693" i="1"/>
  <c r="T3548" i="1"/>
  <c r="T2447" i="1"/>
  <c r="T3529" i="1"/>
  <c r="T3439" i="1"/>
  <c r="T2734" i="1"/>
  <c r="T3507" i="1"/>
  <c r="T3384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752" i="1"/>
  <c r="T839" i="1"/>
  <c r="T1292" i="1"/>
  <c r="T2034" i="1"/>
  <c r="T2605" i="1"/>
  <c r="T2833" i="1"/>
  <c r="T3311" i="1"/>
  <c r="T740" i="1"/>
  <c r="T1222" i="1"/>
  <c r="T2470" i="1"/>
  <c r="T382" i="1"/>
  <c r="T121" i="1"/>
  <c r="T395" i="1"/>
  <c r="T2312" i="1"/>
  <c r="T2996" i="1"/>
  <c r="T3159" i="1"/>
  <c r="T3049" i="1"/>
  <c r="T1035" i="1"/>
  <c r="T1281" i="1"/>
  <c r="T653" i="1"/>
  <c r="T2609" i="1"/>
  <c r="T2725" i="1"/>
  <c r="T313" i="1"/>
  <c r="T727" i="1"/>
  <c r="T3235" i="1"/>
  <c r="T2836" i="1"/>
  <c r="T1537" i="1"/>
  <c r="T2167" i="1"/>
  <c r="T2628" i="1"/>
  <c r="T3171" i="1"/>
  <c r="T3337" i="1"/>
  <c r="T2176" i="1"/>
  <c r="T3020" i="1"/>
  <c r="T1301" i="1"/>
  <c r="T1631" i="1"/>
  <c r="T2258" i="1"/>
  <c r="T105" i="1"/>
  <c r="T417" i="1"/>
  <c r="T1247" i="1"/>
  <c r="T292" i="1"/>
  <c r="T1640" i="1"/>
  <c r="T734" i="1"/>
  <c r="T2629" i="1"/>
  <c r="T3184" i="1"/>
  <c r="T2489" i="1"/>
  <c r="T1510" i="1"/>
  <c r="T2336" i="1"/>
  <c r="T1837" i="1"/>
  <c r="T2094" i="1"/>
  <c r="T1825" i="1"/>
  <c r="T1304" i="1"/>
  <c r="T2243" i="1"/>
  <c r="T2978" i="1"/>
  <c r="T793" i="1"/>
  <c r="T1468" i="1"/>
  <c r="T2792" i="1"/>
  <c r="T3492" i="1"/>
  <c r="T2819" i="1"/>
  <c r="T247" i="1"/>
  <c r="T388" i="1"/>
  <c r="T2837" i="1"/>
  <c r="T2929" i="1"/>
  <c r="T532" i="1"/>
  <c r="T1927" i="1"/>
  <c r="T2197" i="1"/>
  <c r="T2163" i="1"/>
  <c r="T2216" i="1"/>
  <c r="T2930" i="1"/>
  <c r="T1763" i="1"/>
  <c r="T402" i="1"/>
  <c r="T1303" i="1"/>
  <c r="T1271" i="1"/>
  <c r="T1748" i="1"/>
  <c r="T3036" i="1"/>
  <c r="T813" i="1"/>
  <c r="T2039" i="1"/>
  <c r="T2714" i="1"/>
  <c r="T1223" i="1"/>
  <c r="T2049" i="1"/>
  <c r="T725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797" i="1"/>
  <c r="T1481" i="1"/>
  <c r="T2559" i="1"/>
  <c r="T2668" i="1"/>
  <c r="T2821" i="1"/>
  <c r="T3451" i="1"/>
  <c r="T3009" i="1"/>
  <c r="T3692" i="1"/>
  <c r="T3268" i="1"/>
  <c r="T3034" i="1"/>
  <c r="T3149" i="1"/>
  <c r="T1943" i="1"/>
  <c r="T3359" i="1"/>
  <c r="T3007" i="1"/>
  <c r="T7" i="1"/>
  <c r="T2524" i="1"/>
  <c r="T2535" i="1"/>
  <c r="T660" i="1"/>
  <c r="T2452" i="1"/>
  <c r="T2935" i="1"/>
  <c r="T19" i="1"/>
  <c r="T349" i="1"/>
  <c r="T3260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2022" i="1"/>
  <c r="T44" i="1"/>
  <c r="T333" i="1"/>
  <c r="T1859" i="1"/>
  <c r="T1396" i="1"/>
  <c r="T1350" i="1"/>
  <c r="T2829" i="1"/>
  <c r="T3413" i="1"/>
  <c r="T1625" i="1"/>
  <c r="T3321" i="1"/>
  <c r="T403" i="1"/>
  <c r="T91" i="1"/>
  <c r="T418" i="1"/>
  <c r="T3242" i="1"/>
  <c r="T107" i="1"/>
  <c r="T3023" i="1"/>
  <c r="T1257" i="1"/>
  <c r="T387" i="1"/>
  <c r="T1374" i="1"/>
  <c r="T368" i="1"/>
  <c r="T1363" i="1"/>
  <c r="T1629" i="1"/>
  <c r="T3267" i="1"/>
  <c r="T850" i="1"/>
  <c r="T371" i="1"/>
  <c r="T3428" i="1"/>
  <c r="T1890" i="1"/>
  <c r="T1963" i="1"/>
  <c r="T47" i="1"/>
  <c r="T2997" i="1"/>
  <c r="T790" i="1"/>
  <c r="T3383" i="1"/>
  <c r="T336" i="1"/>
  <c r="T3327" i="1"/>
  <c r="T3294" i="1"/>
  <c r="T1355" i="1"/>
  <c r="T1851" i="1"/>
  <c r="T2604" i="1"/>
  <c r="T2106" i="1"/>
  <c r="T383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2038" i="1"/>
  <c r="T2023" i="1"/>
  <c r="T416" i="1"/>
  <c r="T803" i="1"/>
  <c r="T2450" i="1"/>
  <c r="T745" i="1"/>
  <c r="T2013" i="1"/>
  <c r="T2193" i="1"/>
  <c r="T1463" i="1"/>
  <c r="T3377" i="1"/>
  <c r="T3167" i="1"/>
  <c r="T294" i="1"/>
  <c r="T1664" i="1"/>
  <c r="T658" i="1"/>
  <c r="T3001" i="1"/>
  <c r="T246" i="1"/>
  <c r="T2667" i="1"/>
  <c r="T824" i="1"/>
  <c r="T735" i="1"/>
  <c r="T1757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373" i="1"/>
  <c r="T1529" i="1"/>
  <c r="T48" i="1"/>
  <c r="T2035" i="1"/>
  <c r="T1199" i="1"/>
  <c r="T1844" i="1"/>
  <c r="T273" i="1"/>
  <c r="T1675" i="1"/>
  <c r="T1961" i="1"/>
  <c r="T758" i="1"/>
  <c r="T1614" i="1"/>
  <c r="T2498" i="1"/>
  <c r="T3156" i="1"/>
  <c r="T2622" i="1"/>
  <c r="T1753" i="1"/>
  <c r="T2981" i="1"/>
  <c r="T651" i="1"/>
  <c r="T3378" i="1"/>
  <c r="T3188" i="1"/>
  <c r="T646" i="1"/>
  <c r="T3828" i="1"/>
  <c r="T2938" i="1"/>
  <c r="T3787" i="1"/>
  <c r="T3827" i="1"/>
  <c r="T3829" i="1"/>
  <c r="T3216" i="1"/>
  <c r="T330" i="1"/>
  <c r="T3839" i="1"/>
  <c r="T3668" i="1"/>
  <c r="T3723" i="1"/>
  <c r="T3753" i="1"/>
  <c r="T3697" i="1"/>
  <c r="T3570" i="1"/>
  <c r="T3830" i="1"/>
  <c r="T3781" i="1"/>
  <c r="T3789" i="1"/>
  <c r="T3657" i="1"/>
  <c r="T3726" i="1"/>
  <c r="T3343" i="1"/>
  <c r="T3715" i="1"/>
  <c r="T3758" i="1"/>
  <c r="T3405" i="1"/>
  <c r="T3468" i="1"/>
  <c r="T3821" i="1"/>
  <c r="T3284" i="1"/>
  <c r="T3818" i="1"/>
  <c r="T3701" i="1"/>
  <c r="T3774" i="1"/>
  <c r="T3762" i="1"/>
  <c r="T3678" i="1"/>
  <c r="T3841" i="1"/>
  <c r="T3370" i="1"/>
  <c r="T3835" i="1"/>
  <c r="T3704" i="1"/>
  <c r="T3568" i="1"/>
  <c r="T3302" i="1"/>
  <c r="T3816" i="1"/>
  <c r="T3836" i="1"/>
  <c r="T3820" i="1"/>
  <c r="T3811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3819" i="1"/>
  <c r="T3756" i="1"/>
  <c r="T1026" i="1"/>
  <c r="T3764" i="1"/>
  <c r="T3585" i="1"/>
  <c r="T3767" i="1"/>
  <c r="T3232" i="1"/>
  <c r="T1256" i="1"/>
  <c r="T3776" i="1"/>
  <c r="T3722" i="1"/>
  <c r="T3832" i="1"/>
  <c r="T3239" i="1"/>
  <c r="T3838" i="1"/>
  <c r="T3842" i="1"/>
  <c r="T2923" i="1"/>
  <c r="T3718" i="1"/>
  <c r="T3546" i="1"/>
  <c r="T3694" i="1"/>
  <c r="T3814" i="1"/>
  <c r="T1838" i="1"/>
  <c r="T3305" i="1"/>
  <c r="T3768" i="1"/>
  <c r="T3780" i="1"/>
  <c r="T3464" i="1"/>
  <c r="T3779" i="1"/>
  <c r="T3566" i="1"/>
  <c r="T3765" i="1"/>
  <c r="T2089" i="1"/>
  <c r="T2990" i="1"/>
  <c r="T3702" i="1"/>
  <c r="T3686" i="1"/>
  <c r="T3705" i="1"/>
  <c r="T3618" i="1"/>
  <c r="T3825" i="1"/>
  <c r="T3783" i="1"/>
  <c r="T3596" i="1"/>
  <c r="T3530" i="1"/>
  <c r="T3569" i="1"/>
  <c r="T3786" i="1"/>
  <c r="T2788" i="1"/>
  <c r="T3376" i="1"/>
  <c r="T3266" i="1"/>
  <c r="T2723" i="1"/>
  <c r="T3361" i="1"/>
  <c r="T3602" i="1"/>
  <c r="T3256" i="1"/>
  <c r="T3728" i="1"/>
  <c r="T3769" i="1"/>
  <c r="T3685" i="1"/>
  <c r="T3627" i="1"/>
  <c r="T3160" i="1"/>
  <c r="T3810" i="1"/>
  <c r="T2294" i="1"/>
  <c r="T3599" i="1"/>
  <c r="T3029" i="1"/>
  <c r="T3708" i="1"/>
  <c r="T3537" i="1"/>
  <c r="T2214" i="1"/>
  <c r="T3613" i="1"/>
  <c r="T3651" i="1"/>
  <c r="T2463" i="1"/>
  <c r="T3761" i="1"/>
  <c r="T2545" i="1"/>
  <c r="T3834" i="1"/>
  <c r="T3713" i="1"/>
  <c r="T2222" i="1"/>
  <c r="T274" i="1"/>
  <c r="T3494" i="1"/>
  <c r="T3691" i="1"/>
  <c r="T3831" i="1"/>
  <c r="T3677" i="1"/>
  <c r="T3711" i="1"/>
  <c r="T3777" i="1"/>
  <c r="T270" i="1"/>
  <c r="T3782" i="1"/>
  <c r="T3840" i="1"/>
  <c r="T3681" i="1"/>
  <c r="T3493" i="1"/>
  <c r="T3521" i="1"/>
  <c r="T2301" i="1"/>
  <c r="T2119" i="1"/>
  <c r="T1202" i="1"/>
  <c r="T342" i="1"/>
  <c r="T1971" i="1"/>
  <c r="T2786" i="1"/>
  <c r="T2164" i="1"/>
  <c r="T1023" i="1"/>
  <c r="T2041" i="1"/>
  <c r="T1862" i="1"/>
  <c r="T2999" i="1"/>
  <c r="T3442" i="1"/>
  <c r="T2611" i="1"/>
  <c r="T859" i="1"/>
  <c r="T2201" i="1"/>
  <c r="T1619" i="1"/>
  <c r="T268" i="1"/>
  <c r="T1852" i="1"/>
  <c r="T2557" i="1"/>
  <c r="T2107" i="1"/>
  <c r="T337" i="1"/>
  <c r="T1520" i="1"/>
  <c r="T804" i="1"/>
  <c r="T3223" i="1"/>
  <c r="T410" i="1"/>
  <c r="T2302" i="1"/>
  <c r="T1539" i="1"/>
  <c r="T1475" i="1"/>
  <c r="T3373" i="1"/>
  <c r="T2207" i="1"/>
  <c r="T1300" i="1"/>
  <c r="T1404" i="1"/>
  <c r="T45" i="1"/>
  <c r="T2742" i="1"/>
  <c r="T2335" i="1"/>
  <c r="T2025" i="1"/>
  <c r="T3650" i="1"/>
  <c r="T1221" i="1"/>
  <c r="T801" i="1"/>
  <c r="T1305" i="1"/>
  <c r="T283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85" i="1"/>
  <c r="T2295" i="1"/>
  <c r="T2004" i="1"/>
  <c r="T2502" i="1"/>
  <c r="T2042" i="1"/>
  <c r="T1845" i="1"/>
  <c r="T20" i="1"/>
  <c r="T3446" i="1"/>
  <c r="T18" i="1"/>
  <c r="T279" i="1"/>
  <c r="T2204" i="1"/>
  <c r="T372" i="1"/>
  <c r="T2453" i="1"/>
  <c r="T2185" i="1"/>
  <c r="T1218" i="1"/>
  <c r="T2634" i="1"/>
  <c r="T1627" i="1"/>
  <c r="T3573" i="1"/>
  <c r="T1187" i="1"/>
  <c r="T2457" i="1"/>
  <c r="T1929" i="1"/>
  <c r="T3349" i="1"/>
  <c r="T2986" i="1"/>
  <c r="T3516" i="1"/>
  <c r="T3720" i="1"/>
  <c r="T3449" i="1"/>
  <c r="T3817" i="1"/>
  <c r="T3458" i="1"/>
  <c r="T2603" i="1"/>
  <c r="T3575" i="1"/>
  <c r="T353" i="1"/>
  <c r="T3770" i="1"/>
  <c r="T3696" i="1"/>
  <c r="T3670" i="1"/>
  <c r="T2488" i="1"/>
  <c r="T3355" i="1"/>
  <c r="T3823" i="1"/>
  <c r="T3669" i="1"/>
  <c r="T3288" i="1"/>
  <c r="T3183" i="1"/>
  <c r="T73" i="1"/>
  <c r="T3513" i="1"/>
  <c r="T1504" i="1"/>
  <c r="T1278" i="1"/>
  <c r="T656" i="1"/>
  <c r="T654" i="1"/>
  <c r="T1282" i="1"/>
  <c r="T397" i="1"/>
  <c r="T312" i="1"/>
  <c r="T2233" i="1"/>
  <c r="T2271" i="1"/>
  <c r="T2719" i="1"/>
  <c r="T3" i="1"/>
  <c r="T1219" i="1"/>
  <c r="T344" i="1"/>
  <c r="T52" i="1"/>
  <c r="T75" i="1"/>
  <c r="T1617" i="1"/>
  <c r="T396" i="1"/>
  <c r="T2059" i="1"/>
  <c r="T2839" i="1"/>
  <c r="T334" i="1"/>
  <c r="T3427" i="1"/>
  <c r="T3471" i="1"/>
  <c r="T3815" i="1"/>
  <c r="T3407" i="1"/>
  <c r="T3424" i="1"/>
  <c r="T3238" i="1"/>
  <c r="T3300" i="1"/>
  <c r="T3177" i="1"/>
  <c r="T3535" i="1"/>
  <c r="T3476" i="1"/>
  <c r="T2937" i="1"/>
  <c r="T723" i="1"/>
  <c r="T3410" i="1"/>
  <c r="T3314" i="1"/>
  <c r="T3690" i="1"/>
  <c r="T2478" i="1"/>
  <c r="T3556" i="1"/>
  <c r="T3296" i="1"/>
  <c r="T2831" i="1"/>
  <c r="T3771" i="1"/>
  <c r="T3002" i="1"/>
  <c r="T3401" i="1"/>
  <c r="T3751" i="1"/>
  <c r="T1628" i="1"/>
  <c r="T3406" i="1"/>
  <c r="T2790" i="1"/>
  <c r="T2543" i="1"/>
  <c r="T3822" i="1"/>
  <c r="T3225" i="1"/>
  <c r="T3475" i="1"/>
  <c r="T2989" i="1"/>
  <c r="T1526" i="1"/>
  <c r="T3218" i="1"/>
  <c r="T529" i="1"/>
  <c r="T3352" i="1"/>
  <c r="T1965" i="1"/>
  <c r="T3400" i="1"/>
  <c r="T2927" i="1"/>
  <c r="T2810" i="1"/>
  <c r="T2304" i="1"/>
  <c r="T2976" i="1"/>
  <c r="T3181" i="1"/>
  <c r="T258" i="1"/>
  <c r="T2267" i="1"/>
  <c r="T3706" i="1"/>
  <c r="T3520" i="1"/>
  <c r="T3619" i="1"/>
  <c r="T3812" i="1"/>
  <c r="T3679" i="1"/>
  <c r="T3297" i="1"/>
  <c r="T2482" i="1"/>
  <c r="T1850" i="1"/>
  <c r="T1681" i="1"/>
  <c r="T2270" i="1"/>
  <c r="T3244" i="1"/>
  <c r="T2467" i="1"/>
  <c r="T860" i="1"/>
  <c r="T3597" i="1"/>
  <c r="T244" i="1"/>
  <c r="T815" i="1"/>
  <c r="T1891" i="1"/>
  <c r="T2638" i="1"/>
  <c r="T2069" i="1"/>
  <c r="T838" i="1"/>
  <c r="T2464" i="1"/>
  <c r="T384" i="1"/>
  <c r="T1186" i="1"/>
  <c r="T1027" i="1"/>
  <c r="T2217" i="1"/>
  <c r="T1471" i="1"/>
  <c r="T360" i="1"/>
  <c r="T2739" i="1"/>
  <c r="T840" i="1"/>
  <c r="T3161" i="1"/>
  <c r="T392" i="1"/>
  <c r="T3550" i="1"/>
  <c r="T419" i="1"/>
  <c r="T331" i="1"/>
  <c r="T2713" i="1"/>
  <c r="T2104" i="1"/>
  <c r="T2728" i="1"/>
  <c r="T2606" i="1"/>
  <c r="T3394" i="1"/>
  <c r="T2082" i="1"/>
  <c r="T1392" i="1"/>
  <c r="T3658" i="1"/>
  <c r="T2641" i="1"/>
  <c r="T3712" i="1"/>
  <c r="T3005" i="1"/>
  <c r="T1970" i="1"/>
  <c r="T2985" i="1"/>
  <c r="T1267" i="1"/>
  <c r="T1651" i="1"/>
  <c r="T3340" i="1"/>
  <c r="T71" i="1"/>
  <c r="T2607" i="1"/>
  <c r="T1969" i="1"/>
  <c r="T2469" i="1"/>
  <c r="T2323" i="1"/>
  <c r="T2324" i="1"/>
  <c r="T2325" i="1"/>
  <c r="T2326" i="1"/>
  <c r="T2327" i="1"/>
  <c r="T2328" i="1"/>
  <c r="T3813" i="1"/>
  <c r="T3483" i="1"/>
  <c r="T3499" i="1"/>
  <c r="T3582" i="1"/>
  <c r="T3231" i="1"/>
  <c r="T3501" i="1"/>
  <c r="T761" i="1"/>
  <c r="T2179" i="1"/>
  <c r="T3484" i="1"/>
  <c r="T3729" i="1"/>
  <c r="T3289" i="1"/>
  <c r="T3319" i="1"/>
  <c r="T3699" i="1"/>
  <c r="T3611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835" i="1"/>
  <c r="T3532" i="1"/>
  <c r="T3606" i="1"/>
  <c r="T1974" i="1"/>
  <c r="T2975" i="1"/>
  <c r="T2963" i="1"/>
  <c r="T3175" i="1"/>
  <c r="T76" i="1"/>
  <c r="T3180" i="1"/>
  <c r="T3322" i="1"/>
  <c r="T3230" i="1"/>
  <c r="T329" i="1"/>
  <c r="T2254" i="1"/>
  <c r="T3578" i="1"/>
  <c r="T120" i="1"/>
  <c r="T1754" i="1"/>
  <c r="T3466" i="1"/>
  <c r="T2483" i="1"/>
  <c r="T3542" i="1"/>
  <c r="T2971" i="1"/>
  <c r="T2808" i="1"/>
  <c r="T2011" i="1"/>
  <c r="T1532" i="1"/>
  <c r="T1515" i="1"/>
  <c r="T757" i="1"/>
  <c r="T1620" i="1"/>
  <c r="T728" i="1"/>
  <c r="T1469" i="1"/>
  <c r="T807" i="1"/>
  <c r="T405" i="1"/>
  <c r="T283" i="1"/>
  <c r="T3046" i="1"/>
  <c r="T1283" i="1"/>
  <c r="T2280" i="1"/>
  <c r="T1673" i="1"/>
  <c r="T2018" i="1"/>
  <c r="T786" i="1"/>
  <c r="T3047" i="1"/>
  <c r="T68" i="1"/>
  <c r="T1284" i="1"/>
  <c r="T2238" i="1"/>
  <c r="T385" i="1"/>
  <c r="T752" i="1"/>
  <c r="T2196" i="1"/>
  <c r="T1382" i="1"/>
  <c r="T326" i="1"/>
  <c r="T837" i="1"/>
  <c r="T1959" i="1"/>
  <c r="T2260" i="1"/>
  <c r="T266" i="1"/>
  <c r="T104" i="1"/>
  <c r="T310" i="1"/>
  <c r="T3487" i="1"/>
  <c r="T848" i="1"/>
  <c r="T1269" i="1"/>
  <c r="T2550" i="1"/>
  <c r="T2236" i="1"/>
  <c r="T522" i="1"/>
  <c r="T2838" i="1"/>
  <c r="T293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3299" i="1"/>
  <c r="T2277" i="1"/>
  <c r="T819" i="1"/>
  <c r="T2799" i="1"/>
  <c r="T2827" i="1"/>
  <c r="T2239" i="1"/>
  <c r="T2181" i="1"/>
  <c r="T2211" i="1"/>
  <c r="T2631" i="1"/>
  <c r="T2664" i="1"/>
  <c r="T2240" i="1"/>
  <c r="T2290" i="1"/>
  <c r="T2936" i="1"/>
  <c r="T1393" i="1"/>
  <c r="T3429" i="1"/>
  <c r="T6" i="1"/>
  <c r="T540" i="1"/>
  <c r="T3420" i="1"/>
  <c r="T3024" i="1"/>
  <c r="T1659" i="1"/>
  <c r="T2083" i="1"/>
  <c r="T306" i="1"/>
  <c r="T66" i="1"/>
  <c r="T2289" i="1"/>
  <c r="T2100" i="1"/>
  <c r="T2102" i="1"/>
  <c r="T2671" i="1"/>
  <c r="T2618" i="1"/>
  <c r="T1188" i="1"/>
  <c r="T2670" i="1"/>
  <c r="T2088" i="1"/>
  <c r="T1958" i="1"/>
  <c r="T1534" i="1"/>
  <c r="T2075" i="1"/>
  <c r="T1472" i="1"/>
  <c r="T323" i="1"/>
  <c r="T526" i="1"/>
  <c r="T806" i="1"/>
  <c r="T351" i="1"/>
  <c r="T1860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005" i="1"/>
  <c r="T3592" i="1"/>
  <c r="T1224" i="1"/>
  <c r="T3431" i="1"/>
  <c r="T3755" i="1"/>
  <c r="T3255" i="1"/>
  <c r="T3560" i="1"/>
  <c r="T3389" i="1"/>
  <c r="T3754" i="1"/>
  <c r="T3559" i="1"/>
  <c r="T3826" i="1"/>
  <c r="T3374" i="1"/>
  <c r="T2796" i="1"/>
  <c r="T3178" i="1"/>
  <c r="T2029" i="1"/>
  <c r="T3518" i="1"/>
  <c r="T2223" i="1"/>
  <c r="T3351" i="1"/>
  <c r="T1268" i="1"/>
  <c r="T3721" i="1"/>
  <c r="T3445" i="1"/>
  <c r="T1277" i="1"/>
  <c r="T1522" i="1"/>
  <c r="T3757" i="1"/>
  <c r="T821" i="1"/>
  <c r="T1764" i="1"/>
  <c r="T366" i="1"/>
  <c r="T363" i="1"/>
  <c r="T2639" i="1"/>
  <c r="T1950" i="1"/>
  <c r="T3459" i="1"/>
  <c r="T827" i="1"/>
  <c r="T3385" i="1"/>
  <c r="T369" i="1"/>
  <c r="T3228" i="1"/>
  <c r="T1264" i="1"/>
  <c r="T340" i="1"/>
  <c r="T57" i="1"/>
  <c r="T89" i="1"/>
  <c r="T195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313" i="1"/>
  <c r="T3434" i="1"/>
  <c r="T3432" i="1"/>
  <c r="T3392" i="1"/>
  <c r="T2215" i="1"/>
  <c r="T3354" i="1"/>
  <c r="T1200" i="1"/>
  <c r="T1214" i="1"/>
  <c r="T386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3594" i="1"/>
  <c r="T3512" i="1"/>
  <c r="T3625" i="1"/>
  <c r="T3659" i="1"/>
  <c r="T3719" i="1"/>
  <c r="T2105" i="1"/>
  <c r="T2738" i="1"/>
  <c r="T3778" i="1"/>
  <c r="T3522" i="1"/>
  <c r="T3553" i="1"/>
  <c r="T3245" i="1"/>
  <c r="T3528" i="1"/>
  <c r="T3398" i="1"/>
  <c r="T2669" i="1"/>
  <c r="T3525" i="1"/>
  <c r="T3185" i="1"/>
  <c r="T3272" i="1"/>
  <c r="T3369" i="1"/>
  <c r="T2740" i="1"/>
  <c r="T3682" i="1"/>
  <c r="T3750" i="1"/>
  <c r="T3652" i="1"/>
  <c r="T3534" i="1"/>
  <c r="T2812" i="1"/>
  <c r="T3622" i="1"/>
  <c r="T3547" i="1"/>
  <c r="T3308" i="1"/>
  <c r="T3671" i="1"/>
  <c r="T3457" i="1"/>
  <c r="T2741" i="1"/>
  <c r="T3019" i="1"/>
  <c r="T3700" i="1"/>
  <c r="T2785" i="1"/>
  <c r="T2202" i="1"/>
  <c r="T50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792" i="1"/>
  <c r="T736" i="1"/>
  <c r="T659" i="1"/>
  <c r="T2731" i="1"/>
  <c r="T2334" i="1"/>
  <c r="T1848" i="1"/>
  <c r="T730" i="1"/>
  <c r="T1370" i="1"/>
  <c r="T1895" i="1"/>
  <c r="T1951" i="1"/>
  <c r="T1371" i="1"/>
  <c r="T1474" i="1"/>
  <c r="T3187" i="1"/>
  <c r="T11" i="1"/>
  <c r="T308" i="1"/>
  <c r="T362" i="1"/>
  <c r="T2931" i="1"/>
  <c r="T2299" i="1"/>
  <c r="T2539" i="1"/>
  <c r="T798" i="1"/>
  <c r="T290" i="1"/>
  <c r="T1925" i="1"/>
  <c r="T3276" i="1"/>
  <c r="T661" i="1"/>
  <c r="T80" i="1"/>
  <c r="T2019" i="1"/>
  <c r="T2633" i="1"/>
  <c r="T2237" i="1"/>
  <c r="T1647" i="1"/>
  <c r="T1751" i="1"/>
  <c r="T3026" i="1"/>
  <c r="T2526" i="1"/>
  <c r="T2062" i="1"/>
  <c r="T1189" i="1"/>
  <c r="T264" i="1"/>
  <c r="T2205" i="1"/>
  <c r="T319" i="1"/>
  <c r="T3170" i="1"/>
  <c r="T2337" i="1"/>
  <c r="T37" i="1"/>
  <c r="T373" i="1"/>
  <c r="T2551" i="1"/>
  <c r="T16" i="1"/>
  <c r="T314" i="1"/>
  <c r="T1937" i="1"/>
  <c r="T1476" i="1"/>
  <c r="T1611" i="1"/>
  <c r="T3013" i="1"/>
  <c r="T1682" i="1"/>
  <c r="T1853" i="1"/>
  <c r="T2010" i="1"/>
  <c r="T1833" i="1"/>
  <c r="T1840" i="1"/>
  <c r="T805" i="1"/>
  <c r="T1263" i="1"/>
  <c r="T88" i="1"/>
  <c r="T343" i="1"/>
  <c r="T1612" i="1"/>
  <c r="T2098" i="1"/>
  <c r="T1665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17" i="1"/>
  <c r="T92" i="1"/>
  <c r="T46" i="1"/>
  <c r="T3488" i="1"/>
  <c r="T3624" i="1"/>
  <c r="T2084" i="1"/>
  <c r="T1540" i="1"/>
  <c r="T374" i="1"/>
  <c r="T2926" i="1"/>
  <c r="T3038" i="1"/>
  <c r="T325" i="1"/>
  <c r="T1975" i="1"/>
  <c r="T1654" i="1"/>
  <c r="T1750" i="1"/>
  <c r="T2057" i="1"/>
  <c r="T783" i="1"/>
  <c r="T1285" i="1"/>
  <c r="T2174" i="1"/>
  <c r="T2933" i="1"/>
  <c r="T1746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477" i="1"/>
  <c r="T742" i="1"/>
  <c r="T3176" i="1"/>
  <c r="T2287" i="1"/>
  <c r="T1194" i="1"/>
  <c r="T3222" i="1"/>
  <c r="T2530" i="1"/>
  <c r="T2078" i="1"/>
  <c r="T1193" i="1"/>
  <c r="T2637" i="1"/>
  <c r="T1960" i="1"/>
  <c r="T1399" i="1"/>
  <c r="T2982" i="1"/>
  <c r="T2306" i="1"/>
  <c r="T2825" i="1"/>
  <c r="T15" i="1"/>
  <c r="T2033" i="1"/>
  <c r="T367" i="1"/>
  <c r="T2300" i="1"/>
  <c r="T1979" i="1"/>
  <c r="T2314" i="1"/>
  <c r="T2308" i="1"/>
  <c r="T3785" i="1"/>
  <c r="T3477" i="1"/>
  <c r="T3258" i="1"/>
  <c r="T1638" i="1"/>
  <c r="T3509" i="1"/>
  <c r="T375" i="1"/>
  <c r="T3579" i="1"/>
  <c r="T3021" i="1"/>
  <c r="T2984" i="1"/>
  <c r="T1946" i="1"/>
  <c r="T389" i="1"/>
  <c r="T812" i="1"/>
  <c r="T3350" i="1"/>
  <c r="T3687" i="1"/>
  <c r="T3157" i="1"/>
  <c r="T3662" i="1"/>
  <c r="T1040" i="1"/>
  <c r="T93" i="1"/>
  <c r="T3460" i="1"/>
  <c r="T2797" i="1"/>
  <c r="T1896" i="1"/>
  <c r="T3620" i="1"/>
  <c r="T3275" i="1"/>
  <c r="T2973" i="1"/>
  <c r="T533" i="1"/>
  <c r="T1897" i="1"/>
  <c r="T3527" i="1"/>
  <c r="T1604" i="1"/>
  <c r="T60" i="1"/>
  <c r="T2261" i="1"/>
  <c r="T3345" i="1"/>
  <c r="T3514" i="1"/>
  <c r="T2052" i="1"/>
  <c r="T2979" i="1"/>
  <c r="T3463" i="1"/>
  <c r="T2203" i="1"/>
  <c r="T3393" i="1"/>
  <c r="T2726" i="1"/>
  <c r="T2322" i="1"/>
  <c r="T3037" i="1"/>
  <c r="T305" i="1"/>
  <c r="T3263" i="1"/>
  <c r="T2794" i="1"/>
  <c r="T787" i="1"/>
  <c r="T3667" i="1"/>
  <c r="T2964" i="1"/>
  <c r="T3563" i="1"/>
  <c r="T1261" i="1"/>
  <c r="T830" i="1"/>
  <c r="T759" i="1"/>
  <c r="T2226" i="1"/>
  <c r="T3759" i="1"/>
  <c r="T3506" i="1"/>
  <c r="T3552" i="1"/>
  <c r="T527" i="1"/>
  <c r="T390" i="1"/>
  <c r="T3443" i="1"/>
  <c r="T1966" i="1"/>
  <c r="T2998" i="1"/>
  <c r="T1272" i="1"/>
  <c r="T3364" i="1"/>
  <c r="T3285" i="1"/>
  <c r="T2449" i="1"/>
  <c r="T3315" i="1"/>
  <c r="T309" i="1"/>
  <c r="T2939" i="1"/>
  <c r="T2112" i="1"/>
  <c r="T28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465" i="1"/>
  <c r="T1541" i="1"/>
  <c r="T789" i="1"/>
  <c r="T2058" i="1"/>
  <c r="T2054" i="1"/>
  <c r="T1533" i="1"/>
  <c r="T3032" i="1"/>
  <c r="T2817" i="1"/>
  <c r="T3008" i="1"/>
  <c r="T2496" i="1"/>
  <c r="T2169" i="1"/>
  <c r="T2531" i="1"/>
  <c r="T1294" i="1"/>
  <c r="T2250" i="1"/>
  <c r="T1397" i="1"/>
  <c r="T2303" i="1"/>
  <c r="T3310" i="1"/>
  <c r="T1743" i="1"/>
  <c r="T744" i="1"/>
  <c r="T3676" i="1"/>
  <c r="T2044" i="1"/>
  <c r="T1939" i="1"/>
  <c r="T2934" i="1"/>
  <c r="T1518" i="1"/>
  <c r="T2798" i="1"/>
  <c r="T1527" i="1"/>
  <c r="T3153" i="1"/>
  <c r="T1894" i="1"/>
  <c r="T2476" i="1"/>
  <c r="T1503" i="1"/>
  <c r="T1846" i="1"/>
  <c r="T1657" i="1"/>
  <c r="T2264" i="1"/>
  <c r="T823" i="1"/>
  <c r="T119" i="1"/>
  <c r="T2729" i="1"/>
  <c r="T1755" i="1"/>
  <c r="T2253" i="1"/>
  <c r="T376" i="1"/>
  <c r="T1976" i="1"/>
  <c r="T3381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2316" i="1"/>
  <c r="T3219" i="1"/>
  <c r="T2087" i="1"/>
  <c r="T3508" i="1"/>
  <c r="T2292" i="1"/>
  <c r="T2555" i="1"/>
  <c r="T3262" i="1"/>
  <c r="T3576" i="1"/>
  <c r="T1293" i="1"/>
  <c r="T2329" i="1"/>
  <c r="T3261" i="1"/>
  <c r="T3411" i="1"/>
  <c r="T3318" i="1"/>
  <c r="T2188" i="1"/>
  <c r="T1941" i="1"/>
  <c r="T2028" i="1"/>
  <c r="T3541" i="1"/>
  <c r="T1368" i="1"/>
  <c r="T750" i="1"/>
  <c r="T831" i="1"/>
  <c r="T2733" i="1"/>
  <c r="T3438" i="1"/>
  <c r="T1831" i="1"/>
  <c r="T1041" i="1"/>
  <c r="T791" i="1"/>
  <c r="T2546" i="1"/>
  <c r="T2120" i="1"/>
  <c r="T3332" i="1"/>
  <c r="T3415" i="1"/>
  <c r="T3577" i="1"/>
  <c r="T1947" i="1"/>
  <c r="T2624" i="1"/>
  <c r="T1889" i="1"/>
  <c r="T3018" i="1"/>
  <c r="T3274" i="1"/>
  <c r="T2932" i="1"/>
  <c r="T1195" i="1"/>
  <c r="T3447" i="1"/>
  <c r="T3211" i="1"/>
  <c r="T1679" i="1"/>
  <c r="T3254" i="1"/>
  <c r="T2534" i="1"/>
  <c r="T3481" i="1"/>
  <c r="T1203" i="1"/>
  <c r="T1835" i="1"/>
  <c r="T3421" i="1"/>
  <c r="T3286" i="1"/>
  <c r="T110" i="1"/>
  <c r="T3278" i="1"/>
  <c r="T1403" i="1"/>
  <c r="T2783" i="1"/>
  <c r="T3473" i="1"/>
  <c r="T2473" i="1"/>
  <c r="T2006" i="1"/>
  <c r="T3271" i="1"/>
  <c r="T1823" i="1"/>
  <c r="T1656" i="1"/>
  <c r="T2230" i="1"/>
  <c r="T2816" i="1"/>
  <c r="T3326" i="1"/>
  <c r="T1648" i="1"/>
  <c r="T2842" i="1"/>
  <c r="T1253" i="1"/>
  <c r="T1275" i="1"/>
  <c r="T3331" i="1"/>
  <c r="T2212" i="1"/>
  <c r="T3347" i="1"/>
  <c r="T1249" i="1"/>
  <c r="T2338" i="1"/>
  <c r="T2468" i="1"/>
  <c r="T1660" i="1"/>
  <c r="T2708" i="1"/>
  <c r="T1378" i="1"/>
  <c r="T2613" i="1"/>
  <c r="T3554" i="1"/>
  <c r="T341" i="1"/>
  <c r="T1923" i="1"/>
  <c r="T2497" i="1"/>
  <c r="T3323" i="1"/>
  <c r="T1621" i="1"/>
  <c r="T3025" i="1"/>
  <c r="T289" i="1"/>
  <c r="T1615" i="1"/>
  <c r="T250" i="1"/>
  <c r="T40" i="1"/>
  <c r="T2802" i="1"/>
  <c r="T299" i="1"/>
  <c r="T304" i="1"/>
  <c r="T1479" i="1"/>
  <c r="T2481" i="1"/>
  <c r="T3045" i="1"/>
  <c r="T2045" i="1"/>
  <c r="T2182" i="1"/>
  <c r="T2117" i="1"/>
  <c r="T2977" i="1"/>
  <c r="T1388" i="1"/>
  <c r="T3344" i="1"/>
  <c r="T2180" i="1"/>
  <c r="T1676" i="1"/>
  <c r="T528" i="1"/>
  <c r="T2210" i="1"/>
  <c r="T245" i="1"/>
  <c r="T2666" i="1"/>
  <c r="T1759" i="1"/>
  <c r="T1626" i="1"/>
  <c r="T1530" i="1"/>
  <c r="T1209" i="1"/>
  <c r="T2227" i="1"/>
  <c r="T3240" i="1"/>
  <c r="T647" i="1"/>
  <c r="T1633" i="1"/>
  <c r="T116" i="1"/>
  <c r="T1637" i="1"/>
  <c r="T115" i="1"/>
  <c r="T2015" i="1"/>
  <c r="T754" i="1"/>
  <c r="T852" i="1"/>
  <c r="T81" i="1"/>
  <c r="T2840" i="1"/>
  <c r="T332" i="1"/>
  <c r="T1677" i="1"/>
  <c r="T724" i="1"/>
  <c r="T1038" i="1"/>
  <c r="T2332" i="1"/>
  <c r="T2552" i="1"/>
  <c r="T2072" i="1"/>
  <c r="T2459" i="1"/>
  <c r="T2284" i="1"/>
  <c r="T31" i="1"/>
  <c r="T1762" i="1"/>
  <c r="T3328" i="1"/>
  <c r="T2940" i="1"/>
  <c r="T2190" i="1"/>
  <c r="T2016" i="1"/>
  <c r="T2616" i="1"/>
  <c r="T737" i="1"/>
  <c r="T2249" i="1"/>
  <c r="T285" i="1"/>
  <c r="T1196" i="1"/>
  <c r="T1607" i="1"/>
  <c r="T2485" i="1"/>
  <c r="T855" i="1"/>
  <c r="T2070" i="1"/>
  <c r="T2296" i="1"/>
  <c r="T2460" i="1"/>
  <c r="T1034" i="1"/>
  <c r="T1926" i="1"/>
  <c r="T1511" i="1"/>
  <c r="T851" i="1"/>
  <c r="T1351" i="1"/>
  <c r="T3151" i="1"/>
  <c r="T2206" i="1"/>
  <c r="T2995" i="1"/>
  <c r="T2529" i="1"/>
  <c r="T538" i="1"/>
  <c r="T2814" i="1"/>
  <c r="T1955" i="1"/>
  <c r="T1666" i="1"/>
  <c r="T643" i="1"/>
  <c r="T352" i="1"/>
  <c r="T415" i="1"/>
  <c r="T2319" i="1"/>
  <c r="T1220" i="1"/>
  <c r="T38" i="1"/>
  <c r="T407" i="1"/>
  <c r="T1298" i="1"/>
  <c r="T2079" i="1"/>
  <c r="T1854" i="1"/>
  <c r="T2823" i="1"/>
  <c r="T2834" i="1"/>
  <c r="T255" i="1"/>
  <c r="T1383" i="1"/>
  <c r="T1945" i="1"/>
  <c r="T2183" i="1"/>
  <c r="T2055" i="1"/>
  <c r="T1276" i="1"/>
  <c r="T2553" i="1"/>
  <c r="T1286" i="1"/>
  <c r="T1394" i="1"/>
  <c r="T2051" i="1"/>
  <c r="T1025" i="1"/>
  <c r="T3226" i="1"/>
  <c r="T858" i="1"/>
  <c r="T648" i="1"/>
  <c r="T94" i="1"/>
  <c r="T1036" i="1"/>
  <c r="T322" i="1"/>
  <c r="T361" i="1"/>
  <c r="T1030" i="1"/>
  <c r="T39" i="1"/>
  <c r="T2231" i="1"/>
  <c r="T748" i="1"/>
  <c r="T3028" i="1"/>
  <c r="T1849" i="1"/>
  <c r="T3363" i="1"/>
  <c r="T1287" i="1"/>
  <c r="T269" i="1"/>
  <c r="T87" i="1"/>
  <c r="T3027" i="1"/>
  <c r="T1467" i="1"/>
  <c r="T420" i="1"/>
  <c r="T271" i="1"/>
  <c r="T1972" i="1"/>
  <c r="T3335" i="1"/>
  <c r="T1855" i="1"/>
  <c r="T286" i="1"/>
  <c r="T1940" i="1"/>
  <c r="T24" i="1"/>
  <c r="T2263" i="1"/>
  <c r="T1213" i="1"/>
  <c r="T2166" i="1"/>
  <c r="T1843" i="1"/>
  <c r="T365" i="1"/>
  <c r="T3040" i="1"/>
  <c r="T1978" i="1"/>
  <c r="T55" i="1"/>
  <c r="T2626" i="1"/>
  <c r="T3545" i="1"/>
  <c r="T2175" i="1"/>
  <c r="T832" i="1"/>
  <c r="T1376" i="1"/>
  <c r="T22" i="1"/>
  <c r="T1480" i="1"/>
  <c r="T1288" i="1"/>
  <c r="T1506" i="1"/>
  <c r="T3012" i="1"/>
  <c r="T3168" i="1"/>
  <c r="T650" i="1"/>
  <c r="T2446" i="1"/>
  <c r="T1892" i="1"/>
  <c r="T1667" i="1"/>
  <c r="T1190" i="1"/>
  <c r="T2341" i="1"/>
  <c r="T1652" i="1"/>
  <c r="T32" i="1"/>
  <c r="T1258" i="1"/>
  <c r="T345" i="1"/>
  <c r="T1289" i="1"/>
  <c r="T535" i="1"/>
  <c r="T531" i="1"/>
  <c r="T1528" i="1"/>
  <c r="T808" i="1"/>
  <c r="T315" i="1"/>
  <c r="T287" i="1"/>
  <c r="T854" i="1"/>
  <c r="T65" i="1"/>
  <c r="T298" i="1"/>
  <c r="T3031" i="1"/>
  <c r="T2533" i="1"/>
  <c r="T1765" i="1"/>
  <c r="T741" i="1"/>
  <c r="T276" i="1"/>
  <c r="T364" i="1"/>
  <c r="T296" i="1"/>
  <c r="T103" i="1"/>
  <c r="T3155" i="1"/>
  <c r="T2311" i="1"/>
  <c r="T1379" i="1"/>
  <c r="T2232" i="1"/>
  <c r="T1893" i="1"/>
  <c r="T3259" i="1"/>
  <c r="T1954" i="1"/>
  <c r="T62" i="1"/>
  <c r="T530" i="1"/>
  <c r="T1366" i="1"/>
  <c r="T2272" i="1"/>
  <c r="T1352" i="1"/>
  <c r="T54" i="1"/>
  <c r="T51" i="1"/>
  <c r="T1386" i="1"/>
  <c r="T1519" i="1"/>
  <c r="T1270" i="1"/>
  <c r="T1464" i="1"/>
  <c r="T3243" i="1"/>
  <c r="T2191" i="1"/>
  <c r="T2456" i="1"/>
  <c r="T1830" i="1"/>
  <c r="T1201" i="1"/>
  <c r="T2257" i="1"/>
  <c r="T1646" i="1"/>
  <c r="T2067" i="1"/>
  <c r="T2501" i="1"/>
  <c r="T782" i="1"/>
  <c r="T324" i="1"/>
  <c r="T2114" i="1"/>
  <c r="T833" i="1"/>
  <c r="T67" i="1"/>
  <c r="T2454" i="1"/>
  <c r="T2080" i="1"/>
  <c r="T1210" i="1"/>
  <c r="T1211" i="1"/>
  <c r="T1400" i="1"/>
  <c r="T523" i="1"/>
  <c r="T845" i="1"/>
  <c r="T2200" i="1"/>
  <c r="T1747" i="1"/>
  <c r="T377" i="1"/>
  <c r="T1661" i="1"/>
  <c r="T1901" i="1"/>
  <c r="T3162" i="1"/>
  <c r="T21" i="1"/>
  <c r="T1957" i="1"/>
  <c r="T357" i="1"/>
  <c r="T849" i="1"/>
  <c r="T378" i="1"/>
  <c r="T2007" i="1"/>
  <c r="T242" i="1"/>
  <c r="T1931" i="1"/>
  <c r="T1622" i="1"/>
  <c r="T2113" i="1"/>
  <c r="T1197" i="1"/>
  <c r="T1359" i="1"/>
  <c r="T1346" i="1"/>
  <c r="T256" i="1"/>
  <c r="T817" i="1"/>
  <c r="T2245" i="1"/>
  <c r="T3044" i="1"/>
  <c r="T113" i="1"/>
  <c r="T2020" i="1"/>
  <c r="T2724" i="1"/>
  <c r="T1206" i="1"/>
  <c r="T288" i="1"/>
  <c r="T1760" i="1"/>
  <c r="T784" i="1"/>
  <c r="T657" i="1"/>
  <c r="T277" i="1"/>
  <c r="T2811" i="1"/>
  <c r="T1380" i="1"/>
  <c r="T28" i="1"/>
  <c r="T743" i="1"/>
  <c r="T1655" i="1"/>
  <c r="T303" i="1"/>
  <c r="T59" i="1"/>
  <c r="T755" i="1"/>
  <c r="T2499" i="1"/>
  <c r="T1032" i="1"/>
  <c r="T1623" i="1"/>
  <c r="T34" i="1"/>
  <c r="T652" i="1"/>
  <c r="T3600" i="1"/>
  <c r="T1465" i="1"/>
  <c r="T398" i="1"/>
  <c r="T1674" i="1"/>
  <c r="T853" i="1"/>
  <c r="T318" i="1"/>
  <c r="T2540" i="1"/>
  <c r="T2528" i="1"/>
  <c r="T1609" i="1"/>
  <c r="T1512" i="1"/>
  <c r="T3725" i="1"/>
  <c r="T102" i="1"/>
  <c r="T408" i="1"/>
  <c r="T2043" i="1"/>
  <c r="T1649" i="1"/>
  <c r="T86" i="1"/>
  <c r="T112" i="1"/>
  <c r="T391" i="1"/>
  <c r="T726" i="1"/>
  <c r="T1391" i="1"/>
  <c r="T537" i="1"/>
  <c r="T645" i="1"/>
  <c r="T2285" i="1"/>
  <c r="T1524" i="1"/>
  <c r="T1254" i="1"/>
  <c r="T95" i="1"/>
  <c r="T1934" i="1"/>
  <c r="T2621" i="1"/>
  <c r="T3042" i="1"/>
  <c r="T12" i="1"/>
  <c r="T320" i="1"/>
  <c r="T836" i="1"/>
  <c r="T96" i="1"/>
  <c r="T401" i="1"/>
  <c r="T834" i="1"/>
  <c r="T1834" i="1"/>
  <c r="T1973" i="1"/>
  <c r="T2040" i="1"/>
  <c r="T2172" i="1"/>
  <c r="T2928" i="1"/>
  <c r="T280" i="1"/>
  <c r="T25" i="1"/>
  <c r="T2307" i="1"/>
  <c r="T2282" i="1"/>
  <c r="T746" i="1"/>
  <c r="T1641" i="1"/>
  <c r="T2009" i="1"/>
  <c r="T1347" i="1"/>
  <c r="T1933" i="1"/>
  <c r="T729" i="1"/>
  <c r="T1653" i="1"/>
  <c r="T642" i="1"/>
  <c r="T393" i="1"/>
  <c r="T5" i="1"/>
  <c r="T1389" i="1"/>
  <c r="T2116" i="1"/>
  <c r="T1650" i="1"/>
  <c r="T2026" i="1"/>
  <c r="T84" i="1"/>
  <c r="T2101" i="1"/>
  <c r="T253" i="1"/>
  <c r="T328" i="1"/>
  <c r="T1861" i="1"/>
  <c r="T1191" i="1"/>
  <c r="T2032" i="1"/>
  <c r="T2737" i="1"/>
  <c r="T751" i="1"/>
  <c r="T1634" i="1"/>
  <c r="T1744" i="1"/>
  <c r="T1942" i="1"/>
  <c r="T348" i="1"/>
  <c r="T1353" i="1"/>
  <c r="T655" i="1"/>
  <c r="T3186" i="1"/>
  <c r="T2003" i="1"/>
  <c r="T381" i="1"/>
  <c r="T1856" i="1"/>
  <c r="T1948" i="1"/>
  <c r="T1932" i="1"/>
  <c r="T2178" i="1"/>
  <c r="T1290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03" i="1"/>
  <c r="T321" i="1"/>
  <c r="T97" i="1"/>
  <c r="T108" i="1"/>
  <c r="T311" i="1"/>
  <c r="T1302" i="1"/>
  <c r="T1672" i="1"/>
  <c r="T2536" i="1"/>
  <c r="T2445" i="1"/>
  <c r="T1513" i="1"/>
  <c r="T846" i="1"/>
  <c r="T1928" i="1"/>
  <c r="T33" i="1"/>
  <c r="T2012" i="1"/>
  <c r="T2841" i="1"/>
  <c r="T29" i="1"/>
  <c r="T347" i="1"/>
  <c r="T301" i="1"/>
  <c r="T738" i="1"/>
  <c r="T1935" i="1"/>
  <c r="T409" i="1"/>
  <c r="T814" i="1"/>
  <c r="T30" i="1"/>
  <c r="T2056" i="1"/>
  <c r="T1902" i="1"/>
  <c r="T2244" i="1"/>
  <c r="T2235" i="1"/>
  <c r="T10" i="1"/>
  <c r="T404" i="1"/>
  <c r="T3265" i="1"/>
  <c r="T1372" i="1"/>
  <c r="T1509" i="1"/>
  <c r="T2024" i="1"/>
  <c r="T649" i="1"/>
  <c r="T2195" i="1"/>
  <c r="T2097" i="1"/>
  <c r="T414" i="1"/>
  <c r="T2444" i="1"/>
  <c r="T58" i="1"/>
  <c r="T2283" i="1"/>
  <c r="T1980" i="1"/>
  <c r="T2060" i="1"/>
  <c r="T1248" i="1"/>
  <c r="T3661" i="1"/>
  <c r="T756" i="1"/>
  <c r="T77" i="1"/>
  <c r="T2086" i="1"/>
  <c r="T2118" i="1"/>
  <c r="T1938" i="1"/>
  <c r="T1478" i="1"/>
  <c r="T2486" i="1"/>
  <c r="T1635" i="1"/>
  <c r="T265" i="1"/>
  <c r="T841" i="1"/>
  <c r="T1981" i="1"/>
  <c r="T788" i="1"/>
  <c r="T69" i="1"/>
  <c r="T1841" i="1"/>
  <c r="T1251" i="1"/>
  <c r="T1260" i="1"/>
  <c r="T1395" i="1"/>
  <c r="T536" i="1"/>
  <c r="T1255" i="1"/>
  <c r="T251" i="1"/>
  <c r="T3229" i="1"/>
  <c r="T1360" i="1"/>
  <c r="T3051" i="1"/>
  <c r="T2064" i="1"/>
  <c r="T749" i="1"/>
  <c r="T2165" i="1"/>
  <c r="T731" i="1"/>
  <c r="T72" i="1"/>
  <c r="T2037" i="1"/>
  <c r="T2288" i="1"/>
  <c r="T1205" i="1"/>
  <c r="T2252" i="1"/>
  <c r="T2228" i="1"/>
  <c r="T64" i="1"/>
  <c r="T1836" i="1"/>
  <c r="T1348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2317" i="1"/>
  <c r="T111" i="1"/>
  <c r="T2560" i="1"/>
  <c r="T794" i="1"/>
  <c r="T249" i="1"/>
  <c r="T2315" i="1"/>
  <c r="T1857" i="1"/>
  <c r="T300" i="1"/>
  <c r="T2246" i="1"/>
  <c r="T2091" i="1"/>
  <c r="T857" i="1"/>
  <c r="T2229" i="1"/>
  <c r="T2293" i="1"/>
  <c r="T98" i="1"/>
  <c r="T795" i="1"/>
  <c r="T2278" i="1"/>
  <c r="T835" i="1"/>
  <c r="T2820" i="1"/>
  <c r="T3052" i="1"/>
  <c r="T1535" i="1"/>
  <c r="T2213" i="1"/>
  <c r="T541" i="1"/>
  <c r="T1291" i="1"/>
  <c r="T826" i="1"/>
  <c r="T2484" i="1"/>
  <c r="T2466" i="1"/>
  <c r="T1624" i="1"/>
  <c r="T1299" i="1"/>
  <c r="T2969" i="1"/>
  <c r="T1832" i="1"/>
  <c r="T1636" i="1"/>
  <c r="T3339" i="1"/>
  <c r="T1858" i="1"/>
  <c r="T2273" i="1"/>
  <c r="T1364" i="1"/>
  <c r="T861" i="1"/>
  <c r="T722" i="1"/>
  <c r="T1886" i="1"/>
  <c r="T2712" i="1"/>
  <c r="T56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79" i="1"/>
  <c r="T1356" i="1"/>
  <c r="T1252" i="1"/>
  <c r="T339" i="1"/>
  <c r="T1505" i="1"/>
  <c r="T1402" i="1"/>
  <c r="T1398" i="1"/>
  <c r="T380" i="1"/>
  <c r="T1246" i="1"/>
  <c r="T1470" i="1"/>
  <c r="T252" i="1"/>
  <c r="T524" i="1"/>
  <c r="T78" i="1"/>
  <c r="T2071" i="1"/>
  <c r="T2480" i="1"/>
  <c r="T1680" i="1"/>
  <c r="T36" i="1"/>
  <c r="T2443" i="1"/>
  <c r="T302" i="1"/>
  <c r="T2251" i="1"/>
  <c r="T2279" i="1"/>
  <c r="T99" i="1"/>
  <c r="T27" i="1"/>
  <c r="T114" i="1"/>
  <c r="T753" i="1"/>
  <c r="T818" i="1"/>
  <c r="T1977" i="1"/>
  <c r="T53" i="1"/>
  <c r="T355" i="1"/>
  <c r="T1367" i="1"/>
  <c r="T3727" i="1"/>
  <c r="T1357" i="1"/>
  <c r="T9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3234" i="1"/>
  <c r="S3312" i="1"/>
  <c r="S109" i="1"/>
  <c r="S3158" i="1"/>
  <c r="S3673" i="1"/>
  <c r="S2224" i="1"/>
  <c r="S2967" i="1"/>
  <c r="S2992" i="1"/>
  <c r="S2050" i="1"/>
  <c r="S275" i="1"/>
  <c r="S1885" i="1"/>
  <c r="S2558" i="1"/>
  <c r="S3653" i="1"/>
  <c r="S2495" i="1"/>
  <c r="S2608" i="1"/>
  <c r="S1405" i="1"/>
  <c r="S3251" i="1"/>
  <c r="S843" i="1"/>
  <c r="S3555" i="1"/>
  <c r="S747" i="1"/>
  <c r="S1295" i="1"/>
  <c r="S3418" i="1"/>
  <c r="S70" i="1"/>
  <c r="S1603" i="1"/>
  <c r="S3588" i="1"/>
  <c r="S327" i="1"/>
  <c r="S1273" i="1"/>
  <c r="S3453" i="1"/>
  <c r="S3253" i="1"/>
  <c r="S2076" i="1"/>
  <c r="S2173" i="1"/>
  <c r="S4" i="1"/>
  <c r="S3517" i="1"/>
  <c r="S2458" i="1"/>
  <c r="S2027" i="1"/>
  <c r="S1204" i="1"/>
  <c r="S2968" i="1"/>
  <c r="S3605" i="1"/>
  <c r="S1761" i="1"/>
  <c r="S3561" i="1"/>
  <c r="S1358" i="1"/>
  <c r="S1279" i="1"/>
  <c r="S3409" i="1"/>
  <c r="S3544" i="1"/>
  <c r="S1280" i="1"/>
  <c r="S2548" i="1"/>
  <c r="S2983" i="1"/>
  <c r="S2461" i="1"/>
  <c r="S1477" i="1"/>
  <c r="S3246" i="1"/>
  <c r="S259" i="1"/>
  <c r="S3306" i="1"/>
  <c r="S3233" i="1"/>
  <c r="S1982" i="1"/>
  <c r="S3039" i="1"/>
  <c r="S3189" i="1"/>
  <c r="S2972" i="1"/>
  <c r="S3325" i="1"/>
  <c r="S3150" i="1"/>
  <c r="S3412" i="1"/>
  <c r="S2256" i="1"/>
  <c r="S2787" i="1"/>
  <c r="S2255" i="1"/>
  <c r="S1521" i="1"/>
  <c r="S1387" i="1"/>
  <c r="S2793" i="1"/>
  <c r="S1605" i="1"/>
  <c r="S1531" i="1"/>
  <c r="S316" i="1"/>
  <c r="S3210" i="1"/>
  <c r="S281" i="1"/>
  <c r="S1517" i="1"/>
  <c r="S1606" i="1"/>
  <c r="S354" i="1"/>
  <c r="S248" i="1"/>
  <c r="S2168" i="1"/>
  <c r="S82" i="1"/>
  <c r="S1031" i="1"/>
  <c r="S802" i="1"/>
  <c r="S1198" i="1"/>
  <c r="S3279" i="1"/>
  <c r="S828" i="1"/>
  <c r="S2115" i="1"/>
  <c r="S26" i="1"/>
  <c r="S90" i="1"/>
  <c r="S842" i="1"/>
  <c r="S2640" i="1"/>
  <c r="S1671" i="1"/>
  <c r="S2065" i="1"/>
  <c r="S2720" i="1"/>
  <c r="S100" i="1"/>
  <c r="S2066" i="1"/>
  <c r="S2340" i="1"/>
  <c r="S644" i="1"/>
  <c r="S35" i="1"/>
  <c r="S83" i="1"/>
  <c r="S1216" i="1"/>
  <c r="S74" i="1"/>
  <c r="S2031" i="1"/>
  <c r="S1037" i="1"/>
  <c r="S2275" i="1"/>
  <c r="S2047" i="1"/>
  <c r="S2801" i="1"/>
  <c r="S810" i="1"/>
  <c r="S260" i="1"/>
  <c r="S1542" i="1"/>
  <c r="S2286" i="1"/>
  <c r="S2803" i="1"/>
  <c r="S2077" i="1"/>
  <c r="S1507" i="1"/>
  <c r="S1212" i="1"/>
  <c r="S2465" i="1"/>
  <c r="S2320" i="1"/>
  <c r="S2727" i="1"/>
  <c r="S1936" i="1"/>
  <c r="S278" i="1"/>
  <c r="S2109" i="1"/>
  <c r="S2241" i="1"/>
  <c r="S2523" i="1"/>
  <c r="S2030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3357" i="1"/>
  <c r="S3609" i="1"/>
  <c r="S3313" i="1"/>
  <c r="S3486" i="1"/>
  <c r="S2110" i="1"/>
  <c r="S2318" i="1"/>
  <c r="S3324" i="1"/>
  <c r="S2715" i="1"/>
  <c r="S3716" i="1"/>
  <c r="S3217" i="1"/>
  <c r="S3551" i="1"/>
  <c r="S2225" i="1"/>
  <c r="S3000" i="1"/>
  <c r="S847" i="1"/>
  <c r="S3511" i="1"/>
  <c r="S2970" i="1"/>
  <c r="S3391" i="1"/>
  <c r="S3586" i="1"/>
  <c r="S3680" i="1"/>
  <c r="S3724" i="1"/>
  <c r="S3172" i="1"/>
  <c r="S3437" i="1"/>
  <c r="S2549" i="1"/>
  <c r="S3524" i="1"/>
  <c r="S2544" i="1"/>
  <c r="S2490" i="1"/>
  <c r="S825" i="1"/>
  <c r="S3281" i="1"/>
  <c r="S2491" i="1"/>
  <c r="S3775" i="1"/>
  <c r="S2053" i="1"/>
  <c r="S3549" i="1"/>
  <c r="S2451" i="1"/>
  <c r="S2462" i="1"/>
  <c r="S2630" i="1"/>
  <c r="S3441" i="1"/>
  <c r="S2542" i="1"/>
  <c r="S3698" i="1"/>
  <c r="S3607" i="1"/>
  <c r="S3503" i="1"/>
  <c r="S3763" i="1"/>
  <c r="S2709" i="1"/>
  <c r="S3621" i="1"/>
  <c r="S3426" i="1"/>
  <c r="S3610" i="1"/>
  <c r="S3557" i="1"/>
  <c r="S3362" i="1"/>
  <c r="S3497" i="1"/>
  <c r="S3664" i="1"/>
  <c r="S3348" i="1"/>
  <c r="S2266" i="1"/>
  <c r="S2554" i="1"/>
  <c r="S3707" i="1"/>
  <c r="S3495" i="1"/>
  <c r="S2276" i="1"/>
  <c r="S3695" i="1"/>
  <c r="S3526" i="1"/>
  <c r="S3417" i="1"/>
  <c r="S3773" i="1"/>
  <c r="S3388" i="1"/>
  <c r="S3482" i="1"/>
  <c r="S3330" i="1"/>
  <c r="S3030" i="1"/>
  <c r="S2186" i="1"/>
  <c r="S2815" i="1"/>
  <c r="S3017" i="1"/>
  <c r="S1842" i="1"/>
  <c r="S3474" i="1"/>
  <c r="S3273" i="1"/>
  <c r="S3436" i="1"/>
  <c r="S413" i="1"/>
  <c r="S3430" i="1"/>
  <c r="S2988" i="1"/>
  <c r="S3386" i="1"/>
  <c r="S2095" i="1"/>
  <c r="S3479" i="1"/>
  <c r="S3372" i="1"/>
  <c r="S3533" i="1"/>
  <c r="S3307" i="1"/>
  <c r="S2500" i="1"/>
  <c r="S3433" i="1"/>
  <c r="S3583" i="1"/>
  <c r="S3504" i="1"/>
  <c r="S2711" i="1"/>
  <c r="S2974" i="1"/>
  <c r="S3666" i="1"/>
  <c r="S3784" i="1"/>
  <c r="S2472" i="1"/>
  <c r="S3710" i="1"/>
  <c r="S3165" i="1"/>
  <c r="S3581" i="1"/>
  <c r="S3612" i="1"/>
  <c r="S3760" i="1"/>
  <c r="S3656" i="1"/>
  <c r="S3041" i="1"/>
  <c r="S2980" i="1"/>
  <c r="S3523" i="1"/>
  <c r="S1898" i="1"/>
  <c r="S3365" i="1"/>
  <c r="S2663" i="1"/>
  <c r="S3615" i="1"/>
  <c r="S2081" i="1"/>
  <c r="S3674" i="1"/>
  <c r="S3540" i="1"/>
  <c r="S3572" i="1"/>
  <c r="S3387" i="1"/>
  <c r="S3371" i="1"/>
  <c r="S3617" i="1"/>
  <c r="S3152" i="1"/>
  <c r="S3250" i="1"/>
  <c r="S3519" i="1"/>
  <c r="S3614" i="1"/>
  <c r="S3236" i="1"/>
  <c r="S3689" i="1"/>
  <c r="S2068" i="1"/>
  <c r="S3608" i="1"/>
  <c r="S2804" i="1"/>
  <c r="S3490" i="1"/>
  <c r="S3663" i="1"/>
  <c r="S3480" i="1"/>
  <c r="S3257" i="1"/>
  <c r="S3591" i="1"/>
  <c r="S3247" i="1"/>
  <c r="S2991" i="1"/>
  <c r="S2805" i="1"/>
  <c r="S3338" i="1"/>
  <c r="S3589" i="1"/>
  <c r="S3154" i="1"/>
  <c r="S3282" i="1"/>
  <c r="S2732" i="1"/>
  <c r="S3539" i="1"/>
  <c r="S3788" i="1"/>
  <c r="S63" i="1"/>
  <c r="S2822" i="1"/>
  <c r="S2813" i="1"/>
  <c r="S261" i="1"/>
  <c r="S1662" i="1"/>
  <c r="S3301" i="1"/>
  <c r="S2017" i="1"/>
  <c r="S3380" i="1"/>
  <c r="S2525" i="1"/>
  <c r="S3491" i="1"/>
  <c r="S856" i="1"/>
  <c r="S1381" i="1"/>
  <c r="S3455" i="1"/>
  <c r="S3500" i="1"/>
  <c r="S262" i="1"/>
  <c r="S3714" i="1"/>
  <c r="S2635" i="1"/>
  <c r="S3766" i="1"/>
  <c r="S370" i="1"/>
  <c r="S3416" i="1"/>
  <c r="S3399" i="1"/>
  <c r="S3675" i="1"/>
  <c r="S2339" i="1"/>
  <c r="S3182" i="1"/>
  <c r="S3356" i="1"/>
  <c r="S3280" i="1"/>
  <c r="S3006" i="1"/>
  <c r="S3435" i="1"/>
  <c r="S3215" i="1"/>
  <c r="S3665" i="1"/>
  <c r="S1826" i="1"/>
  <c r="S2342" i="1"/>
  <c r="S3584" i="1"/>
  <c r="S1899" i="1"/>
  <c r="S1887" i="1"/>
  <c r="S1361" i="1"/>
  <c r="S2614" i="1"/>
  <c r="S295" i="1"/>
  <c r="S785" i="1"/>
  <c r="S3536" i="1"/>
  <c r="S1953" i="1"/>
  <c r="S3293" i="1"/>
  <c r="S3403" i="1"/>
  <c r="S820" i="1"/>
  <c r="S739" i="1"/>
  <c r="S3164" i="1"/>
  <c r="S3456" i="1"/>
  <c r="S2828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2309" i="1"/>
  <c r="S2333" i="1"/>
  <c r="S2036" i="1"/>
  <c r="S2562" i="1"/>
  <c r="S2093" i="1"/>
  <c r="S3248" i="1"/>
  <c r="S1215" i="1"/>
  <c r="S3035" i="1"/>
  <c r="S796" i="1"/>
  <c r="S1029" i="1"/>
  <c r="S2073" i="1"/>
  <c r="S2111" i="1"/>
  <c r="S3264" i="1"/>
  <c r="S1296" i="1"/>
  <c r="S3346" i="1"/>
  <c r="S1369" i="1"/>
  <c r="S2099" i="1"/>
  <c r="S1613" i="1"/>
  <c r="S3317" i="1"/>
  <c r="S10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13" i="1"/>
  <c r="S3628" i="1"/>
  <c r="S3824" i="1"/>
  <c r="S3498" i="1"/>
  <c r="S3703" i="1"/>
  <c r="S2492" i="1"/>
  <c r="S421" i="1"/>
  <c r="S1466" i="1"/>
  <c r="S3616" i="1"/>
  <c r="S2046" i="1"/>
  <c r="S1208" i="1"/>
  <c r="S3478" i="1"/>
  <c r="S1884" i="1"/>
  <c r="S3752" i="1"/>
  <c r="S3558" i="1"/>
  <c r="S3241" i="1"/>
  <c r="S3174" i="1"/>
  <c r="S3402" i="1"/>
  <c r="S3531" i="1"/>
  <c r="S1888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1758" i="1"/>
  <c r="S3022" i="1"/>
  <c r="S3564" i="1"/>
  <c r="S2475" i="1"/>
  <c r="S2784" i="1"/>
  <c r="S3414" i="1"/>
  <c r="S1639" i="1"/>
  <c r="S2471" i="1"/>
  <c r="S2818" i="1"/>
  <c r="S2331" i="1"/>
  <c r="S3496" i="1"/>
  <c r="S2632" i="1"/>
  <c r="S8" i="1"/>
  <c r="S1883" i="1"/>
  <c r="S3173" i="1"/>
  <c r="S3672" i="1"/>
  <c r="S3220" i="1"/>
  <c r="S2619" i="1"/>
  <c r="S1039" i="1"/>
  <c r="S3011" i="1"/>
  <c r="S1964" i="1"/>
  <c r="S3290" i="1"/>
  <c r="S1022" i="1"/>
  <c r="S335" i="1"/>
  <c r="S2310" i="1"/>
  <c r="S2108" i="1"/>
  <c r="S2008" i="1"/>
  <c r="S2722" i="1"/>
  <c r="S1297" i="1"/>
  <c r="S3169" i="1"/>
  <c r="S2247" i="1"/>
  <c r="S2061" i="1"/>
  <c r="S2494" i="1"/>
  <c r="S3277" i="1"/>
  <c r="S1384" i="1"/>
  <c r="S1642" i="1"/>
  <c r="S338" i="1"/>
  <c r="S257" i="1"/>
  <c r="S1644" i="1"/>
  <c r="S2305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411" i="1"/>
  <c r="S525" i="1"/>
  <c r="S297" i="1"/>
  <c r="S1514" i="1"/>
  <c r="S400" i="1"/>
  <c r="S356" i="1"/>
  <c r="S2730" i="1"/>
  <c r="S811" i="1"/>
  <c r="S1365" i="1"/>
  <c r="S1259" i="1"/>
  <c r="S3309" i="1"/>
  <c r="S2809" i="1"/>
  <c r="S1632" i="1"/>
  <c r="S1824" i="1"/>
  <c r="S2965" i="1"/>
  <c r="S3341" i="1"/>
  <c r="S3043" i="1"/>
  <c r="S1967" i="1"/>
  <c r="S2122" i="1"/>
  <c r="S2281" i="1"/>
  <c r="S1523" i="1"/>
  <c r="S1516" i="1"/>
  <c r="S2612" i="1"/>
  <c r="S1827" i="1"/>
  <c r="S2479" i="1"/>
  <c r="S1949" i="1"/>
  <c r="S2942" i="1"/>
  <c r="S2199" i="1"/>
  <c r="S2234" i="1"/>
  <c r="S2192" i="1"/>
  <c r="S1033" i="1"/>
  <c r="S412" i="1"/>
  <c r="S358" i="1"/>
  <c r="S1608" i="1"/>
  <c r="S760" i="1"/>
  <c r="S2209" i="1"/>
  <c r="S2830" i="1"/>
  <c r="S1377" i="1"/>
  <c r="S117" i="1"/>
  <c r="S79" i="1"/>
  <c r="S1745" i="1"/>
  <c r="S3382" i="1"/>
  <c r="S2063" i="1"/>
  <c r="S822" i="1"/>
  <c r="S1473" i="1"/>
  <c r="S3270" i="1"/>
  <c r="S2493" i="1"/>
  <c r="S49" i="1"/>
  <c r="S816" i="1"/>
  <c r="S106" i="1"/>
  <c r="S1274" i="1"/>
  <c r="S2048" i="1"/>
  <c r="S3316" i="1"/>
  <c r="S2615" i="1"/>
  <c r="S2735" i="1"/>
  <c r="S1538" i="1"/>
  <c r="S2291" i="1"/>
  <c r="S1900" i="1"/>
  <c r="S1839" i="1"/>
  <c r="S2538" i="1"/>
  <c r="S3252" i="1"/>
  <c r="S2298" i="1"/>
  <c r="S1669" i="1"/>
  <c r="S2826" i="1"/>
  <c r="S2537" i="1"/>
  <c r="S2556" i="1"/>
  <c r="S800" i="1"/>
  <c r="S2" i="1"/>
  <c r="S42" i="1"/>
  <c r="S2265" i="1"/>
  <c r="S2623" i="1"/>
  <c r="S1670" i="1"/>
  <c r="S2074" i="1"/>
  <c r="S43" i="1"/>
  <c r="S3562" i="1"/>
  <c r="S829" i="1"/>
  <c r="S118" i="1"/>
  <c r="S732" i="1"/>
  <c r="S1217" i="1"/>
  <c r="S2198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956" i="1"/>
  <c r="S3166" i="1"/>
  <c r="S1525" i="1"/>
  <c r="S2262" i="1"/>
  <c r="S3467" i="1"/>
  <c r="S3709" i="1"/>
  <c r="S2721" i="1"/>
  <c r="S2806" i="1"/>
  <c r="S3237" i="1"/>
  <c r="S3213" i="1"/>
  <c r="S2717" i="1"/>
  <c r="S3179" i="1"/>
  <c r="S2541" i="1"/>
  <c r="S809" i="1"/>
  <c r="S2665" i="1"/>
  <c r="S2274" i="1"/>
  <c r="S2297" i="1"/>
  <c r="S399" i="1"/>
  <c r="S1482" i="1"/>
  <c r="S284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3461" i="1"/>
  <c r="S3287" i="1"/>
  <c r="S2824" i="1"/>
  <c r="S2993" i="1"/>
  <c r="S1962" i="1"/>
  <c r="S3015" i="1"/>
  <c r="S291" i="1"/>
  <c r="S1847" i="1"/>
  <c r="S41" i="1"/>
  <c r="S3444" i="1"/>
  <c r="S3604" i="1"/>
  <c r="S3295" i="1"/>
  <c r="S3593" i="1"/>
  <c r="S3587" i="1"/>
  <c r="S2994" i="1"/>
  <c r="S1749" i="1"/>
  <c r="S2561" i="1"/>
  <c r="S2620" i="1"/>
  <c r="S3654" i="1"/>
  <c r="S3368" i="1"/>
  <c r="S3292" i="1"/>
  <c r="S3283" i="1"/>
  <c r="S406" i="1"/>
  <c r="S3379" i="1"/>
  <c r="S3334" i="1"/>
  <c r="S2636" i="1"/>
  <c r="S3660" i="1"/>
  <c r="S394" i="1"/>
  <c r="S1968" i="1"/>
  <c r="S2710" i="1"/>
  <c r="S1678" i="1"/>
  <c r="S3595" i="1"/>
  <c r="S3422" i="1"/>
  <c r="S3505" i="1"/>
  <c r="S3333" i="1"/>
  <c r="S3489" i="1"/>
  <c r="S3336" i="1"/>
  <c r="S1616" i="1"/>
  <c r="S3214" i="1"/>
  <c r="S3450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385" i="1"/>
  <c r="S1610" i="1"/>
  <c r="S1536" i="1"/>
  <c r="S2208" i="1"/>
  <c r="S2090" i="1"/>
  <c r="S2330" i="1"/>
  <c r="S3684" i="1"/>
  <c r="S2617" i="1"/>
  <c r="S2268" i="1"/>
  <c r="S3538" i="1"/>
  <c r="S3291" i="1"/>
  <c r="S2610" i="1"/>
  <c r="S3580" i="1"/>
  <c r="S3360" i="1"/>
  <c r="S3485" i="1"/>
  <c r="S1668" i="1"/>
  <c r="S2085" i="1"/>
  <c r="S1354" i="1"/>
  <c r="S2924" i="1"/>
  <c r="S1225" i="1"/>
  <c r="S534" i="1"/>
  <c r="S2194" i="1"/>
  <c r="S3014" i="1"/>
  <c r="S3454" i="1"/>
  <c r="S3304" i="1"/>
  <c r="S3423" i="1"/>
  <c r="S3227" i="1"/>
  <c r="S2800" i="1"/>
  <c r="S2448" i="1"/>
  <c r="S2189" i="1"/>
  <c r="S3590" i="1"/>
  <c r="S3472" i="1"/>
  <c r="S1944" i="1"/>
  <c r="S3353" i="1"/>
  <c r="S3033" i="1"/>
  <c r="S3303" i="1"/>
  <c r="S3367" i="1"/>
  <c r="S2807" i="1"/>
  <c r="S3396" i="1"/>
  <c r="S1401" i="1"/>
  <c r="S1349" i="1"/>
  <c r="S1362" i="1"/>
  <c r="S1192" i="1"/>
  <c r="S263" i="1"/>
  <c r="S2121" i="1"/>
  <c r="S1265" i="1"/>
  <c r="S2092" i="1"/>
  <c r="S2221" i="1"/>
  <c r="S1262" i="1"/>
  <c r="S3329" i="1"/>
  <c r="S267" i="1"/>
  <c r="S1643" i="1"/>
  <c r="S733" i="1"/>
  <c r="S3448" i="1"/>
  <c r="S1390" i="1"/>
  <c r="S2218" i="1"/>
  <c r="S2171" i="1"/>
  <c r="S1375" i="1"/>
  <c r="S1618" i="1"/>
  <c r="S2248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2527" i="1"/>
  <c r="S61" i="1"/>
  <c r="S2736" i="1"/>
  <c r="S1645" i="1"/>
  <c r="S2547" i="1"/>
  <c r="S3048" i="1"/>
  <c r="S2321" i="1"/>
  <c r="S3419" i="1"/>
  <c r="S3298" i="1"/>
  <c r="S799" i="1"/>
  <c r="S1028" i="1"/>
  <c r="S1930" i="1"/>
  <c r="S2627" i="1"/>
  <c r="S1630" i="1"/>
  <c r="S2014" i="1"/>
  <c r="S317" i="1"/>
  <c r="S1663" i="1"/>
  <c r="S2795" i="1"/>
  <c r="S539" i="1"/>
  <c r="S23" i="1"/>
  <c r="S3655" i="1"/>
  <c r="S2791" i="1"/>
  <c r="S3010" i="1"/>
  <c r="S2532" i="1"/>
  <c r="S2487" i="1"/>
  <c r="S3571" i="1"/>
  <c r="S1024" i="1"/>
  <c r="S2789" i="1"/>
  <c r="S272" i="1"/>
  <c r="S3163" i="1"/>
  <c r="S1829" i="1"/>
  <c r="S2718" i="1"/>
  <c r="S3004" i="1"/>
  <c r="S844" i="1"/>
  <c r="S2177" i="1"/>
  <c r="S3212" i="1"/>
  <c r="S14" i="1"/>
  <c r="S2455" i="1"/>
  <c r="S2941" i="1"/>
  <c r="S2259" i="1"/>
  <c r="S2220" i="1"/>
  <c r="S2987" i="1"/>
  <c r="S346" i="1"/>
  <c r="S2474" i="1"/>
  <c r="S2716" i="1"/>
  <c r="S307" i="1"/>
  <c r="S1924" i="1"/>
  <c r="S243" i="1"/>
  <c r="S1828" i="1"/>
  <c r="S3050" i="1"/>
  <c r="S359" i="1"/>
  <c r="S2103" i="1"/>
  <c r="S2642" i="1"/>
  <c r="S3224" i="1"/>
  <c r="S2269" i="1"/>
  <c r="S3221" i="1"/>
  <c r="S254" i="1"/>
  <c r="S3269" i="1"/>
  <c r="S1756" i="1"/>
  <c r="S2184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3320" i="1"/>
  <c r="S2219" i="1"/>
  <c r="S350" i="1"/>
  <c r="S2925" i="1"/>
  <c r="S3772" i="1"/>
  <c r="S3375" i="1"/>
  <c r="S3623" i="1"/>
  <c r="S3016" i="1"/>
  <c r="S3629" i="1"/>
  <c r="S1266" i="1"/>
  <c r="S3565" i="1"/>
  <c r="S3574" i="1"/>
  <c r="S1250" i="1"/>
  <c r="S2021" i="1"/>
  <c r="S3515" i="1"/>
  <c r="S3598" i="1"/>
  <c r="S3567" i="1"/>
  <c r="S3837" i="1"/>
  <c r="S1508" i="1"/>
  <c r="S3683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3717" i="1"/>
  <c r="S3452" i="1"/>
  <c r="S2170" i="1"/>
  <c r="S3390" i="1"/>
  <c r="S3366" i="1"/>
  <c r="S1207" i="1"/>
  <c r="S1658" i="1"/>
  <c r="S3425" i="1"/>
  <c r="S3440" i="1"/>
  <c r="S3358" i="1"/>
  <c r="S3342" i="1"/>
  <c r="S3408" i="1"/>
  <c r="S3249" i="1"/>
  <c r="S3502" i="1"/>
  <c r="S3833" i="1"/>
  <c r="S3395" i="1"/>
  <c r="S3470" i="1"/>
  <c r="S3543" i="1"/>
  <c r="S3003" i="1"/>
  <c r="S3397" i="1"/>
  <c r="S3601" i="1"/>
  <c r="S3688" i="1"/>
  <c r="S3462" i="1"/>
  <c r="S2625" i="1"/>
  <c r="S2242" i="1"/>
  <c r="S3510" i="1"/>
  <c r="S2096" i="1"/>
  <c r="S2966" i="1"/>
  <c r="S3404" i="1"/>
  <c r="S3626" i="1"/>
  <c r="S2187" i="1"/>
  <c r="S3469" i="1"/>
  <c r="S3693" i="1"/>
  <c r="S3548" i="1"/>
  <c r="S2447" i="1"/>
  <c r="S3529" i="1"/>
  <c r="S3439" i="1"/>
  <c r="S2734" i="1"/>
  <c r="S3507" i="1"/>
  <c r="S3384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752" i="1"/>
  <c r="S839" i="1"/>
  <c r="S1292" i="1"/>
  <c r="S2034" i="1"/>
  <c r="S2605" i="1"/>
  <c r="S2833" i="1"/>
  <c r="S3311" i="1"/>
  <c r="S740" i="1"/>
  <c r="S1222" i="1"/>
  <c r="S2470" i="1"/>
  <c r="S382" i="1"/>
  <c r="S121" i="1"/>
  <c r="S395" i="1"/>
  <c r="S2312" i="1"/>
  <c r="S2996" i="1"/>
  <c r="S3159" i="1"/>
  <c r="S3049" i="1"/>
  <c r="S1035" i="1"/>
  <c r="S1281" i="1"/>
  <c r="S653" i="1"/>
  <c r="S2609" i="1"/>
  <c r="S2725" i="1"/>
  <c r="S313" i="1"/>
  <c r="S727" i="1"/>
  <c r="S3235" i="1"/>
  <c r="S2836" i="1"/>
  <c r="S1537" i="1"/>
  <c r="S2167" i="1"/>
  <c r="S2628" i="1"/>
  <c r="S3171" i="1"/>
  <c r="S3337" i="1"/>
  <c r="S2176" i="1"/>
  <c r="S3020" i="1"/>
  <c r="S1301" i="1"/>
  <c r="S1631" i="1"/>
  <c r="S2258" i="1"/>
  <c r="S105" i="1"/>
  <c r="S417" i="1"/>
  <c r="S1247" i="1"/>
  <c r="S292" i="1"/>
  <c r="S1640" i="1"/>
  <c r="S734" i="1"/>
  <c r="S2629" i="1"/>
  <c r="S3184" i="1"/>
  <c r="S2489" i="1"/>
  <c r="S1510" i="1"/>
  <c r="S2336" i="1"/>
  <c r="S1837" i="1"/>
  <c r="S2094" i="1"/>
  <c r="S1825" i="1"/>
  <c r="S1304" i="1"/>
  <c r="S2243" i="1"/>
  <c r="S2978" i="1"/>
  <c r="S793" i="1"/>
  <c r="S1468" i="1"/>
  <c r="S2792" i="1"/>
  <c r="S3492" i="1"/>
  <c r="S2819" i="1"/>
  <c r="S247" i="1"/>
  <c r="S388" i="1"/>
  <c r="S2837" i="1"/>
  <c r="S2929" i="1"/>
  <c r="S532" i="1"/>
  <c r="S1927" i="1"/>
  <c r="S2197" i="1"/>
  <c r="S2163" i="1"/>
  <c r="S2216" i="1"/>
  <c r="S2930" i="1"/>
  <c r="S1763" i="1"/>
  <c r="S402" i="1"/>
  <c r="S1303" i="1"/>
  <c r="S1271" i="1"/>
  <c r="S1748" i="1"/>
  <c r="S3036" i="1"/>
  <c r="S813" i="1"/>
  <c r="S2039" i="1"/>
  <c r="S2714" i="1"/>
  <c r="S1223" i="1"/>
  <c r="S2049" i="1"/>
  <c r="S725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797" i="1"/>
  <c r="S1481" i="1"/>
  <c r="S2559" i="1"/>
  <c r="S2668" i="1"/>
  <c r="S2821" i="1"/>
  <c r="S3451" i="1"/>
  <c r="S3009" i="1"/>
  <c r="S3692" i="1"/>
  <c r="S3268" i="1"/>
  <c r="S3034" i="1"/>
  <c r="S3149" i="1"/>
  <c r="S1943" i="1"/>
  <c r="S3359" i="1"/>
  <c r="S3007" i="1"/>
  <c r="S7" i="1"/>
  <c r="S2524" i="1"/>
  <c r="S2535" i="1"/>
  <c r="S660" i="1"/>
  <c r="S2452" i="1"/>
  <c r="S2935" i="1"/>
  <c r="S19" i="1"/>
  <c r="S349" i="1"/>
  <c r="S3260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2022" i="1"/>
  <c r="S44" i="1"/>
  <c r="S333" i="1"/>
  <c r="S1859" i="1"/>
  <c r="S1396" i="1"/>
  <c r="S1350" i="1"/>
  <c r="S2829" i="1"/>
  <c r="S3413" i="1"/>
  <c r="S1625" i="1"/>
  <c r="S3321" i="1"/>
  <c r="S403" i="1"/>
  <c r="S91" i="1"/>
  <c r="S418" i="1"/>
  <c r="S3242" i="1"/>
  <c r="S107" i="1"/>
  <c r="S3023" i="1"/>
  <c r="S1257" i="1"/>
  <c r="S387" i="1"/>
  <c r="S1374" i="1"/>
  <c r="S368" i="1"/>
  <c r="S1363" i="1"/>
  <c r="S1629" i="1"/>
  <c r="S3267" i="1"/>
  <c r="S850" i="1"/>
  <c r="S371" i="1"/>
  <c r="S3428" i="1"/>
  <c r="S1890" i="1"/>
  <c r="S1963" i="1"/>
  <c r="S47" i="1"/>
  <c r="S2997" i="1"/>
  <c r="S790" i="1"/>
  <c r="S3383" i="1"/>
  <c r="S336" i="1"/>
  <c r="S3327" i="1"/>
  <c r="S3294" i="1"/>
  <c r="S1355" i="1"/>
  <c r="S1851" i="1"/>
  <c r="S2604" i="1"/>
  <c r="S2106" i="1"/>
  <c r="S383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2038" i="1"/>
  <c r="S2023" i="1"/>
  <c r="S416" i="1"/>
  <c r="S803" i="1"/>
  <c r="S2450" i="1"/>
  <c r="S745" i="1"/>
  <c r="S2013" i="1"/>
  <c r="S2193" i="1"/>
  <c r="S1463" i="1"/>
  <c r="S3377" i="1"/>
  <c r="S3167" i="1"/>
  <c r="S294" i="1"/>
  <c r="S1664" i="1"/>
  <c r="S658" i="1"/>
  <c r="S3001" i="1"/>
  <c r="S246" i="1"/>
  <c r="S2667" i="1"/>
  <c r="S824" i="1"/>
  <c r="S735" i="1"/>
  <c r="S1757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373" i="1"/>
  <c r="S1529" i="1"/>
  <c r="S48" i="1"/>
  <c r="S2035" i="1"/>
  <c r="S1199" i="1"/>
  <c r="S1844" i="1"/>
  <c r="S273" i="1"/>
  <c r="S1675" i="1"/>
  <c r="S1961" i="1"/>
  <c r="S758" i="1"/>
  <c r="S1614" i="1"/>
  <c r="S2498" i="1"/>
  <c r="S3156" i="1"/>
  <c r="S2622" i="1"/>
  <c r="S1753" i="1"/>
  <c r="S2981" i="1"/>
  <c r="S651" i="1"/>
  <c r="S3378" i="1"/>
  <c r="S3188" i="1"/>
  <c r="S646" i="1"/>
  <c r="S3828" i="1"/>
  <c r="S2938" i="1"/>
  <c r="S3787" i="1"/>
  <c r="S3827" i="1"/>
  <c r="S3829" i="1"/>
  <c r="S3216" i="1"/>
  <c r="S330" i="1"/>
  <c r="S3839" i="1"/>
  <c r="S3668" i="1"/>
  <c r="S3723" i="1"/>
  <c r="S3753" i="1"/>
  <c r="S3697" i="1"/>
  <c r="S3570" i="1"/>
  <c r="S3830" i="1"/>
  <c r="S3781" i="1"/>
  <c r="S3789" i="1"/>
  <c r="S3657" i="1"/>
  <c r="S3726" i="1"/>
  <c r="S3343" i="1"/>
  <c r="S3715" i="1"/>
  <c r="S3758" i="1"/>
  <c r="S3405" i="1"/>
  <c r="S3468" i="1"/>
  <c r="S3821" i="1"/>
  <c r="S3284" i="1"/>
  <c r="S3818" i="1"/>
  <c r="S3701" i="1"/>
  <c r="S3774" i="1"/>
  <c r="S3762" i="1"/>
  <c r="S3678" i="1"/>
  <c r="S3841" i="1"/>
  <c r="S3370" i="1"/>
  <c r="S3835" i="1"/>
  <c r="S3704" i="1"/>
  <c r="S3568" i="1"/>
  <c r="S3302" i="1"/>
  <c r="S3816" i="1"/>
  <c r="S3836" i="1"/>
  <c r="S3820" i="1"/>
  <c r="S3811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3819" i="1"/>
  <c r="S3756" i="1"/>
  <c r="S1026" i="1"/>
  <c r="S3764" i="1"/>
  <c r="S3585" i="1"/>
  <c r="S3767" i="1"/>
  <c r="S3232" i="1"/>
  <c r="S1256" i="1"/>
  <c r="S3776" i="1"/>
  <c r="S3722" i="1"/>
  <c r="S3832" i="1"/>
  <c r="S3239" i="1"/>
  <c r="S3838" i="1"/>
  <c r="S3842" i="1"/>
  <c r="S2923" i="1"/>
  <c r="S3718" i="1"/>
  <c r="S3546" i="1"/>
  <c r="S3694" i="1"/>
  <c r="S3814" i="1"/>
  <c r="S1838" i="1"/>
  <c r="S3305" i="1"/>
  <c r="S3768" i="1"/>
  <c r="S3780" i="1"/>
  <c r="S3464" i="1"/>
  <c r="S3779" i="1"/>
  <c r="S3566" i="1"/>
  <c r="S3765" i="1"/>
  <c r="S2089" i="1"/>
  <c r="S2990" i="1"/>
  <c r="S3702" i="1"/>
  <c r="S3686" i="1"/>
  <c r="S3705" i="1"/>
  <c r="S3618" i="1"/>
  <c r="S3825" i="1"/>
  <c r="S3783" i="1"/>
  <c r="S3596" i="1"/>
  <c r="S3530" i="1"/>
  <c r="S3569" i="1"/>
  <c r="S3786" i="1"/>
  <c r="S2788" i="1"/>
  <c r="S3376" i="1"/>
  <c r="S3266" i="1"/>
  <c r="S2723" i="1"/>
  <c r="S3361" i="1"/>
  <c r="S3602" i="1"/>
  <c r="S3256" i="1"/>
  <c r="S3728" i="1"/>
  <c r="S3769" i="1"/>
  <c r="S3685" i="1"/>
  <c r="S3627" i="1"/>
  <c r="S3160" i="1"/>
  <c r="S3810" i="1"/>
  <c r="S2294" i="1"/>
  <c r="S3599" i="1"/>
  <c r="S3029" i="1"/>
  <c r="S3708" i="1"/>
  <c r="S3537" i="1"/>
  <c r="S2214" i="1"/>
  <c r="S3613" i="1"/>
  <c r="S3651" i="1"/>
  <c r="S2463" i="1"/>
  <c r="S3761" i="1"/>
  <c r="S2545" i="1"/>
  <c r="S3834" i="1"/>
  <c r="S3713" i="1"/>
  <c r="S2222" i="1"/>
  <c r="S274" i="1"/>
  <c r="S3494" i="1"/>
  <c r="S3691" i="1"/>
  <c r="S3831" i="1"/>
  <c r="S3677" i="1"/>
  <c r="S3711" i="1"/>
  <c r="S3777" i="1"/>
  <c r="S270" i="1"/>
  <c r="S3782" i="1"/>
  <c r="S3840" i="1"/>
  <c r="S3681" i="1"/>
  <c r="S3493" i="1"/>
  <c r="S3521" i="1"/>
  <c r="S2301" i="1"/>
  <c r="S2119" i="1"/>
  <c r="S1202" i="1"/>
  <c r="S342" i="1"/>
  <c r="S1971" i="1"/>
  <c r="S2786" i="1"/>
  <c r="S2164" i="1"/>
  <c r="S1023" i="1"/>
  <c r="S2041" i="1"/>
  <c r="S1862" i="1"/>
  <c r="S2999" i="1"/>
  <c r="S3442" i="1"/>
  <c r="S2611" i="1"/>
  <c r="S859" i="1"/>
  <c r="S2201" i="1"/>
  <c r="S1619" i="1"/>
  <c r="S268" i="1"/>
  <c r="S1852" i="1"/>
  <c r="S2557" i="1"/>
  <c r="S2107" i="1"/>
  <c r="S337" i="1"/>
  <c r="S1520" i="1"/>
  <c r="S804" i="1"/>
  <c r="S3223" i="1"/>
  <c r="S410" i="1"/>
  <c r="S2302" i="1"/>
  <c r="S1539" i="1"/>
  <c r="S1475" i="1"/>
  <c r="S3373" i="1"/>
  <c r="S2207" i="1"/>
  <c r="S1300" i="1"/>
  <c r="S1404" i="1"/>
  <c r="S45" i="1"/>
  <c r="S2742" i="1"/>
  <c r="S2335" i="1"/>
  <c r="S2025" i="1"/>
  <c r="S3650" i="1"/>
  <c r="S1221" i="1"/>
  <c r="S801" i="1"/>
  <c r="S1305" i="1"/>
  <c r="S283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85" i="1"/>
  <c r="S2295" i="1"/>
  <c r="S2004" i="1"/>
  <c r="S2502" i="1"/>
  <c r="S2042" i="1"/>
  <c r="S1845" i="1"/>
  <c r="S20" i="1"/>
  <c r="S3446" i="1"/>
  <c r="S18" i="1"/>
  <c r="S279" i="1"/>
  <c r="S2204" i="1"/>
  <c r="S372" i="1"/>
  <c r="S2453" i="1"/>
  <c r="S2185" i="1"/>
  <c r="S1218" i="1"/>
  <c r="S2634" i="1"/>
  <c r="S1627" i="1"/>
  <c r="S3573" i="1"/>
  <c r="S1187" i="1"/>
  <c r="S2457" i="1"/>
  <c r="S1929" i="1"/>
  <c r="S3349" i="1"/>
  <c r="S2986" i="1"/>
  <c r="S3516" i="1"/>
  <c r="S3720" i="1"/>
  <c r="S3449" i="1"/>
  <c r="S3817" i="1"/>
  <c r="S3458" i="1"/>
  <c r="S2603" i="1"/>
  <c r="S3575" i="1"/>
  <c r="S353" i="1"/>
  <c r="S3770" i="1"/>
  <c r="S3696" i="1"/>
  <c r="S3670" i="1"/>
  <c r="S2488" i="1"/>
  <c r="S3355" i="1"/>
  <c r="S3823" i="1"/>
  <c r="S3669" i="1"/>
  <c r="S3288" i="1"/>
  <c r="S3183" i="1"/>
  <c r="S73" i="1"/>
  <c r="S3513" i="1"/>
  <c r="S1504" i="1"/>
  <c r="S1278" i="1"/>
  <c r="S656" i="1"/>
  <c r="S654" i="1"/>
  <c r="S1282" i="1"/>
  <c r="S397" i="1"/>
  <c r="S312" i="1"/>
  <c r="S2233" i="1"/>
  <c r="S2271" i="1"/>
  <c r="S2719" i="1"/>
  <c r="S3" i="1"/>
  <c r="S1219" i="1"/>
  <c r="S344" i="1"/>
  <c r="S52" i="1"/>
  <c r="S75" i="1"/>
  <c r="S1617" i="1"/>
  <c r="S396" i="1"/>
  <c r="S2059" i="1"/>
  <c r="S2839" i="1"/>
  <c r="S334" i="1"/>
  <c r="S3427" i="1"/>
  <c r="S3471" i="1"/>
  <c r="S3815" i="1"/>
  <c r="S3407" i="1"/>
  <c r="S3424" i="1"/>
  <c r="S3238" i="1"/>
  <c r="S3300" i="1"/>
  <c r="S3177" i="1"/>
  <c r="S3535" i="1"/>
  <c r="S3476" i="1"/>
  <c r="S2937" i="1"/>
  <c r="S723" i="1"/>
  <c r="S3410" i="1"/>
  <c r="S3314" i="1"/>
  <c r="S3690" i="1"/>
  <c r="S2478" i="1"/>
  <c r="S3556" i="1"/>
  <c r="S3296" i="1"/>
  <c r="S2831" i="1"/>
  <c r="S3771" i="1"/>
  <c r="S3002" i="1"/>
  <c r="S3401" i="1"/>
  <c r="S3751" i="1"/>
  <c r="S1628" i="1"/>
  <c r="S3406" i="1"/>
  <c r="S2790" i="1"/>
  <c r="S2543" i="1"/>
  <c r="S3822" i="1"/>
  <c r="S3225" i="1"/>
  <c r="S3475" i="1"/>
  <c r="S2989" i="1"/>
  <c r="S1526" i="1"/>
  <c r="S3218" i="1"/>
  <c r="S529" i="1"/>
  <c r="S3352" i="1"/>
  <c r="S1965" i="1"/>
  <c r="S3400" i="1"/>
  <c r="S2927" i="1"/>
  <c r="S2810" i="1"/>
  <c r="S2304" i="1"/>
  <c r="S2976" i="1"/>
  <c r="S3181" i="1"/>
  <c r="S258" i="1"/>
  <c r="S2267" i="1"/>
  <c r="S3706" i="1"/>
  <c r="S3520" i="1"/>
  <c r="S3619" i="1"/>
  <c r="S3812" i="1"/>
  <c r="S3679" i="1"/>
  <c r="S3297" i="1"/>
  <c r="S2482" i="1"/>
  <c r="S1850" i="1"/>
  <c r="S1681" i="1"/>
  <c r="S2270" i="1"/>
  <c r="S3244" i="1"/>
  <c r="S2467" i="1"/>
  <c r="S860" i="1"/>
  <c r="S3597" i="1"/>
  <c r="S244" i="1"/>
  <c r="S815" i="1"/>
  <c r="S1891" i="1"/>
  <c r="S2638" i="1"/>
  <c r="S2069" i="1"/>
  <c r="S838" i="1"/>
  <c r="S2464" i="1"/>
  <c r="S384" i="1"/>
  <c r="S1186" i="1"/>
  <c r="S1027" i="1"/>
  <c r="S2217" i="1"/>
  <c r="S1471" i="1"/>
  <c r="S360" i="1"/>
  <c r="S2739" i="1"/>
  <c r="S840" i="1"/>
  <c r="S3161" i="1"/>
  <c r="S392" i="1"/>
  <c r="S3550" i="1"/>
  <c r="S419" i="1"/>
  <c r="S331" i="1"/>
  <c r="S2713" i="1"/>
  <c r="S2104" i="1"/>
  <c r="S2728" i="1"/>
  <c r="S2606" i="1"/>
  <c r="S3394" i="1"/>
  <c r="S2082" i="1"/>
  <c r="S1392" i="1"/>
  <c r="S3658" i="1"/>
  <c r="S2641" i="1"/>
  <c r="S3712" i="1"/>
  <c r="S3005" i="1"/>
  <c r="S1970" i="1"/>
  <c r="S2985" i="1"/>
  <c r="S1267" i="1"/>
  <c r="S1651" i="1"/>
  <c r="S3340" i="1"/>
  <c r="S71" i="1"/>
  <c r="S2607" i="1"/>
  <c r="S1969" i="1"/>
  <c r="S2469" i="1"/>
  <c r="S2323" i="1"/>
  <c r="S2324" i="1"/>
  <c r="S2325" i="1"/>
  <c r="S2326" i="1"/>
  <c r="S2327" i="1"/>
  <c r="S2328" i="1"/>
  <c r="S3813" i="1"/>
  <c r="S3483" i="1"/>
  <c r="S3499" i="1"/>
  <c r="S3582" i="1"/>
  <c r="S3231" i="1"/>
  <c r="S3501" i="1"/>
  <c r="S761" i="1"/>
  <c r="S2179" i="1"/>
  <c r="S3484" i="1"/>
  <c r="S3729" i="1"/>
  <c r="S3289" i="1"/>
  <c r="S3319" i="1"/>
  <c r="S3699" i="1"/>
  <c r="S3611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835" i="1"/>
  <c r="S3532" i="1"/>
  <c r="S3606" i="1"/>
  <c r="S1974" i="1"/>
  <c r="S2975" i="1"/>
  <c r="S2963" i="1"/>
  <c r="S3175" i="1"/>
  <c r="S76" i="1"/>
  <c r="S3180" i="1"/>
  <c r="S3322" i="1"/>
  <c r="S3230" i="1"/>
  <c r="S329" i="1"/>
  <c r="S2254" i="1"/>
  <c r="S3578" i="1"/>
  <c r="S120" i="1"/>
  <c r="S1754" i="1"/>
  <c r="S3466" i="1"/>
  <c r="S2483" i="1"/>
  <c r="S3542" i="1"/>
  <c r="S2971" i="1"/>
  <c r="S2808" i="1"/>
  <c r="S2011" i="1"/>
  <c r="S1532" i="1"/>
  <c r="S1515" i="1"/>
  <c r="S757" i="1"/>
  <c r="S1620" i="1"/>
  <c r="S728" i="1"/>
  <c r="S1469" i="1"/>
  <c r="S807" i="1"/>
  <c r="S405" i="1"/>
  <c r="S283" i="1"/>
  <c r="S3046" i="1"/>
  <c r="S1283" i="1"/>
  <c r="S2280" i="1"/>
  <c r="S1673" i="1"/>
  <c r="S2018" i="1"/>
  <c r="S786" i="1"/>
  <c r="S3047" i="1"/>
  <c r="S68" i="1"/>
  <c r="S1284" i="1"/>
  <c r="S2238" i="1"/>
  <c r="S385" i="1"/>
  <c r="S752" i="1"/>
  <c r="S2196" i="1"/>
  <c r="S1382" i="1"/>
  <c r="S326" i="1"/>
  <c r="S837" i="1"/>
  <c r="S1959" i="1"/>
  <c r="S2260" i="1"/>
  <c r="S266" i="1"/>
  <c r="S104" i="1"/>
  <c r="S310" i="1"/>
  <c r="S3487" i="1"/>
  <c r="S848" i="1"/>
  <c r="S1269" i="1"/>
  <c r="S2550" i="1"/>
  <c r="S2236" i="1"/>
  <c r="S522" i="1"/>
  <c r="S2838" i="1"/>
  <c r="S293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3299" i="1"/>
  <c r="S2277" i="1"/>
  <c r="S819" i="1"/>
  <c r="S2799" i="1"/>
  <c r="S2827" i="1"/>
  <c r="S2239" i="1"/>
  <c r="S2181" i="1"/>
  <c r="S2211" i="1"/>
  <c r="S2631" i="1"/>
  <c r="S2664" i="1"/>
  <c r="S2240" i="1"/>
  <c r="S2290" i="1"/>
  <c r="S2936" i="1"/>
  <c r="S1393" i="1"/>
  <c r="S3429" i="1"/>
  <c r="S6" i="1"/>
  <c r="S540" i="1"/>
  <c r="S3420" i="1"/>
  <c r="S3024" i="1"/>
  <c r="S1659" i="1"/>
  <c r="S2083" i="1"/>
  <c r="S306" i="1"/>
  <c r="S66" i="1"/>
  <c r="S2289" i="1"/>
  <c r="S2100" i="1"/>
  <c r="S2102" i="1"/>
  <c r="S2671" i="1"/>
  <c r="S2618" i="1"/>
  <c r="S1188" i="1"/>
  <c r="S2670" i="1"/>
  <c r="S2088" i="1"/>
  <c r="S1958" i="1"/>
  <c r="S1534" i="1"/>
  <c r="S2075" i="1"/>
  <c r="S1472" i="1"/>
  <c r="S323" i="1"/>
  <c r="S526" i="1"/>
  <c r="S806" i="1"/>
  <c r="S351" i="1"/>
  <c r="S1860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005" i="1"/>
  <c r="S3592" i="1"/>
  <c r="S1224" i="1"/>
  <c r="S3431" i="1"/>
  <c r="S3755" i="1"/>
  <c r="S3255" i="1"/>
  <c r="S3560" i="1"/>
  <c r="S3389" i="1"/>
  <c r="S3754" i="1"/>
  <c r="S3559" i="1"/>
  <c r="S3826" i="1"/>
  <c r="S3374" i="1"/>
  <c r="S2796" i="1"/>
  <c r="S3178" i="1"/>
  <c r="S2029" i="1"/>
  <c r="S3518" i="1"/>
  <c r="S2223" i="1"/>
  <c r="S3351" i="1"/>
  <c r="S1268" i="1"/>
  <c r="S3721" i="1"/>
  <c r="S3445" i="1"/>
  <c r="S1277" i="1"/>
  <c r="S1522" i="1"/>
  <c r="S3757" i="1"/>
  <c r="S821" i="1"/>
  <c r="S1764" i="1"/>
  <c r="S366" i="1"/>
  <c r="S363" i="1"/>
  <c r="S2639" i="1"/>
  <c r="S1950" i="1"/>
  <c r="S3459" i="1"/>
  <c r="S827" i="1"/>
  <c r="S3385" i="1"/>
  <c r="S369" i="1"/>
  <c r="S3228" i="1"/>
  <c r="S1264" i="1"/>
  <c r="S340" i="1"/>
  <c r="S57" i="1"/>
  <c r="S89" i="1"/>
  <c r="S195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313" i="1"/>
  <c r="S3434" i="1"/>
  <c r="S3432" i="1"/>
  <c r="S3392" i="1"/>
  <c r="S2215" i="1"/>
  <c r="S3354" i="1"/>
  <c r="S1200" i="1"/>
  <c r="S1214" i="1"/>
  <c r="S386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3594" i="1"/>
  <c r="S3512" i="1"/>
  <c r="S3625" i="1"/>
  <c r="S3659" i="1"/>
  <c r="S3719" i="1"/>
  <c r="S2105" i="1"/>
  <c r="S2738" i="1"/>
  <c r="S3778" i="1"/>
  <c r="S3522" i="1"/>
  <c r="S3553" i="1"/>
  <c r="S3245" i="1"/>
  <c r="S3528" i="1"/>
  <c r="S3398" i="1"/>
  <c r="S2669" i="1"/>
  <c r="S3525" i="1"/>
  <c r="S3185" i="1"/>
  <c r="S3272" i="1"/>
  <c r="S3369" i="1"/>
  <c r="S2740" i="1"/>
  <c r="S3682" i="1"/>
  <c r="S3750" i="1"/>
  <c r="S3652" i="1"/>
  <c r="S3534" i="1"/>
  <c r="S2812" i="1"/>
  <c r="S3622" i="1"/>
  <c r="S3547" i="1"/>
  <c r="S3308" i="1"/>
  <c r="S3671" i="1"/>
  <c r="S3457" i="1"/>
  <c r="S2741" i="1"/>
  <c r="S3019" i="1"/>
  <c r="S3700" i="1"/>
  <c r="S2785" i="1"/>
  <c r="S2202" i="1"/>
  <c r="S50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792" i="1"/>
  <c r="S736" i="1"/>
  <c r="S659" i="1"/>
  <c r="S2731" i="1"/>
  <c r="S2334" i="1"/>
  <c r="S1848" i="1"/>
  <c r="S730" i="1"/>
  <c r="S1370" i="1"/>
  <c r="S1895" i="1"/>
  <c r="S1951" i="1"/>
  <c r="S1371" i="1"/>
  <c r="S1474" i="1"/>
  <c r="S3187" i="1"/>
  <c r="S11" i="1"/>
  <c r="S308" i="1"/>
  <c r="S362" i="1"/>
  <c r="S2931" i="1"/>
  <c r="S2299" i="1"/>
  <c r="S2539" i="1"/>
  <c r="S798" i="1"/>
  <c r="S290" i="1"/>
  <c r="S1925" i="1"/>
  <c r="S3276" i="1"/>
  <c r="S661" i="1"/>
  <c r="S80" i="1"/>
  <c r="S2019" i="1"/>
  <c r="S2633" i="1"/>
  <c r="S2237" i="1"/>
  <c r="S1647" i="1"/>
  <c r="S1751" i="1"/>
  <c r="S3026" i="1"/>
  <c r="S2526" i="1"/>
  <c r="S2062" i="1"/>
  <c r="S1189" i="1"/>
  <c r="S264" i="1"/>
  <c r="S2205" i="1"/>
  <c r="S319" i="1"/>
  <c r="S3170" i="1"/>
  <c r="S2337" i="1"/>
  <c r="S37" i="1"/>
  <c r="S373" i="1"/>
  <c r="S2551" i="1"/>
  <c r="S16" i="1"/>
  <c r="S314" i="1"/>
  <c r="S1937" i="1"/>
  <c r="S1476" i="1"/>
  <c r="S1611" i="1"/>
  <c r="S3013" i="1"/>
  <c r="S1682" i="1"/>
  <c r="S1853" i="1"/>
  <c r="S2010" i="1"/>
  <c r="S1833" i="1"/>
  <c r="S1840" i="1"/>
  <c r="S805" i="1"/>
  <c r="S1263" i="1"/>
  <c r="S88" i="1"/>
  <c r="S343" i="1"/>
  <c r="S1612" i="1"/>
  <c r="S2098" i="1"/>
  <c r="S1665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17" i="1"/>
  <c r="S92" i="1"/>
  <c r="S46" i="1"/>
  <c r="S3488" i="1"/>
  <c r="S3624" i="1"/>
  <c r="S2084" i="1"/>
  <c r="S1540" i="1"/>
  <c r="S374" i="1"/>
  <c r="S2926" i="1"/>
  <c r="S3038" i="1"/>
  <c r="S325" i="1"/>
  <c r="S1975" i="1"/>
  <c r="S1654" i="1"/>
  <c r="S1750" i="1"/>
  <c r="S2057" i="1"/>
  <c r="S783" i="1"/>
  <c r="S1285" i="1"/>
  <c r="S2174" i="1"/>
  <c r="S2933" i="1"/>
  <c r="S1746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477" i="1"/>
  <c r="S742" i="1"/>
  <c r="S3176" i="1"/>
  <c r="S2287" i="1"/>
  <c r="S1194" i="1"/>
  <c r="S3222" i="1"/>
  <c r="S2530" i="1"/>
  <c r="S2078" i="1"/>
  <c r="S1193" i="1"/>
  <c r="S2637" i="1"/>
  <c r="S1960" i="1"/>
  <c r="S1399" i="1"/>
  <c r="S2982" i="1"/>
  <c r="S2306" i="1"/>
  <c r="S2825" i="1"/>
  <c r="S15" i="1"/>
  <c r="S2033" i="1"/>
  <c r="S367" i="1"/>
  <c r="S2300" i="1"/>
  <c r="S1979" i="1"/>
  <c r="S2314" i="1"/>
  <c r="S2308" i="1"/>
  <c r="S3785" i="1"/>
  <c r="S3477" i="1"/>
  <c r="S3258" i="1"/>
  <c r="S1638" i="1"/>
  <c r="S3509" i="1"/>
  <c r="S375" i="1"/>
  <c r="S3579" i="1"/>
  <c r="S3021" i="1"/>
  <c r="S2984" i="1"/>
  <c r="S1946" i="1"/>
  <c r="S389" i="1"/>
  <c r="S812" i="1"/>
  <c r="S3350" i="1"/>
  <c r="S3687" i="1"/>
  <c r="S3157" i="1"/>
  <c r="S3662" i="1"/>
  <c r="S1040" i="1"/>
  <c r="S93" i="1"/>
  <c r="S3460" i="1"/>
  <c r="S2797" i="1"/>
  <c r="S1896" i="1"/>
  <c r="S3620" i="1"/>
  <c r="S3275" i="1"/>
  <c r="S2973" i="1"/>
  <c r="S533" i="1"/>
  <c r="S1897" i="1"/>
  <c r="S3527" i="1"/>
  <c r="S1604" i="1"/>
  <c r="S60" i="1"/>
  <c r="S2261" i="1"/>
  <c r="S3345" i="1"/>
  <c r="S3514" i="1"/>
  <c r="S2052" i="1"/>
  <c r="S2979" i="1"/>
  <c r="S3463" i="1"/>
  <c r="S2203" i="1"/>
  <c r="S3393" i="1"/>
  <c r="S2726" i="1"/>
  <c r="S2322" i="1"/>
  <c r="S3037" i="1"/>
  <c r="S305" i="1"/>
  <c r="S3263" i="1"/>
  <c r="S2794" i="1"/>
  <c r="S787" i="1"/>
  <c r="S3667" i="1"/>
  <c r="S2964" i="1"/>
  <c r="S3563" i="1"/>
  <c r="S1261" i="1"/>
  <c r="S830" i="1"/>
  <c r="S759" i="1"/>
  <c r="S2226" i="1"/>
  <c r="S3759" i="1"/>
  <c r="S3506" i="1"/>
  <c r="S3552" i="1"/>
  <c r="S527" i="1"/>
  <c r="S390" i="1"/>
  <c r="S3443" i="1"/>
  <c r="S1966" i="1"/>
  <c r="S2998" i="1"/>
  <c r="S1272" i="1"/>
  <c r="S3364" i="1"/>
  <c r="S3285" i="1"/>
  <c r="S2449" i="1"/>
  <c r="S3315" i="1"/>
  <c r="S309" i="1"/>
  <c r="S2939" i="1"/>
  <c r="S2112" i="1"/>
  <c r="S28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465" i="1"/>
  <c r="S1541" i="1"/>
  <c r="S789" i="1"/>
  <c r="S2058" i="1"/>
  <c r="S2054" i="1"/>
  <c r="S1533" i="1"/>
  <c r="S3032" i="1"/>
  <c r="S2817" i="1"/>
  <c r="S3008" i="1"/>
  <c r="S2496" i="1"/>
  <c r="S2169" i="1"/>
  <c r="S2531" i="1"/>
  <c r="S1294" i="1"/>
  <c r="S2250" i="1"/>
  <c r="S1397" i="1"/>
  <c r="S2303" i="1"/>
  <c r="S3310" i="1"/>
  <c r="S1743" i="1"/>
  <c r="S744" i="1"/>
  <c r="S3676" i="1"/>
  <c r="S2044" i="1"/>
  <c r="S1939" i="1"/>
  <c r="S2934" i="1"/>
  <c r="S1518" i="1"/>
  <c r="S2798" i="1"/>
  <c r="S1527" i="1"/>
  <c r="S3153" i="1"/>
  <c r="S1894" i="1"/>
  <c r="S2476" i="1"/>
  <c r="S1503" i="1"/>
  <c r="S1846" i="1"/>
  <c r="S1657" i="1"/>
  <c r="S2264" i="1"/>
  <c r="S823" i="1"/>
  <c r="S119" i="1"/>
  <c r="S2729" i="1"/>
  <c r="S1755" i="1"/>
  <c r="S2253" i="1"/>
  <c r="S376" i="1"/>
  <c r="S1976" i="1"/>
  <c r="S3381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2316" i="1"/>
  <c r="S3219" i="1"/>
  <c r="S2087" i="1"/>
  <c r="S3508" i="1"/>
  <c r="S2292" i="1"/>
  <c r="S2555" i="1"/>
  <c r="S3262" i="1"/>
  <c r="S3576" i="1"/>
  <c r="S1293" i="1"/>
  <c r="S2329" i="1"/>
  <c r="S3261" i="1"/>
  <c r="S3411" i="1"/>
  <c r="S3318" i="1"/>
  <c r="S2188" i="1"/>
  <c r="S1941" i="1"/>
  <c r="S2028" i="1"/>
  <c r="S3541" i="1"/>
  <c r="S1368" i="1"/>
  <c r="S750" i="1"/>
  <c r="S831" i="1"/>
  <c r="S2733" i="1"/>
  <c r="S3438" i="1"/>
  <c r="S1831" i="1"/>
  <c r="S1041" i="1"/>
  <c r="S791" i="1"/>
  <c r="S2546" i="1"/>
  <c r="S2120" i="1"/>
  <c r="S3332" i="1"/>
  <c r="S3415" i="1"/>
  <c r="S3577" i="1"/>
  <c r="S1947" i="1"/>
  <c r="S2624" i="1"/>
  <c r="S1889" i="1"/>
  <c r="S3018" i="1"/>
  <c r="S3274" i="1"/>
  <c r="S2932" i="1"/>
  <c r="S1195" i="1"/>
  <c r="S3447" i="1"/>
  <c r="S3211" i="1"/>
  <c r="S1679" i="1"/>
  <c r="S3254" i="1"/>
  <c r="S2534" i="1"/>
  <c r="S3481" i="1"/>
  <c r="S1203" i="1"/>
  <c r="S1835" i="1"/>
  <c r="S3421" i="1"/>
  <c r="S3286" i="1"/>
  <c r="S110" i="1"/>
  <c r="S3278" i="1"/>
  <c r="S1403" i="1"/>
  <c r="S2783" i="1"/>
  <c r="S3473" i="1"/>
  <c r="S2473" i="1"/>
  <c r="S2006" i="1"/>
  <c r="S3271" i="1"/>
  <c r="S1823" i="1"/>
  <c r="S1656" i="1"/>
  <c r="S2230" i="1"/>
  <c r="S2816" i="1"/>
  <c r="S3326" i="1"/>
  <c r="S1648" i="1"/>
  <c r="S2842" i="1"/>
  <c r="S1253" i="1"/>
  <c r="S1275" i="1"/>
  <c r="S3331" i="1"/>
  <c r="S2212" i="1"/>
  <c r="S3347" i="1"/>
  <c r="S1249" i="1"/>
  <c r="S2338" i="1"/>
  <c r="S2468" i="1"/>
  <c r="S1660" i="1"/>
  <c r="S2708" i="1"/>
  <c r="S1378" i="1"/>
  <c r="S2613" i="1"/>
  <c r="S3554" i="1"/>
  <c r="S341" i="1"/>
  <c r="S1923" i="1"/>
  <c r="S2497" i="1"/>
  <c r="S3323" i="1"/>
  <c r="S1621" i="1"/>
  <c r="S3025" i="1"/>
  <c r="S289" i="1"/>
  <c r="S1615" i="1"/>
  <c r="S250" i="1"/>
  <c r="S40" i="1"/>
  <c r="S2802" i="1"/>
  <c r="S299" i="1"/>
  <c r="S304" i="1"/>
  <c r="S1479" i="1"/>
  <c r="S2481" i="1"/>
  <c r="S3045" i="1"/>
  <c r="S2045" i="1"/>
  <c r="S2182" i="1"/>
  <c r="S2117" i="1"/>
  <c r="S2977" i="1"/>
  <c r="S1388" i="1"/>
  <c r="S3344" i="1"/>
  <c r="S2180" i="1"/>
  <c r="S1676" i="1"/>
  <c r="S528" i="1"/>
  <c r="S2210" i="1"/>
  <c r="S245" i="1"/>
  <c r="S2666" i="1"/>
  <c r="S1759" i="1"/>
  <c r="S1626" i="1"/>
  <c r="S1530" i="1"/>
  <c r="S1209" i="1"/>
  <c r="S2227" i="1"/>
  <c r="S3240" i="1"/>
  <c r="S647" i="1"/>
  <c r="S1633" i="1"/>
  <c r="S116" i="1"/>
  <c r="S1637" i="1"/>
  <c r="S115" i="1"/>
  <c r="S2015" i="1"/>
  <c r="S754" i="1"/>
  <c r="S852" i="1"/>
  <c r="S81" i="1"/>
  <c r="S2840" i="1"/>
  <c r="S332" i="1"/>
  <c r="S1677" i="1"/>
  <c r="S724" i="1"/>
  <c r="S1038" i="1"/>
  <c r="S2332" i="1"/>
  <c r="S2552" i="1"/>
  <c r="S2072" i="1"/>
  <c r="S2459" i="1"/>
  <c r="S2284" i="1"/>
  <c r="S31" i="1"/>
  <c r="S1762" i="1"/>
  <c r="S3328" i="1"/>
  <c r="S2940" i="1"/>
  <c r="S2190" i="1"/>
  <c r="S2016" i="1"/>
  <c r="S2616" i="1"/>
  <c r="S737" i="1"/>
  <c r="S2249" i="1"/>
  <c r="S285" i="1"/>
  <c r="S1196" i="1"/>
  <c r="S1607" i="1"/>
  <c r="S2485" i="1"/>
  <c r="S855" i="1"/>
  <c r="S2070" i="1"/>
  <c r="S2296" i="1"/>
  <c r="S2460" i="1"/>
  <c r="S1034" i="1"/>
  <c r="S1926" i="1"/>
  <c r="S1511" i="1"/>
  <c r="S851" i="1"/>
  <c r="S1351" i="1"/>
  <c r="S3151" i="1"/>
  <c r="S2206" i="1"/>
  <c r="S2995" i="1"/>
  <c r="S2529" i="1"/>
  <c r="S538" i="1"/>
  <c r="S2814" i="1"/>
  <c r="S1955" i="1"/>
  <c r="S1666" i="1"/>
  <c r="S643" i="1"/>
  <c r="S352" i="1"/>
  <c r="S415" i="1"/>
  <c r="S2319" i="1"/>
  <c r="S1220" i="1"/>
  <c r="S38" i="1"/>
  <c r="S407" i="1"/>
  <c r="S1298" i="1"/>
  <c r="S2079" i="1"/>
  <c r="S1854" i="1"/>
  <c r="S2823" i="1"/>
  <c r="S2834" i="1"/>
  <c r="S255" i="1"/>
  <c r="S1383" i="1"/>
  <c r="S1945" i="1"/>
  <c r="S2183" i="1"/>
  <c r="S2055" i="1"/>
  <c r="S1276" i="1"/>
  <c r="S2553" i="1"/>
  <c r="S1286" i="1"/>
  <c r="S1394" i="1"/>
  <c r="S2051" i="1"/>
  <c r="S1025" i="1"/>
  <c r="S3226" i="1"/>
  <c r="S858" i="1"/>
  <c r="S648" i="1"/>
  <c r="S94" i="1"/>
  <c r="S1036" i="1"/>
  <c r="S322" i="1"/>
  <c r="S361" i="1"/>
  <c r="S1030" i="1"/>
  <c r="S39" i="1"/>
  <c r="S2231" i="1"/>
  <c r="S748" i="1"/>
  <c r="S3028" i="1"/>
  <c r="S1849" i="1"/>
  <c r="S3363" i="1"/>
  <c r="S1287" i="1"/>
  <c r="S269" i="1"/>
  <c r="S87" i="1"/>
  <c r="S3027" i="1"/>
  <c r="S1467" i="1"/>
  <c r="S420" i="1"/>
  <c r="S271" i="1"/>
  <c r="S1972" i="1"/>
  <c r="S3335" i="1"/>
  <c r="S1855" i="1"/>
  <c r="S286" i="1"/>
  <c r="S1940" i="1"/>
  <c r="S24" i="1"/>
  <c r="S2263" i="1"/>
  <c r="S1213" i="1"/>
  <c r="S2166" i="1"/>
  <c r="S1843" i="1"/>
  <c r="S365" i="1"/>
  <c r="S3040" i="1"/>
  <c r="S1978" i="1"/>
  <c r="S55" i="1"/>
  <c r="S2626" i="1"/>
  <c r="S3545" i="1"/>
  <c r="S2175" i="1"/>
  <c r="S832" i="1"/>
  <c r="S1376" i="1"/>
  <c r="S22" i="1"/>
  <c r="S1480" i="1"/>
  <c r="S1288" i="1"/>
  <c r="S1506" i="1"/>
  <c r="S3012" i="1"/>
  <c r="S3168" i="1"/>
  <c r="S650" i="1"/>
  <c r="S2446" i="1"/>
  <c r="S1892" i="1"/>
  <c r="S1667" i="1"/>
  <c r="S1190" i="1"/>
  <c r="S2341" i="1"/>
  <c r="S1652" i="1"/>
  <c r="S32" i="1"/>
  <c r="S1258" i="1"/>
  <c r="S345" i="1"/>
  <c r="S1289" i="1"/>
  <c r="S535" i="1"/>
  <c r="S531" i="1"/>
  <c r="S1528" i="1"/>
  <c r="S808" i="1"/>
  <c r="S315" i="1"/>
  <c r="S287" i="1"/>
  <c r="S854" i="1"/>
  <c r="S65" i="1"/>
  <c r="S298" i="1"/>
  <c r="S3031" i="1"/>
  <c r="S2533" i="1"/>
  <c r="S1765" i="1"/>
  <c r="S741" i="1"/>
  <c r="S276" i="1"/>
  <c r="S364" i="1"/>
  <c r="S296" i="1"/>
  <c r="S103" i="1"/>
  <c r="S3155" i="1"/>
  <c r="S2311" i="1"/>
  <c r="S1379" i="1"/>
  <c r="S2232" i="1"/>
  <c r="S1893" i="1"/>
  <c r="S3259" i="1"/>
  <c r="S1954" i="1"/>
  <c r="S62" i="1"/>
  <c r="S530" i="1"/>
  <c r="S1366" i="1"/>
  <c r="S2272" i="1"/>
  <c r="S1352" i="1"/>
  <c r="S54" i="1"/>
  <c r="S51" i="1"/>
  <c r="S1386" i="1"/>
  <c r="S1519" i="1"/>
  <c r="S1270" i="1"/>
  <c r="S1464" i="1"/>
  <c r="S3243" i="1"/>
  <c r="S2191" i="1"/>
  <c r="S2456" i="1"/>
  <c r="S1830" i="1"/>
  <c r="S1201" i="1"/>
  <c r="S2257" i="1"/>
  <c r="S1646" i="1"/>
  <c r="S2067" i="1"/>
  <c r="S2501" i="1"/>
  <c r="S782" i="1"/>
  <c r="S324" i="1"/>
  <c r="S2114" i="1"/>
  <c r="S833" i="1"/>
  <c r="S67" i="1"/>
  <c r="S2454" i="1"/>
  <c r="S2080" i="1"/>
  <c r="S1210" i="1"/>
  <c r="S1211" i="1"/>
  <c r="S1400" i="1"/>
  <c r="S523" i="1"/>
  <c r="S845" i="1"/>
  <c r="S2200" i="1"/>
  <c r="S1747" i="1"/>
  <c r="S377" i="1"/>
  <c r="S1661" i="1"/>
  <c r="S1901" i="1"/>
  <c r="S3162" i="1"/>
  <c r="S21" i="1"/>
  <c r="S1957" i="1"/>
  <c r="S357" i="1"/>
  <c r="S849" i="1"/>
  <c r="S378" i="1"/>
  <c r="S2007" i="1"/>
  <c r="S242" i="1"/>
  <c r="S1931" i="1"/>
  <c r="S1622" i="1"/>
  <c r="S2113" i="1"/>
  <c r="S1197" i="1"/>
  <c r="S1359" i="1"/>
  <c r="S1346" i="1"/>
  <c r="S256" i="1"/>
  <c r="S817" i="1"/>
  <c r="S2245" i="1"/>
  <c r="S3044" i="1"/>
  <c r="S113" i="1"/>
  <c r="S2020" i="1"/>
  <c r="S2724" i="1"/>
  <c r="S1206" i="1"/>
  <c r="S288" i="1"/>
  <c r="S1760" i="1"/>
  <c r="S784" i="1"/>
  <c r="S657" i="1"/>
  <c r="S277" i="1"/>
  <c r="S2811" i="1"/>
  <c r="S1380" i="1"/>
  <c r="S28" i="1"/>
  <c r="S743" i="1"/>
  <c r="S1655" i="1"/>
  <c r="S303" i="1"/>
  <c r="S59" i="1"/>
  <c r="S755" i="1"/>
  <c r="S2499" i="1"/>
  <c r="S1032" i="1"/>
  <c r="S1623" i="1"/>
  <c r="S34" i="1"/>
  <c r="S652" i="1"/>
  <c r="S3600" i="1"/>
  <c r="S1465" i="1"/>
  <c r="S398" i="1"/>
  <c r="S1674" i="1"/>
  <c r="S853" i="1"/>
  <c r="S318" i="1"/>
  <c r="S2540" i="1"/>
  <c r="S2528" i="1"/>
  <c r="S1609" i="1"/>
  <c r="S1512" i="1"/>
  <c r="S3725" i="1"/>
  <c r="S102" i="1"/>
  <c r="S408" i="1"/>
  <c r="S2043" i="1"/>
  <c r="S1649" i="1"/>
  <c r="S86" i="1"/>
  <c r="S112" i="1"/>
  <c r="S391" i="1"/>
  <c r="S726" i="1"/>
  <c r="S1391" i="1"/>
  <c r="S537" i="1"/>
  <c r="S645" i="1"/>
  <c r="S2285" i="1"/>
  <c r="S1524" i="1"/>
  <c r="S1254" i="1"/>
  <c r="S95" i="1"/>
  <c r="S1934" i="1"/>
  <c r="S2621" i="1"/>
  <c r="S3042" i="1"/>
  <c r="S12" i="1"/>
  <c r="S320" i="1"/>
  <c r="S836" i="1"/>
  <c r="S96" i="1"/>
  <c r="S401" i="1"/>
  <c r="S834" i="1"/>
  <c r="S1834" i="1"/>
  <c r="S1973" i="1"/>
  <c r="S2040" i="1"/>
  <c r="S2172" i="1"/>
  <c r="S2928" i="1"/>
  <c r="S280" i="1"/>
  <c r="S25" i="1"/>
  <c r="S2307" i="1"/>
  <c r="S2282" i="1"/>
  <c r="S746" i="1"/>
  <c r="S1641" i="1"/>
  <c r="S2009" i="1"/>
  <c r="S1347" i="1"/>
  <c r="S1933" i="1"/>
  <c r="S729" i="1"/>
  <c r="S1653" i="1"/>
  <c r="S642" i="1"/>
  <c r="S393" i="1"/>
  <c r="S5" i="1"/>
  <c r="S1389" i="1"/>
  <c r="S2116" i="1"/>
  <c r="S1650" i="1"/>
  <c r="S2026" i="1"/>
  <c r="S84" i="1"/>
  <c r="S2101" i="1"/>
  <c r="S253" i="1"/>
  <c r="S328" i="1"/>
  <c r="S1861" i="1"/>
  <c r="S1191" i="1"/>
  <c r="S2032" i="1"/>
  <c r="S2737" i="1"/>
  <c r="S751" i="1"/>
  <c r="S1634" i="1"/>
  <c r="S1744" i="1"/>
  <c r="S1942" i="1"/>
  <c r="S348" i="1"/>
  <c r="S1353" i="1"/>
  <c r="S655" i="1"/>
  <c r="S3186" i="1"/>
  <c r="S2003" i="1"/>
  <c r="S381" i="1"/>
  <c r="S1856" i="1"/>
  <c r="S1948" i="1"/>
  <c r="S1932" i="1"/>
  <c r="S2178" i="1"/>
  <c r="S1290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03" i="1"/>
  <c r="S321" i="1"/>
  <c r="S97" i="1"/>
  <c r="S108" i="1"/>
  <c r="S311" i="1"/>
  <c r="S1302" i="1"/>
  <c r="S1672" i="1"/>
  <c r="S2536" i="1"/>
  <c r="S2445" i="1"/>
  <c r="S1513" i="1"/>
  <c r="S846" i="1"/>
  <c r="S1928" i="1"/>
  <c r="S33" i="1"/>
  <c r="S2012" i="1"/>
  <c r="S2841" i="1"/>
  <c r="S29" i="1"/>
  <c r="S347" i="1"/>
  <c r="S301" i="1"/>
  <c r="S738" i="1"/>
  <c r="S1935" i="1"/>
  <c r="S409" i="1"/>
  <c r="S814" i="1"/>
  <c r="S30" i="1"/>
  <c r="S2056" i="1"/>
  <c r="S1902" i="1"/>
  <c r="S2244" i="1"/>
  <c r="S2235" i="1"/>
  <c r="S10" i="1"/>
  <c r="S404" i="1"/>
  <c r="S3265" i="1"/>
  <c r="S1372" i="1"/>
  <c r="S1509" i="1"/>
  <c r="S2024" i="1"/>
  <c r="S649" i="1"/>
  <c r="S2195" i="1"/>
  <c r="S2097" i="1"/>
  <c r="S414" i="1"/>
  <c r="S2444" i="1"/>
  <c r="S58" i="1"/>
  <c r="S2283" i="1"/>
  <c r="S1980" i="1"/>
  <c r="S2060" i="1"/>
  <c r="S1248" i="1"/>
  <c r="S3661" i="1"/>
  <c r="S756" i="1"/>
  <c r="S77" i="1"/>
  <c r="S2086" i="1"/>
  <c r="S2118" i="1"/>
  <c r="S1938" i="1"/>
  <c r="S1478" i="1"/>
  <c r="S2486" i="1"/>
  <c r="S1635" i="1"/>
  <c r="S265" i="1"/>
  <c r="S841" i="1"/>
  <c r="S1981" i="1"/>
  <c r="S788" i="1"/>
  <c r="S69" i="1"/>
  <c r="S1841" i="1"/>
  <c r="S1251" i="1"/>
  <c r="S1260" i="1"/>
  <c r="S1395" i="1"/>
  <c r="S536" i="1"/>
  <c r="S1255" i="1"/>
  <c r="S251" i="1"/>
  <c r="S3229" i="1"/>
  <c r="S1360" i="1"/>
  <c r="S3051" i="1"/>
  <c r="S2064" i="1"/>
  <c r="S749" i="1"/>
  <c r="S2165" i="1"/>
  <c r="S731" i="1"/>
  <c r="S72" i="1"/>
  <c r="S2037" i="1"/>
  <c r="S2288" i="1"/>
  <c r="S1205" i="1"/>
  <c r="S2252" i="1"/>
  <c r="S2228" i="1"/>
  <c r="S64" i="1"/>
  <c r="S1836" i="1"/>
  <c r="S1348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2317" i="1"/>
  <c r="S111" i="1"/>
  <c r="S2560" i="1"/>
  <c r="S794" i="1"/>
  <c r="S249" i="1"/>
  <c r="S2315" i="1"/>
  <c r="S1857" i="1"/>
  <c r="S300" i="1"/>
  <c r="S2246" i="1"/>
  <c r="S2091" i="1"/>
  <c r="S857" i="1"/>
  <c r="S2229" i="1"/>
  <c r="S2293" i="1"/>
  <c r="S98" i="1"/>
  <c r="S795" i="1"/>
  <c r="S2278" i="1"/>
  <c r="S835" i="1"/>
  <c r="S2820" i="1"/>
  <c r="S3052" i="1"/>
  <c r="S1535" i="1"/>
  <c r="S2213" i="1"/>
  <c r="S541" i="1"/>
  <c r="S1291" i="1"/>
  <c r="S826" i="1"/>
  <c r="S2484" i="1"/>
  <c r="S2466" i="1"/>
  <c r="S1624" i="1"/>
  <c r="S1299" i="1"/>
  <c r="S2969" i="1"/>
  <c r="S1832" i="1"/>
  <c r="S1636" i="1"/>
  <c r="S3339" i="1"/>
  <c r="S1858" i="1"/>
  <c r="S2273" i="1"/>
  <c r="S1364" i="1"/>
  <c r="S861" i="1"/>
  <c r="S722" i="1"/>
  <c r="S1886" i="1"/>
  <c r="S2712" i="1"/>
  <c r="S56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79" i="1"/>
  <c r="S1356" i="1"/>
  <c r="S1252" i="1"/>
  <c r="S339" i="1"/>
  <c r="S1505" i="1"/>
  <c r="S1402" i="1"/>
  <c r="S1398" i="1"/>
  <c r="S380" i="1"/>
  <c r="S1246" i="1"/>
  <c r="S1470" i="1"/>
  <c r="S252" i="1"/>
  <c r="S524" i="1"/>
  <c r="S78" i="1"/>
  <c r="S2071" i="1"/>
  <c r="S2480" i="1"/>
  <c r="S1680" i="1"/>
  <c r="S36" i="1"/>
  <c r="S2443" i="1"/>
  <c r="S302" i="1"/>
  <c r="S2251" i="1"/>
  <c r="S2279" i="1"/>
  <c r="S99" i="1"/>
  <c r="S27" i="1"/>
  <c r="S114" i="1"/>
  <c r="S753" i="1"/>
  <c r="S818" i="1"/>
  <c r="S1977" i="1"/>
  <c r="S53" i="1"/>
  <c r="S355" i="1"/>
  <c r="S1367" i="1"/>
  <c r="S3727" i="1"/>
  <c r="S1357" i="1"/>
  <c r="S9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E13" i="5" l="1"/>
  <c r="H13" i="5" s="1"/>
  <c r="H3" i="5"/>
  <c r="G3" i="5"/>
  <c r="F5" i="5"/>
  <c r="G12" i="5"/>
  <c r="H12" i="5"/>
  <c r="H6" i="5"/>
  <c r="H5" i="5"/>
  <c r="F6" i="5"/>
  <c r="F4" i="5"/>
  <c r="H4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E2" i="5"/>
  <c r="H2" i="5" s="1"/>
  <c r="R3312" i="1"/>
  <c r="R109" i="1"/>
  <c r="R3158" i="1"/>
  <c r="R3673" i="1"/>
  <c r="R2224" i="1"/>
  <c r="R2967" i="1"/>
  <c r="R2992" i="1"/>
  <c r="R2050" i="1"/>
  <c r="R275" i="1"/>
  <c r="R1885" i="1"/>
  <c r="R2558" i="1"/>
  <c r="R3653" i="1"/>
  <c r="R2495" i="1"/>
  <c r="R2608" i="1"/>
  <c r="R1405" i="1"/>
  <c r="R3251" i="1"/>
  <c r="R843" i="1"/>
  <c r="R3555" i="1"/>
  <c r="R747" i="1"/>
  <c r="R1295" i="1"/>
  <c r="R3418" i="1"/>
  <c r="R70" i="1"/>
  <c r="R1603" i="1"/>
  <c r="R3588" i="1"/>
  <c r="R327" i="1"/>
  <c r="R1273" i="1"/>
  <c r="R3453" i="1"/>
  <c r="R3253" i="1"/>
  <c r="R2076" i="1"/>
  <c r="R2173" i="1"/>
  <c r="R4" i="1"/>
  <c r="R3517" i="1"/>
  <c r="R2458" i="1"/>
  <c r="R2027" i="1"/>
  <c r="R1204" i="1"/>
  <c r="R2968" i="1"/>
  <c r="R3605" i="1"/>
  <c r="R1761" i="1"/>
  <c r="R3561" i="1"/>
  <c r="R1358" i="1"/>
  <c r="R1279" i="1"/>
  <c r="R3409" i="1"/>
  <c r="R3544" i="1"/>
  <c r="R1280" i="1"/>
  <c r="R2548" i="1"/>
  <c r="R2983" i="1"/>
  <c r="R2461" i="1"/>
  <c r="R1477" i="1"/>
  <c r="R3246" i="1"/>
  <c r="R259" i="1"/>
  <c r="R3306" i="1"/>
  <c r="R3233" i="1"/>
  <c r="R1982" i="1"/>
  <c r="R3039" i="1"/>
  <c r="R3189" i="1"/>
  <c r="R2972" i="1"/>
  <c r="R3325" i="1"/>
  <c r="R3150" i="1"/>
  <c r="R3412" i="1"/>
  <c r="R2256" i="1"/>
  <c r="R2787" i="1"/>
  <c r="R2255" i="1"/>
  <c r="R1521" i="1"/>
  <c r="R1387" i="1"/>
  <c r="R2793" i="1"/>
  <c r="R1605" i="1"/>
  <c r="R1531" i="1"/>
  <c r="R316" i="1"/>
  <c r="R3210" i="1"/>
  <c r="R281" i="1"/>
  <c r="R1517" i="1"/>
  <c r="R1606" i="1"/>
  <c r="R354" i="1"/>
  <c r="R248" i="1"/>
  <c r="R2168" i="1"/>
  <c r="R82" i="1"/>
  <c r="R1031" i="1"/>
  <c r="R802" i="1"/>
  <c r="R1198" i="1"/>
  <c r="R3279" i="1"/>
  <c r="R828" i="1"/>
  <c r="R2115" i="1"/>
  <c r="R26" i="1"/>
  <c r="R90" i="1"/>
  <c r="R842" i="1"/>
  <c r="R2640" i="1"/>
  <c r="R1671" i="1"/>
  <c r="R2065" i="1"/>
  <c r="R2720" i="1"/>
  <c r="R100" i="1"/>
  <c r="R2066" i="1"/>
  <c r="R2340" i="1"/>
  <c r="R644" i="1"/>
  <c r="R35" i="1"/>
  <c r="R83" i="1"/>
  <c r="R1216" i="1"/>
  <c r="R74" i="1"/>
  <c r="R2031" i="1"/>
  <c r="R1037" i="1"/>
  <c r="R2275" i="1"/>
  <c r="R2047" i="1"/>
  <c r="R2801" i="1"/>
  <c r="R810" i="1"/>
  <c r="R260" i="1"/>
  <c r="R1542" i="1"/>
  <c r="R2286" i="1"/>
  <c r="R2803" i="1"/>
  <c r="R2077" i="1"/>
  <c r="R1507" i="1"/>
  <c r="R1212" i="1"/>
  <c r="R2465" i="1"/>
  <c r="R2320" i="1"/>
  <c r="R2727" i="1"/>
  <c r="R1936" i="1"/>
  <c r="R278" i="1"/>
  <c r="R2109" i="1"/>
  <c r="R2241" i="1"/>
  <c r="R2523" i="1"/>
  <c r="R2030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3357" i="1"/>
  <c r="R3609" i="1"/>
  <c r="R3313" i="1"/>
  <c r="R3486" i="1"/>
  <c r="R2110" i="1"/>
  <c r="R2318" i="1"/>
  <c r="R3324" i="1"/>
  <c r="R2715" i="1"/>
  <c r="R3716" i="1"/>
  <c r="R3217" i="1"/>
  <c r="R3551" i="1"/>
  <c r="R2225" i="1"/>
  <c r="R3000" i="1"/>
  <c r="R847" i="1"/>
  <c r="R3511" i="1"/>
  <c r="R2970" i="1"/>
  <c r="R3391" i="1"/>
  <c r="R3586" i="1"/>
  <c r="R3680" i="1"/>
  <c r="R3724" i="1"/>
  <c r="R3172" i="1"/>
  <c r="R3437" i="1"/>
  <c r="R2549" i="1"/>
  <c r="R3524" i="1"/>
  <c r="R2544" i="1"/>
  <c r="R2490" i="1"/>
  <c r="R825" i="1"/>
  <c r="R3281" i="1"/>
  <c r="R2491" i="1"/>
  <c r="R3775" i="1"/>
  <c r="R2053" i="1"/>
  <c r="R3549" i="1"/>
  <c r="R2451" i="1"/>
  <c r="R2462" i="1"/>
  <c r="R2630" i="1"/>
  <c r="R3441" i="1"/>
  <c r="R2542" i="1"/>
  <c r="R3698" i="1"/>
  <c r="R3607" i="1"/>
  <c r="R3503" i="1"/>
  <c r="R3763" i="1"/>
  <c r="R2709" i="1"/>
  <c r="R3621" i="1"/>
  <c r="R3426" i="1"/>
  <c r="R3610" i="1"/>
  <c r="R3557" i="1"/>
  <c r="R3362" i="1"/>
  <c r="R3497" i="1"/>
  <c r="R3664" i="1"/>
  <c r="R3348" i="1"/>
  <c r="R2266" i="1"/>
  <c r="R2554" i="1"/>
  <c r="R3707" i="1"/>
  <c r="R3495" i="1"/>
  <c r="R2276" i="1"/>
  <c r="R3695" i="1"/>
  <c r="R3526" i="1"/>
  <c r="R3417" i="1"/>
  <c r="R3773" i="1"/>
  <c r="R3388" i="1"/>
  <c r="R3482" i="1"/>
  <c r="R3330" i="1"/>
  <c r="R3030" i="1"/>
  <c r="R2186" i="1"/>
  <c r="R2815" i="1"/>
  <c r="R3017" i="1"/>
  <c r="R1842" i="1"/>
  <c r="R3474" i="1"/>
  <c r="R3273" i="1"/>
  <c r="R3436" i="1"/>
  <c r="R413" i="1"/>
  <c r="R3430" i="1"/>
  <c r="R2988" i="1"/>
  <c r="R3386" i="1"/>
  <c r="R2095" i="1"/>
  <c r="R3479" i="1"/>
  <c r="R3372" i="1"/>
  <c r="R3533" i="1"/>
  <c r="R3307" i="1"/>
  <c r="R2500" i="1"/>
  <c r="R3433" i="1"/>
  <c r="R3583" i="1"/>
  <c r="R3504" i="1"/>
  <c r="R2711" i="1"/>
  <c r="R2974" i="1"/>
  <c r="R3666" i="1"/>
  <c r="R3784" i="1"/>
  <c r="R2472" i="1"/>
  <c r="R3710" i="1"/>
  <c r="R3165" i="1"/>
  <c r="R3581" i="1"/>
  <c r="R3612" i="1"/>
  <c r="R3760" i="1"/>
  <c r="R3656" i="1"/>
  <c r="R3041" i="1"/>
  <c r="R2980" i="1"/>
  <c r="R3523" i="1"/>
  <c r="R1898" i="1"/>
  <c r="R3365" i="1"/>
  <c r="R2663" i="1"/>
  <c r="R3615" i="1"/>
  <c r="R2081" i="1"/>
  <c r="R3674" i="1"/>
  <c r="R3540" i="1"/>
  <c r="R3572" i="1"/>
  <c r="R3387" i="1"/>
  <c r="R3371" i="1"/>
  <c r="R3617" i="1"/>
  <c r="R3152" i="1"/>
  <c r="R3250" i="1"/>
  <c r="R3519" i="1"/>
  <c r="R3614" i="1"/>
  <c r="R3236" i="1"/>
  <c r="R3689" i="1"/>
  <c r="R2068" i="1"/>
  <c r="R3608" i="1"/>
  <c r="R2804" i="1"/>
  <c r="R3490" i="1"/>
  <c r="R3663" i="1"/>
  <c r="R3480" i="1"/>
  <c r="R3257" i="1"/>
  <c r="R3591" i="1"/>
  <c r="R3247" i="1"/>
  <c r="R2991" i="1"/>
  <c r="R2805" i="1"/>
  <c r="R3338" i="1"/>
  <c r="R3589" i="1"/>
  <c r="R3154" i="1"/>
  <c r="R3282" i="1"/>
  <c r="R2732" i="1"/>
  <c r="R3539" i="1"/>
  <c r="R3788" i="1"/>
  <c r="R63" i="1"/>
  <c r="R2822" i="1"/>
  <c r="R2813" i="1"/>
  <c r="R261" i="1"/>
  <c r="R1662" i="1"/>
  <c r="R3301" i="1"/>
  <c r="R2017" i="1"/>
  <c r="R3380" i="1"/>
  <c r="R2525" i="1"/>
  <c r="R3491" i="1"/>
  <c r="R856" i="1"/>
  <c r="R1381" i="1"/>
  <c r="R3455" i="1"/>
  <c r="R3500" i="1"/>
  <c r="R262" i="1"/>
  <c r="R3714" i="1"/>
  <c r="R2635" i="1"/>
  <c r="R3766" i="1"/>
  <c r="R370" i="1"/>
  <c r="R3416" i="1"/>
  <c r="R3399" i="1"/>
  <c r="R3675" i="1"/>
  <c r="R2339" i="1"/>
  <c r="R3182" i="1"/>
  <c r="R3356" i="1"/>
  <c r="R3280" i="1"/>
  <c r="R3006" i="1"/>
  <c r="R3435" i="1"/>
  <c r="R3215" i="1"/>
  <c r="R3665" i="1"/>
  <c r="R1826" i="1"/>
  <c r="R2342" i="1"/>
  <c r="R3584" i="1"/>
  <c r="R1899" i="1"/>
  <c r="R1887" i="1"/>
  <c r="R1361" i="1"/>
  <c r="R2614" i="1"/>
  <c r="R295" i="1"/>
  <c r="R785" i="1"/>
  <c r="R3536" i="1"/>
  <c r="R1953" i="1"/>
  <c r="R3293" i="1"/>
  <c r="R3403" i="1"/>
  <c r="R820" i="1"/>
  <c r="R739" i="1"/>
  <c r="R3164" i="1"/>
  <c r="R3456" i="1"/>
  <c r="R2828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2309" i="1"/>
  <c r="R2333" i="1"/>
  <c r="R2036" i="1"/>
  <c r="R2562" i="1"/>
  <c r="R2093" i="1"/>
  <c r="R3248" i="1"/>
  <c r="R1215" i="1"/>
  <c r="R3035" i="1"/>
  <c r="R796" i="1"/>
  <c r="R1029" i="1"/>
  <c r="R2073" i="1"/>
  <c r="R2111" i="1"/>
  <c r="R3264" i="1"/>
  <c r="R1296" i="1"/>
  <c r="R3346" i="1"/>
  <c r="R1369" i="1"/>
  <c r="R2099" i="1"/>
  <c r="R1613" i="1"/>
  <c r="R3317" i="1"/>
  <c r="R10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13" i="1"/>
  <c r="R3628" i="1"/>
  <c r="R3824" i="1"/>
  <c r="R3498" i="1"/>
  <c r="R3703" i="1"/>
  <c r="R2492" i="1"/>
  <c r="R421" i="1"/>
  <c r="R1466" i="1"/>
  <c r="R3616" i="1"/>
  <c r="R2046" i="1"/>
  <c r="R1208" i="1"/>
  <c r="R3478" i="1"/>
  <c r="R1884" i="1"/>
  <c r="R3752" i="1"/>
  <c r="R3558" i="1"/>
  <c r="R3241" i="1"/>
  <c r="R3174" i="1"/>
  <c r="R3402" i="1"/>
  <c r="R3531" i="1"/>
  <c r="R1888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1758" i="1"/>
  <c r="R3022" i="1"/>
  <c r="R3564" i="1"/>
  <c r="R2475" i="1"/>
  <c r="R2784" i="1"/>
  <c r="R3414" i="1"/>
  <c r="R1639" i="1"/>
  <c r="R2471" i="1"/>
  <c r="R2818" i="1"/>
  <c r="R2331" i="1"/>
  <c r="R3496" i="1"/>
  <c r="R2632" i="1"/>
  <c r="R8" i="1"/>
  <c r="R1883" i="1"/>
  <c r="R3173" i="1"/>
  <c r="R3672" i="1"/>
  <c r="R3220" i="1"/>
  <c r="R2619" i="1"/>
  <c r="R1039" i="1"/>
  <c r="R3011" i="1"/>
  <c r="R1964" i="1"/>
  <c r="R3290" i="1"/>
  <c r="R1022" i="1"/>
  <c r="R335" i="1"/>
  <c r="R2310" i="1"/>
  <c r="R2108" i="1"/>
  <c r="R2008" i="1"/>
  <c r="R2722" i="1"/>
  <c r="R1297" i="1"/>
  <c r="R3169" i="1"/>
  <c r="R2247" i="1"/>
  <c r="R2061" i="1"/>
  <c r="R2494" i="1"/>
  <c r="R3277" i="1"/>
  <c r="R1384" i="1"/>
  <c r="R1642" i="1"/>
  <c r="R338" i="1"/>
  <c r="R257" i="1"/>
  <c r="R1644" i="1"/>
  <c r="R2305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411" i="1"/>
  <c r="R525" i="1"/>
  <c r="R297" i="1"/>
  <c r="R1514" i="1"/>
  <c r="R400" i="1"/>
  <c r="R356" i="1"/>
  <c r="R2730" i="1"/>
  <c r="R811" i="1"/>
  <c r="R1365" i="1"/>
  <c r="R1259" i="1"/>
  <c r="R3309" i="1"/>
  <c r="R2809" i="1"/>
  <c r="R1632" i="1"/>
  <c r="R1824" i="1"/>
  <c r="R2965" i="1"/>
  <c r="R3341" i="1"/>
  <c r="R3043" i="1"/>
  <c r="R1967" i="1"/>
  <c r="R2122" i="1"/>
  <c r="R2281" i="1"/>
  <c r="R1523" i="1"/>
  <c r="R1516" i="1"/>
  <c r="R2612" i="1"/>
  <c r="R1827" i="1"/>
  <c r="R2479" i="1"/>
  <c r="R1949" i="1"/>
  <c r="R2942" i="1"/>
  <c r="R2199" i="1"/>
  <c r="R2234" i="1"/>
  <c r="R2192" i="1"/>
  <c r="R1033" i="1"/>
  <c r="R412" i="1"/>
  <c r="R358" i="1"/>
  <c r="R1608" i="1"/>
  <c r="R760" i="1"/>
  <c r="R2209" i="1"/>
  <c r="R2830" i="1"/>
  <c r="R1377" i="1"/>
  <c r="R117" i="1"/>
  <c r="R79" i="1"/>
  <c r="R1745" i="1"/>
  <c r="R3382" i="1"/>
  <c r="R2063" i="1"/>
  <c r="R822" i="1"/>
  <c r="R1473" i="1"/>
  <c r="R3270" i="1"/>
  <c r="R2493" i="1"/>
  <c r="R49" i="1"/>
  <c r="R816" i="1"/>
  <c r="R106" i="1"/>
  <c r="R1274" i="1"/>
  <c r="R2048" i="1"/>
  <c r="R3316" i="1"/>
  <c r="R2615" i="1"/>
  <c r="R2735" i="1"/>
  <c r="R1538" i="1"/>
  <c r="R2291" i="1"/>
  <c r="R1900" i="1"/>
  <c r="R1839" i="1"/>
  <c r="R2538" i="1"/>
  <c r="R3252" i="1"/>
  <c r="R2298" i="1"/>
  <c r="R1669" i="1"/>
  <c r="R2826" i="1"/>
  <c r="R2537" i="1"/>
  <c r="R2556" i="1"/>
  <c r="R800" i="1"/>
  <c r="R2" i="1"/>
  <c r="R42" i="1"/>
  <c r="R2265" i="1"/>
  <c r="R2623" i="1"/>
  <c r="R1670" i="1"/>
  <c r="R2074" i="1"/>
  <c r="R43" i="1"/>
  <c r="R3562" i="1"/>
  <c r="R829" i="1"/>
  <c r="R118" i="1"/>
  <c r="R732" i="1"/>
  <c r="R1217" i="1"/>
  <c r="R2198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956" i="1"/>
  <c r="R3166" i="1"/>
  <c r="R1525" i="1"/>
  <c r="R2262" i="1"/>
  <c r="R3467" i="1"/>
  <c r="R3709" i="1"/>
  <c r="R2721" i="1"/>
  <c r="R2806" i="1"/>
  <c r="R3237" i="1"/>
  <c r="R3213" i="1"/>
  <c r="R2717" i="1"/>
  <c r="R3179" i="1"/>
  <c r="R2541" i="1"/>
  <c r="R809" i="1"/>
  <c r="R2665" i="1"/>
  <c r="R2274" i="1"/>
  <c r="R2297" i="1"/>
  <c r="R399" i="1"/>
  <c r="R1482" i="1"/>
  <c r="R284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3461" i="1"/>
  <c r="R3287" i="1"/>
  <c r="R2824" i="1"/>
  <c r="R2993" i="1"/>
  <c r="R1962" i="1"/>
  <c r="R3015" i="1"/>
  <c r="R291" i="1"/>
  <c r="R1847" i="1"/>
  <c r="R41" i="1"/>
  <c r="R3444" i="1"/>
  <c r="R3604" i="1"/>
  <c r="R3295" i="1"/>
  <c r="R3593" i="1"/>
  <c r="R3587" i="1"/>
  <c r="R2994" i="1"/>
  <c r="R1749" i="1"/>
  <c r="R2561" i="1"/>
  <c r="R2620" i="1"/>
  <c r="R3654" i="1"/>
  <c r="R3368" i="1"/>
  <c r="R3292" i="1"/>
  <c r="R3283" i="1"/>
  <c r="R406" i="1"/>
  <c r="R3379" i="1"/>
  <c r="R3334" i="1"/>
  <c r="R2636" i="1"/>
  <c r="R3660" i="1"/>
  <c r="R394" i="1"/>
  <c r="R1968" i="1"/>
  <c r="R2710" i="1"/>
  <c r="R1678" i="1"/>
  <c r="R3595" i="1"/>
  <c r="R3422" i="1"/>
  <c r="R3505" i="1"/>
  <c r="R3333" i="1"/>
  <c r="R3489" i="1"/>
  <c r="R3336" i="1"/>
  <c r="R1616" i="1"/>
  <c r="R3214" i="1"/>
  <c r="R3450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385" i="1"/>
  <c r="R1610" i="1"/>
  <c r="R1536" i="1"/>
  <c r="R2208" i="1"/>
  <c r="R2090" i="1"/>
  <c r="R2330" i="1"/>
  <c r="R3684" i="1"/>
  <c r="R2617" i="1"/>
  <c r="R2268" i="1"/>
  <c r="R3538" i="1"/>
  <c r="R3291" i="1"/>
  <c r="R2610" i="1"/>
  <c r="R3580" i="1"/>
  <c r="R3360" i="1"/>
  <c r="R3485" i="1"/>
  <c r="R1668" i="1"/>
  <c r="R2085" i="1"/>
  <c r="R1354" i="1"/>
  <c r="R2924" i="1"/>
  <c r="R1225" i="1"/>
  <c r="R534" i="1"/>
  <c r="R2194" i="1"/>
  <c r="R3014" i="1"/>
  <c r="R3454" i="1"/>
  <c r="R3304" i="1"/>
  <c r="R3423" i="1"/>
  <c r="R3227" i="1"/>
  <c r="R2800" i="1"/>
  <c r="R2448" i="1"/>
  <c r="R2189" i="1"/>
  <c r="R3590" i="1"/>
  <c r="R3472" i="1"/>
  <c r="R1944" i="1"/>
  <c r="R3353" i="1"/>
  <c r="R3033" i="1"/>
  <c r="R3303" i="1"/>
  <c r="R3367" i="1"/>
  <c r="R2807" i="1"/>
  <c r="R3396" i="1"/>
  <c r="R1401" i="1"/>
  <c r="R1349" i="1"/>
  <c r="R1362" i="1"/>
  <c r="R1192" i="1"/>
  <c r="R263" i="1"/>
  <c r="R2121" i="1"/>
  <c r="R1265" i="1"/>
  <c r="R2092" i="1"/>
  <c r="R2221" i="1"/>
  <c r="R1262" i="1"/>
  <c r="R3329" i="1"/>
  <c r="R267" i="1"/>
  <c r="R1643" i="1"/>
  <c r="R733" i="1"/>
  <c r="R3448" i="1"/>
  <c r="R1390" i="1"/>
  <c r="R2218" i="1"/>
  <c r="R2171" i="1"/>
  <c r="R1375" i="1"/>
  <c r="R1618" i="1"/>
  <c r="R2248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2527" i="1"/>
  <c r="R61" i="1"/>
  <c r="R2736" i="1"/>
  <c r="R1645" i="1"/>
  <c r="R2547" i="1"/>
  <c r="R3048" i="1"/>
  <c r="R2321" i="1"/>
  <c r="R3419" i="1"/>
  <c r="R3298" i="1"/>
  <c r="R799" i="1"/>
  <c r="R1028" i="1"/>
  <c r="R1930" i="1"/>
  <c r="R2627" i="1"/>
  <c r="R1630" i="1"/>
  <c r="R2014" i="1"/>
  <c r="R317" i="1"/>
  <c r="R1663" i="1"/>
  <c r="R2795" i="1"/>
  <c r="R539" i="1"/>
  <c r="R23" i="1"/>
  <c r="R3655" i="1"/>
  <c r="R2791" i="1"/>
  <c r="R3010" i="1"/>
  <c r="R2532" i="1"/>
  <c r="R2487" i="1"/>
  <c r="R3571" i="1"/>
  <c r="R1024" i="1"/>
  <c r="R2789" i="1"/>
  <c r="R272" i="1"/>
  <c r="R3163" i="1"/>
  <c r="R1829" i="1"/>
  <c r="R2718" i="1"/>
  <c r="R3004" i="1"/>
  <c r="R844" i="1"/>
  <c r="R2177" i="1"/>
  <c r="R3212" i="1"/>
  <c r="R14" i="1"/>
  <c r="R2455" i="1"/>
  <c r="R2941" i="1"/>
  <c r="R2259" i="1"/>
  <c r="R2220" i="1"/>
  <c r="R2987" i="1"/>
  <c r="R346" i="1"/>
  <c r="R2474" i="1"/>
  <c r="R2716" i="1"/>
  <c r="R307" i="1"/>
  <c r="R1924" i="1"/>
  <c r="R243" i="1"/>
  <c r="R1828" i="1"/>
  <c r="R3050" i="1"/>
  <c r="R359" i="1"/>
  <c r="R2103" i="1"/>
  <c r="R2642" i="1"/>
  <c r="R3224" i="1"/>
  <c r="R2269" i="1"/>
  <c r="R3221" i="1"/>
  <c r="R254" i="1"/>
  <c r="R3269" i="1"/>
  <c r="R1756" i="1"/>
  <c r="R2184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3320" i="1"/>
  <c r="R2219" i="1"/>
  <c r="R350" i="1"/>
  <c r="R2925" i="1"/>
  <c r="R3772" i="1"/>
  <c r="R3375" i="1"/>
  <c r="R3623" i="1"/>
  <c r="R3016" i="1"/>
  <c r="R3629" i="1"/>
  <c r="R1266" i="1"/>
  <c r="R3565" i="1"/>
  <c r="R3574" i="1"/>
  <c r="R1250" i="1"/>
  <c r="R2021" i="1"/>
  <c r="R3515" i="1"/>
  <c r="R3598" i="1"/>
  <c r="R3567" i="1"/>
  <c r="R3837" i="1"/>
  <c r="R1508" i="1"/>
  <c r="R3683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3717" i="1"/>
  <c r="R3452" i="1"/>
  <c r="R2170" i="1"/>
  <c r="R3390" i="1"/>
  <c r="R3366" i="1"/>
  <c r="R1207" i="1"/>
  <c r="R1658" i="1"/>
  <c r="R3425" i="1"/>
  <c r="R3440" i="1"/>
  <c r="R3358" i="1"/>
  <c r="R3342" i="1"/>
  <c r="R3408" i="1"/>
  <c r="R3249" i="1"/>
  <c r="R3502" i="1"/>
  <c r="R3833" i="1"/>
  <c r="R3395" i="1"/>
  <c r="R3470" i="1"/>
  <c r="R3543" i="1"/>
  <c r="R3003" i="1"/>
  <c r="R3397" i="1"/>
  <c r="R3601" i="1"/>
  <c r="R3688" i="1"/>
  <c r="R3462" i="1"/>
  <c r="R2625" i="1"/>
  <c r="R2242" i="1"/>
  <c r="R3510" i="1"/>
  <c r="R2096" i="1"/>
  <c r="R2966" i="1"/>
  <c r="R3404" i="1"/>
  <c r="R3626" i="1"/>
  <c r="R2187" i="1"/>
  <c r="R3469" i="1"/>
  <c r="R3693" i="1"/>
  <c r="R3548" i="1"/>
  <c r="R2447" i="1"/>
  <c r="R3529" i="1"/>
  <c r="R3439" i="1"/>
  <c r="R2734" i="1"/>
  <c r="R3507" i="1"/>
  <c r="R3384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752" i="1"/>
  <c r="R839" i="1"/>
  <c r="R1292" i="1"/>
  <c r="R2034" i="1"/>
  <c r="R2605" i="1"/>
  <c r="R2833" i="1"/>
  <c r="R3311" i="1"/>
  <c r="R740" i="1"/>
  <c r="R1222" i="1"/>
  <c r="R2470" i="1"/>
  <c r="R382" i="1"/>
  <c r="R121" i="1"/>
  <c r="R395" i="1"/>
  <c r="R2312" i="1"/>
  <c r="R2996" i="1"/>
  <c r="R3159" i="1"/>
  <c r="R3049" i="1"/>
  <c r="R1035" i="1"/>
  <c r="R1281" i="1"/>
  <c r="R653" i="1"/>
  <c r="R2609" i="1"/>
  <c r="R2725" i="1"/>
  <c r="R313" i="1"/>
  <c r="R727" i="1"/>
  <c r="R3235" i="1"/>
  <c r="R2836" i="1"/>
  <c r="R1537" i="1"/>
  <c r="R2167" i="1"/>
  <c r="R2628" i="1"/>
  <c r="R3171" i="1"/>
  <c r="R3337" i="1"/>
  <c r="R2176" i="1"/>
  <c r="R3020" i="1"/>
  <c r="R1301" i="1"/>
  <c r="R1631" i="1"/>
  <c r="R2258" i="1"/>
  <c r="R105" i="1"/>
  <c r="R417" i="1"/>
  <c r="R1247" i="1"/>
  <c r="R292" i="1"/>
  <c r="R1640" i="1"/>
  <c r="R734" i="1"/>
  <c r="R2629" i="1"/>
  <c r="R3184" i="1"/>
  <c r="R2489" i="1"/>
  <c r="R1510" i="1"/>
  <c r="R2336" i="1"/>
  <c r="R1837" i="1"/>
  <c r="R2094" i="1"/>
  <c r="R1825" i="1"/>
  <c r="R1304" i="1"/>
  <c r="R2243" i="1"/>
  <c r="R2978" i="1"/>
  <c r="R793" i="1"/>
  <c r="R1468" i="1"/>
  <c r="R2792" i="1"/>
  <c r="R3492" i="1"/>
  <c r="R2819" i="1"/>
  <c r="R247" i="1"/>
  <c r="R388" i="1"/>
  <c r="R2837" i="1"/>
  <c r="R2929" i="1"/>
  <c r="R532" i="1"/>
  <c r="R1927" i="1"/>
  <c r="R2197" i="1"/>
  <c r="R2163" i="1"/>
  <c r="R2216" i="1"/>
  <c r="R2930" i="1"/>
  <c r="R1763" i="1"/>
  <c r="R402" i="1"/>
  <c r="R1303" i="1"/>
  <c r="R1271" i="1"/>
  <c r="R1748" i="1"/>
  <c r="R3036" i="1"/>
  <c r="R813" i="1"/>
  <c r="R2039" i="1"/>
  <c r="R2714" i="1"/>
  <c r="R1223" i="1"/>
  <c r="R2049" i="1"/>
  <c r="R725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797" i="1"/>
  <c r="R1481" i="1"/>
  <c r="R2559" i="1"/>
  <c r="R2668" i="1"/>
  <c r="R2821" i="1"/>
  <c r="R3451" i="1"/>
  <c r="R3009" i="1"/>
  <c r="R3692" i="1"/>
  <c r="R3268" i="1"/>
  <c r="R3034" i="1"/>
  <c r="R3149" i="1"/>
  <c r="R1943" i="1"/>
  <c r="R3359" i="1"/>
  <c r="R3007" i="1"/>
  <c r="R7" i="1"/>
  <c r="R2524" i="1"/>
  <c r="R2535" i="1"/>
  <c r="R660" i="1"/>
  <c r="R2452" i="1"/>
  <c r="R2935" i="1"/>
  <c r="R19" i="1"/>
  <c r="R349" i="1"/>
  <c r="R3260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2022" i="1"/>
  <c r="R44" i="1"/>
  <c r="R333" i="1"/>
  <c r="R1859" i="1"/>
  <c r="R1396" i="1"/>
  <c r="R1350" i="1"/>
  <c r="R2829" i="1"/>
  <c r="R3413" i="1"/>
  <c r="R1625" i="1"/>
  <c r="R3321" i="1"/>
  <c r="R403" i="1"/>
  <c r="R91" i="1"/>
  <c r="R418" i="1"/>
  <c r="R3242" i="1"/>
  <c r="R107" i="1"/>
  <c r="R3023" i="1"/>
  <c r="R1257" i="1"/>
  <c r="R387" i="1"/>
  <c r="R1374" i="1"/>
  <c r="R368" i="1"/>
  <c r="R1363" i="1"/>
  <c r="R1629" i="1"/>
  <c r="R3267" i="1"/>
  <c r="R850" i="1"/>
  <c r="R371" i="1"/>
  <c r="R3428" i="1"/>
  <c r="R1890" i="1"/>
  <c r="R1963" i="1"/>
  <c r="R47" i="1"/>
  <c r="R2997" i="1"/>
  <c r="R790" i="1"/>
  <c r="R3383" i="1"/>
  <c r="R336" i="1"/>
  <c r="R3327" i="1"/>
  <c r="R3294" i="1"/>
  <c r="R1355" i="1"/>
  <c r="R1851" i="1"/>
  <c r="R2604" i="1"/>
  <c r="R2106" i="1"/>
  <c r="R383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2038" i="1"/>
  <c r="R2023" i="1"/>
  <c r="R416" i="1"/>
  <c r="R803" i="1"/>
  <c r="R2450" i="1"/>
  <c r="R745" i="1"/>
  <c r="R2013" i="1"/>
  <c r="R2193" i="1"/>
  <c r="R1463" i="1"/>
  <c r="R3377" i="1"/>
  <c r="R3167" i="1"/>
  <c r="R294" i="1"/>
  <c r="R1664" i="1"/>
  <c r="R658" i="1"/>
  <c r="R3001" i="1"/>
  <c r="R246" i="1"/>
  <c r="R2667" i="1"/>
  <c r="R824" i="1"/>
  <c r="R735" i="1"/>
  <c r="R1757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373" i="1"/>
  <c r="R1529" i="1"/>
  <c r="R48" i="1"/>
  <c r="R2035" i="1"/>
  <c r="R1199" i="1"/>
  <c r="R1844" i="1"/>
  <c r="R273" i="1"/>
  <c r="R1675" i="1"/>
  <c r="R1961" i="1"/>
  <c r="R758" i="1"/>
  <c r="R1614" i="1"/>
  <c r="R2498" i="1"/>
  <c r="R3156" i="1"/>
  <c r="R2622" i="1"/>
  <c r="R1753" i="1"/>
  <c r="R2981" i="1"/>
  <c r="R651" i="1"/>
  <c r="R3378" i="1"/>
  <c r="R3188" i="1"/>
  <c r="R646" i="1"/>
  <c r="R3828" i="1"/>
  <c r="R2938" i="1"/>
  <c r="R3787" i="1"/>
  <c r="R3827" i="1"/>
  <c r="R3829" i="1"/>
  <c r="R3216" i="1"/>
  <c r="R330" i="1"/>
  <c r="R3839" i="1"/>
  <c r="R3668" i="1"/>
  <c r="R3723" i="1"/>
  <c r="R3753" i="1"/>
  <c r="R3697" i="1"/>
  <c r="R3570" i="1"/>
  <c r="R3830" i="1"/>
  <c r="R3781" i="1"/>
  <c r="R3789" i="1"/>
  <c r="R3657" i="1"/>
  <c r="R3726" i="1"/>
  <c r="R3343" i="1"/>
  <c r="R3715" i="1"/>
  <c r="R3758" i="1"/>
  <c r="R3405" i="1"/>
  <c r="R3468" i="1"/>
  <c r="R3821" i="1"/>
  <c r="R3284" i="1"/>
  <c r="R3818" i="1"/>
  <c r="R3701" i="1"/>
  <c r="R3774" i="1"/>
  <c r="R3762" i="1"/>
  <c r="R3678" i="1"/>
  <c r="R3841" i="1"/>
  <c r="R3370" i="1"/>
  <c r="R3835" i="1"/>
  <c r="R3704" i="1"/>
  <c r="R3568" i="1"/>
  <c r="R3302" i="1"/>
  <c r="R3816" i="1"/>
  <c r="R3836" i="1"/>
  <c r="R3820" i="1"/>
  <c r="R3811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3819" i="1"/>
  <c r="R3756" i="1"/>
  <c r="R1026" i="1"/>
  <c r="R3764" i="1"/>
  <c r="R3585" i="1"/>
  <c r="R3767" i="1"/>
  <c r="R3232" i="1"/>
  <c r="R1256" i="1"/>
  <c r="R3776" i="1"/>
  <c r="R3722" i="1"/>
  <c r="R3832" i="1"/>
  <c r="R3239" i="1"/>
  <c r="R3838" i="1"/>
  <c r="R3842" i="1"/>
  <c r="R2923" i="1"/>
  <c r="R3718" i="1"/>
  <c r="R3546" i="1"/>
  <c r="R3694" i="1"/>
  <c r="R3814" i="1"/>
  <c r="R1838" i="1"/>
  <c r="R3305" i="1"/>
  <c r="R3768" i="1"/>
  <c r="R3780" i="1"/>
  <c r="R3464" i="1"/>
  <c r="R3779" i="1"/>
  <c r="R3566" i="1"/>
  <c r="R3765" i="1"/>
  <c r="R2089" i="1"/>
  <c r="R2990" i="1"/>
  <c r="R3702" i="1"/>
  <c r="R3686" i="1"/>
  <c r="R3705" i="1"/>
  <c r="R3618" i="1"/>
  <c r="R3825" i="1"/>
  <c r="R3783" i="1"/>
  <c r="R3596" i="1"/>
  <c r="R3530" i="1"/>
  <c r="R3569" i="1"/>
  <c r="R3786" i="1"/>
  <c r="R2788" i="1"/>
  <c r="R3376" i="1"/>
  <c r="R3266" i="1"/>
  <c r="R2723" i="1"/>
  <c r="R3361" i="1"/>
  <c r="R3602" i="1"/>
  <c r="R3256" i="1"/>
  <c r="R3728" i="1"/>
  <c r="R3769" i="1"/>
  <c r="R3685" i="1"/>
  <c r="R3627" i="1"/>
  <c r="R3160" i="1"/>
  <c r="R3810" i="1"/>
  <c r="R2294" i="1"/>
  <c r="R3599" i="1"/>
  <c r="R3029" i="1"/>
  <c r="R3708" i="1"/>
  <c r="R3537" i="1"/>
  <c r="R2214" i="1"/>
  <c r="R3613" i="1"/>
  <c r="R3651" i="1"/>
  <c r="R2463" i="1"/>
  <c r="R3761" i="1"/>
  <c r="R2545" i="1"/>
  <c r="R3834" i="1"/>
  <c r="R3713" i="1"/>
  <c r="R2222" i="1"/>
  <c r="R274" i="1"/>
  <c r="R3494" i="1"/>
  <c r="R3691" i="1"/>
  <c r="R3831" i="1"/>
  <c r="R3677" i="1"/>
  <c r="R3711" i="1"/>
  <c r="R3777" i="1"/>
  <c r="R270" i="1"/>
  <c r="R3782" i="1"/>
  <c r="R3840" i="1"/>
  <c r="R3681" i="1"/>
  <c r="R3493" i="1"/>
  <c r="R3521" i="1"/>
  <c r="R2301" i="1"/>
  <c r="R2119" i="1"/>
  <c r="R1202" i="1"/>
  <c r="R342" i="1"/>
  <c r="R1971" i="1"/>
  <c r="R2786" i="1"/>
  <c r="R2164" i="1"/>
  <c r="R1023" i="1"/>
  <c r="R2041" i="1"/>
  <c r="R1862" i="1"/>
  <c r="R2999" i="1"/>
  <c r="R3442" i="1"/>
  <c r="R2611" i="1"/>
  <c r="R859" i="1"/>
  <c r="R2201" i="1"/>
  <c r="R1619" i="1"/>
  <c r="R268" i="1"/>
  <c r="R1852" i="1"/>
  <c r="R2557" i="1"/>
  <c r="R2107" i="1"/>
  <c r="R337" i="1"/>
  <c r="R1520" i="1"/>
  <c r="R804" i="1"/>
  <c r="R3223" i="1"/>
  <c r="R410" i="1"/>
  <c r="R2302" i="1"/>
  <c r="R1539" i="1"/>
  <c r="R1475" i="1"/>
  <c r="R3373" i="1"/>
  <c r="R2207" i="1"/>
  <c r="R1300" i="1"/>
  <c r="R1404" i="1"/>
  <c r="R45" i="1"/>
  <c r="R2742" i="1"/>
  <c r="R2335" i="1"/>
  <c r="R2025" i="1"/>
  <c r="R3650" i="1"/>
  <c r="R1221" i="1"/>
  <c r="R801" i="1"/>
  <c r="R1305" i="1"/>
  <c r="R283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85" i="1"/>
  <c r="R2295" i="1"/>
  <c r="R2004" i="1"/>
  <c r="R2502" i="1"/>
  <c r="R2042" i="1"/>
  <c r="R1845" i="1"/>
  <c r="R20" i="1"/>
  <c r="R3446" i="1"/>
  <c r="R18" i="1"/>
  <c r="R279" i="1"/>
  <c r="R2204" i="1"/>
  <c r="R372" i="1"/>
  <c r="R2453" i="1"/>
  <c r="R2185" i="1"/>
  <c r="R1218" i="1"/>
  <c r="R2634" i="1"/>
  <c r="R1627" i="1"/>
  <c r="R3573" i="1"/>
  <c r="R1187" i="1"/>
  <c r="R2457" i="1"/>
  <c r="R1929" i="1"/>
  <c r="R3349" i="1"/>
  <c r="R2986" i="1"/>
  <c r="R3516" i="1"/>
  <c r="R3720" i="1"/>
  <c r="R3449" i="1"/>
  <c r="R3817" i="1"/>
  <c r="R3458" i="1"/>
  <c r="R2603" i="1"/>
  <c r="R3575" i="1"/>
  <c r="R353" i="1"/>
  <c r="R3770" i="1"/>
  <c r="R3696" i="1"/>
  <c r="R3670" i="1"/>
  <c r="R2488" i="1"/>
  <c r="R3355" i="1"/>
  <c r="R3823" i="1"/>
  <c r="R3669" i="1"/>
  <c r="R3288" i="1"/>
  <c r="R3183" i="1"/>
  <c r="R73" i="1"/>
  <c r="R3513" i="1"/>
  <c r="R1504" i="1"/>
  <c r="R1278" i="1"/>
  <c r="R656" i="1"/>
  <c r="R654" i="1"/>
  <c r="R1282" i="1"/>
  <c r="R397" i="1"/>
  <c r="R312" i="1"/>
  <c r="R2233" i="1"/>
  <c r="R2271" i="1"/>
  <c r="R2719" i="1"/>
  <c r="R3" i="1"/>
  <c r="R1219" i="1"/>
  <c r="R344" i="1"/>
  <c r="R52" i="1"/>
  <c r="R75" i="1"/>
  <c r="R1617" i="1"/>
  <c r="R396" i="1"/>
  <c r="R2059" i="1"/>
  <c r="R2839" i="1"/>
  <c r="R334" i="1"/>
  <c r="R3427" i="1"/>
  <c r="R3471" i="1"/>
  <c r="R3815" i="1"/>
  <c r="R3407" i="1"/>
  <c r="R3424" i="1"/>
  <c r="R3238" i="1"/>
  <c r="R3300" i="1"/>
  <c r="R3177" i="1"/>
  <c r="R3535" i="1"/>
  <c r="R3476" i="1"/>
  <c r="R2937" i="1"/>
  <c r="R723" i="1"/>
  <c r="R3410" i="1"/>
  <c r="R3314" i="1"/>
  <c r="R3690" i="1"/>
  <c r="R2478" i="1"/>
  <c r="R3556" i="1"/>
  <c r="R3296" i="1"/>
  <c r="R2831" i="1"/>
  <c r="R3771" i="1"/>
  <c r="R3002" i="1"/>
  <c r="R3401" i="1"/>
  <c r="R3751" i="1"/>
  <c r="R1628" i="1"/>
  <c r="R3406" i="1"/>
  <c r="R2790" i="1"/>
  <c r="R2543" i="1"/>
  <c r="R3822" i="1"/>
  <c r="R3225" i="1"/>
  <c r="R3475" i="1"/>
  <c r="R2989" i="1"/>
  <c r="R1526" i="1"/>
  <c r="R3218" i="1"/>
  <c r="R529" i="1"/>
  <c r="R3352" i="1"/>
  <c r="R1965" i="1"/>
  <c r="R3400" i="1"/>
  <c r="R2927" i="1"/>
  <c r="R2810" i="1"/>
  <c r="R2304" i="1"/>
  <c r="R2976" i="1"/>
  <c r="R3181" i="1"/>
  <c r="R258" i="1"/>
  <c r="R2267" i="1"/>
  <c r="R3706" i="1"/>
  <c r="R3520" i="1"/>
  <c r="R3619" i="1"/>
  <c r="R3812" i="1"/>
  <c r="R3679" i="1"/>
  <c r="R3297" i="1"/>
  <c r="R2482" i="1"/>
  <c r="R1850" i="1"/>
  <c r="R1681" i="1"/>
  <c r="R2270" i="1"/>
  <c r="R3244" i="1"/>
  <c r="R2467" i="1"/>
  <c r="R860" i="1"/>
  <c r="R3597" i="1"/>
  <c r="R244" i="1"/>
  <c r="R815" i="1"/>
  <c r="R1891" i="1"/>
  <c r="R2638" i="1"/>
  <c r="R2069" i="1"/>
  <c r="R838" i="1"/>
  <c r="R2464" i="1"/>
  <c r="R384" i="1"/>
  <c r="R1186" i="1"/>
  <c r="R1027" i="1"/>
  <c r="R2217" i="1"/>
  <c r="R1471" i="1"/>
  <c r="R360" i="1"/>
  <c r="R2739" i="1"/>
  <c r="R840" i="1"/>
  <c r="R3161" i="1"/>
  <c r="R392" i="1"/>
  <c r="R3550" i="1"/>
  <c r="R419" i="1"/>
  <c r="R331" i="1"/>
  <c r="R2713" i="1"/>
  <c r="R2104" i="1"/>
  <c r="R2728" i="1"/>
  <c r="R2606" i="1"/>
  <c r="R3394" i="1"/>
  <c r="R2082" i="1"/>
  <c r="R1392" i="1"/>
  <c r="R3658" i="1"/>
  <c r="R2641" i="1"/>
  <c r="R3712" i="1"/>
  <c r="R3005" i="1"/>
  <c r="R1970" i="1"/>
  <c r="R2985" i="1"/>
  <c r="R1267" i="1"/>
  <c r="R1651" i="1"/>
  <c r="R3340" i="1"/>
  <c r="R71" i="1"/>
  <c r="R2607" i="1"/>
  <c r="R1969" i="1"/>
  <c r="R2469" i="1"/>
  <c r="R2323" i="1"/>
  <c r="R2324" i="1"/>
  <c r="R2325" i="1"/>
  <c r="R2326" i="1"/>
  <c r="R2327" i="1"/>
  <c r="R2328" i="1"/>
  <c r="R3813" i="1"/>
  <c r="R3483" i="1"/>
  <c r="R3499" i="1"/>
  <c r="R3582" i="1"/>
  <c r="R3231" i="1"/>
  <c r="R3501" i="1"/>
  <c r="R761" i="1"/>
  <c r="R2179" i="1"/>
  <c r="R3484" i="1"/>
  <c r="R3729" i="1"/>
  <c r="R3289" i="1"/>
  <c r="R3319" i="1"/>
  <c r="R3699" i="1"/>
  <c r="R3611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835" i="1"/>
  <c r="R3532" i="1"/>
  <c r="R3606" i="1"/>
  <c r="R1974" i="1"/>
  <c r="R2975" i="1"/>
  <c r="R2963" i="1"/>
  <c r="R3175" i="1"/>
  <c r="R76" i="1"/>
  <c r="R3180" i="1"/>
  <c r="R3322" i="1"/>
  <c r="R3230" i="1"/>
  <c r="R329" i="1"/>
  <c r="R2254" i="1"/>
  <c r="R3578" i="1"/>
  <c r="R120" i="1"/>
  <c r="R1754" i="1"/>
  <c r="R3466" i="1"/>
  <c r="R2483" i="1"/>
  <c r="R3542" i="1"/>
  <c r="R2971" i="1"/>
  <c r="R2808" i="1"/>
  <c r="R2011" i="1"/>
  <c r="R1532" i="1"/>
  <c r="R1515" i="1"/>
  <c r="R757" i="1"/>
  <c r="R1620" i="1"/>
  <c r="R728" i="1"/>
  <c r="R1469" i="1"/>
  <c r="R807" i="1"/>
  <c r="R405" i="1"/>
  <c r="R283" i="1"/>
  <c r="R3046" i="1"/>
  <c r="R1283" i="1"/>
  <c r="R2280" i="1"/>
  <c r="R1673" i="1"/>
  <c r="R2018" i="1"/>
  <c r="R786" i="1"/>
  <c r="R3047" i="1"/>
  <c r="R68" i="1"/>
  <c r="R1284" i="1"/>
  <c r="R2238" i="1"/>
  <c r="R385" i="1"/>
  <c r="R752" i="1"/>
  <c r="R2196" i="1"/>
  <c r="R1382" i="1"/>
  <c r="R326" i="1"/>
  <c r="R837" i="1"/>
  <c r="R1959" i="1"/>
  <c r="R2260" i="1"/>
  <c r="R266" i="1"/>
  <c r="R104" i="1"/>
  <c r="R310" i="1"/>
  <c r="R3487" i="1"/>
  <c r="R848" i="1"/>
  <c r="R1269" i="1"/>
  <c r="R2550" i="1"/>
  <c r="R2236" i="1"/>
  <c r="R522" i="1"/>
  <c r="R2838" i="1"/>
  <c r="R293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3299" i="1"/>
  <c r="R2277" i="1"/>
  <c r="R819" i="1"/>
  <c r="R2799" i="1"/>
  <c r="R2827" i="1"/>
  <c r="R2239" i="1"/>
  <c r="R2181" i="1"/>
  <c r="R2211" i="1"/>
  <c r="R2631" i="1"/>
  <c r="R2664" i="1"/>
  <c r="R2240" i="1"/>
  <c r="R2290" i="1"/>
  <c r="R2936" i="1"/>
  <c r="R1393" i="1"/>
  <c r="R3429" i="1"/>
  <c r="R6" i="1"/>
  <c r="R540" i="1"/>
  <c r="R3420" i="1"/>
  <c r="R3024" i="1"/>
  <c r="R1659" i="1"/>
  <c r="R2083" i="1"/>
  <c r="R306" i="1"/>
  <c r="R66" i="1"/>
  <c r="R2289" i="1"/>
  <c r="R2100" i="1"/>
  <c r="R2102" i="1"/>
  <c r="R2671" i="1"/>
  <c r="R2618" i="1"/>
  <c r="R1188" i="1"/>
  <c r="R2670" i="1"/>
  <c r="R2088" i="1"/>
  <c r="R1958" i="1"/>
  <c r="R1534" i="1"/>
  <c r="R2075" i="1"/>
  <c r="R1472" i="1"/>
  <c r="R323" i="1"/>
  <c r="R526" i="1"/>
  <c r="R806" i="1"/>
  <c r="R351" i="1"/>
  <c r="R1860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005" i="1"/>
  <c r="R3592" i="1"/>
  <c r="R1224" i="1"/>
  <c r="R3431" i="1"/>
  <c r="R3755" i="1"/>
  <c r="R3255" i="1"/>
  <c r="R3560" i="1"/>
  <c r="R3389" i="1"/>
  <c r="R3754" i="1"/>
  <c r="R3559" i="1"/>
  <c r="R3826" i="1"/>
  <c r="R3374" i="1"/>
  <c r="R2796" i="1"/>
  <c r="R3178" i="1"/>
  <c r="R2029" i="1"/>
  <c r="R3518" i="1"/>
  <c r="R2223" i="1"/>
  <c r="R3351" i="1"/>
  <c r="R1268" i="1"/>
  <c r="R3721" i="1"/>
  <c r="R3445" i="1"/>
  <c r="R1277" i="1"/>
  <c r="R1522" i="1"/>
  <c r="R3757" i="1"/>
  <c r="R821" i="1"/>
  <c r="R1764" i="1"/>
  <c r="R366" i="1"/>
  <c r="R363" i="1"/>
  <c r="R2639" i="1"/>
  <c r="R1950" i="1"/>
  <c r="R3459" i="1"/>
  <c r="R827" i="1"/>
  <c r="R3385" i="1"/>
  <c r="R369" i="1"/>
  <c r="R3228" i="1"/>
  <c r="R1264" i="1"/>
  <c r="R340" i="1"/>
  <c r="R57" i="1"/>
  <c r="R89" i="1"/>
  <c r="R195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313" i="1"/>
  <c r="R3434" i="1"/>
  <c r="R3432" i="1"/>
  <c r="R3392" i="1"/>
  <c r="R2215" i="1"/>
  <c r="R3354" i="1"/>
  <c r="R1200" i="1"/>
  <c r="R1214" i="1"/>
  <c r="R386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3594" i="1"/>
  <c r="R3512" i="1"/>
  <c r="R3625" i="1"/>
  <c r="R3659" i="1"/>
  <c r="R3719" i="1"/>
  <c r="R2105" i="1"/>
  <c r="R2738" i="1"/>
  <c r="R3778" i="1"/>
  <c r="R3522" i="1"/>
  <c r="R3553" i="1"/>
  <c r="R3245" i="1"/>
  <c r="R3528" i="1"/>
  <c r="R3398" i="1"/>
  <c r="R2669" i="1"/>
  <c r="R3525" i="1"/>
  <c r="R3185" i="1"/>
  <c r="R3272" i="1"/>
  <c r="R3369" i="1"/>
  <c r="R2740" i="1"/>
  <c r="R3682" i="1"/>
  <c r="R3750" i="1"/>
  <c r="R3652" i="1"/>
  <c r="R3534" i="1"/>
  <c r="R2812" i="1"/>
  <c r="R3622" i="1"/>
  <c r="R3547" i="1"/>
  <c r="R3308" i="1"/>
  <c r="R3671" i="1"/>
  <c r="R3457" i="1"/>
  <c r="R2741" i="1"/>
  <c r="R3019" i="1"/>
  <c r="R3700" i="1"/>
  <c r="R2785" i="1"/>
  <c r="R2202" i="1"/>
  <c r="R50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792" i="1"/>
  <c r="R736" i="1"/>
  <c r="R659" i="1"/>
  <c r="R2731" i="1"/>
  <c r="R2334" i="1"/>
  <c r="R1848" i="1"/>
  <c r="R730" i="1"/>
  <c r="R1370" i="1"/>
  <c r="R1895" i="1"/>
  <c r="R1951" i="1"/>
  <c r="R1371" i="1"/>
  <c r="R1474" i="1"/>
  <c r="R3187" i="1"/>
  <c r="R11" i="1"/>
  <c r="R308" i="1"/>
  <c r="R362" i="1"/>
  <c r="R2931" i="1"/>
  <c r="R2299" i="1"/>
  <c r="R2539" i="1"/>
  <c r="R798" i="1"/>
  <c r="R290" i="1"/>
  <c r="R1925" i="1"/>
  <c r="R3276" i="1"/>
  <c r="R661" i="1"/>
  <c r="R80" i="1"/>
  <c r="R2019" i="1"/>
  <c r="R2633" i="1"/>
  <c r="R2237" i="1"/>
  <c r="R1647" i="1"/>
  <c r="R1751" i="1"/>
  <c r="R3026" i="1"/>
  <c r="R2526" i="1"/>
  <c r="R2062" i="1"/>
  <c r="R1189" i="1"/>
  <c r="R264" i="1"/>
  <c r="R2205" i="1"/>
  <c r="R319" i="1"/>
  <c r="R3170" i="1"/>
  <c r="R2337" i="1"/>
  <c r="R37" i="1"/>
  <c r="R373" i="1"/>
  <c r="R2551" i="1"/>
  <c r="R16" i="1"/>
  <c r="R314" i="1"/>
  <c r="R1937" i="1"/>
  <c r="R1476" i="1"/>
  <c r="R1611" i="1"/>
  <c r="R3013" i="1"/>
  <c r="R1682" i="1"/>
  <c r="R1853" i="1"/>
  <c r="R2010" i="1"/>
  <c r="R1833" i="1"/>
  <c r="R1840" i="1"/>
  <c r="R805" i="1"/>
  <c r="R1263" i="1"/>
  <c r="R88" i="1"/>
  <c r="R343" i="1"/>
  <c r="R1612" i="1"/>
  <c r="R2098" i="1"/>
  <c r="R1665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17" i="1"/>
  <c r="R92" i="1"/>
  <c r="R46" i="1"/>
  <c r="R3488" i="1"/>
  <c r="R3624" i="1"/>
  <c r="R2084" i="1"/>
  <c r="R1540" i="1"/>
  <c r="R374" i="1"/>
  <c r="R2926" i="1"/>
  <c r="R3038" i="1"/>
  <c r="R325" i="1"/>
  <c r="R1975" i="1"/>
  <c r="R1654" i="1"/>
  <c r="R1750" i="1"/>
  <c r="R2057" i="1"/>
  <c r="R783" i="1"/>
  <c r="R1285" i="1"/>
  <c r="R2174" i="1"/>
  <c r="R2933" i="1"/>
  <c r="R1746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477" i="1"/>
  <c r="R742" i="1"/>
  <c r="R3176" i="1"/>
  <c r="R2287" i="1"/>
  <c r="R1194" i="1"/>
  <c r="R3222" i="1"/>
  <c r="R2530" i="1"/>
  <c r="R2078" i="1"/>
  <c r="R1193" i="1"/>
  <c r="R2637" i="1"/>
  <c r="R1960" i="1"/>
  <c r="R1399" i="1"/>
  <c r="R2982" i="1"/>
  <c r="R2306" i="1"/>
  <c r="R2825" i="1"/>
  <c r="R15" i="1"/>
  <c r="R2033" i="1"/>
  <c r="R367" i="1"/>
  <c r="R2300" i="1"/>
  <c r="R1979" i="1"/>
  <c r="R2314" i="1"/>
  <c r="R2308" i="1"/>
  <c r="R3785" i="1"/>
  <c r="R3477" i="1"/>
  <c r="R3258" i="1"/>
  <c r="R1638" i="1"/>
  <c r="R3509" i="1"/>
  <c r="R375" i="1"/>
  <c r="R3579" i="1"/>
  <c r="R3021" i="1"/>
  <c r="R2984" i="1"/>
  <c r="R1946" i="1"/>
  <c r="R389" i="1"/>
  <c r="R812" i="1"/>
  <c r="R3350" i="1"/>
  <c r="R3687" i="1"/>
  <c r="R3157" i="1"/>
  <c r="R3662" i="1"/>
  <c r="R1040" i="1"/>
  <c r="R93" i="1"/>
  <c r="R3460" i="1"/>
  <c r="R2797" i="1"/>
  <c r="R1896" i="1"/>
  <c r="R3620" i="1"/>
  <c r="R3275" i="1"/>
  <c r="R2973" i="1"/>
  <c r="R533" i="1"/>
  <c r="R1897" i="1"/>
  <c r="R3527" i="1"/>
  <c r="R1604" i="1"/>
  <c r="R60" i="1"/>
  <c r="R2261" i="1"/>
  <c r="R3345" i="1"/>
  <c r="R3514" i="1"/>
  <c r="R2052" i="1"/>
  <c r="R2979" i="1"/>
  <c r="R3463" i="1"/>
  <c r="R2203" i="1"/>
  <c r="R3393" i="1"/>
  <c r="R2726" i="1"/>
  <c r="R2322" i="1"/>
  <c r="R3037" i="1"/>
  <c r="R305" i="1"/>
  <c r="R3263" i="1"/>
  <c r="R2794" i="1"/>
  <c r="R787" i="1"/>
  <c r="R3667" i="1"/>
  <c r="R2964" i="1"/>
  <c r="R3563" i="1"/>
  <c r="R1261" i="1"/>
  <c r="R830" i="1"/>
  <c r="R759" i="1"/>
  <c r="R2226" i="1"/>
  <c r="R3759" i="1"/>
  <c r="R3506" i="1"/>
  <c r="R3552" i="1"/>
  <c r="R527" i="1"/>
  <c r="R390" i="1"/>
  <c r="R3443" i="1"/>
  <c r="R1966" i="1"/>
  <c r="R2998" i="1"/>
  <c r="R1272" i="1"/>
  <c r="R3364" i="1"/>
  <c r="R3285" i="1"/>
  <c r="R2449" i="1"/>
  <c r="R3315" i="1"/>
  <c r="R309" i="1"/>
  <c r="R2939" i="1"/>
  <c r="R2112" i="1"/>
  <c r="R28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465" i="1"/>
  <c r="R1541" i="1"/>
  <c r="R789" i="1"/>
  <c r="R2058" i="1"/>
  <c r="R2054" i="1"/>
  <c r="R1533" i="1"/>
  <c r="R3032" i="1"/>
  <c r="R2817" i="1"/>
  <c r="R3008" i="1"/>
  <c r="R2496" i="1"/>
  <c r="R2169" i="1"/>
  <c r="R2531" i="1"/>
  <c r="R1294" i="1"/>
  <c r="R2250" i="1"/>
  <c r="R1397" i="1"/>
  <c r="R2303" i="1"/>
  <c r="R3310" i="1"/>
  <c r="R1743" i="1"/>
  <c r="R744" i="1"/>
  <c r="R3676" i="1"/>
  <c r="R2044" i="1"/>
  <c r="R1939" i="1"/>
  <c r="R2934" i="1"/>
  <c r="R1518" i="1"/>
  <c r="R2798" i="1"/>
  <c r="R1527" i="1"/>
  <c r="R3153" i="1"/>
  <c r="R1894" i="1"/>
  <c r="R2476" i="1"/>
  <c r="R1503" i="1"/>
  <c r="R1846" i="1"/>
  <c r="R1657" i="1"/>
  <c r="R2264" i="1"/>
  <c r="R823" i="1"/>
  <c r="R119" i="1"/>
  <c r="R2729" i="1"/>
  <c r="R1755" i="1"/>
  <c r="R2253" i="1"/>
  <c r="R376" i="1"/>
  <c r="R1976" i="1"/>
  <c r="R3381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2316" i="1"/>
  <c r="R3219" i="1"/>
  <c r="R2087" i="1"/>
  <c r="R3508" i="1"/>
  <c r="R2292" i="1"/>
  <c r="R2555" i="1"/>
  <c r="R3262" i="1"/>
  <c r="R3576" i="1"/>
  <c r="R1293" i="1"/>
  <c r="R2329" i="1"/>
  <c r="R3261" i="1"/>
  <c r="R3411" i="1"/>
  <c r="R3318" i="1"/>
  <c r="R2188" i="1"/>
  <c r="R1941" i="1"/>
  <c r="R2028" i="1"/>
  <c r="R3541" i="1"/>
  <c r="R1368" i="1"/>
  <c r="R750" i="1"/>
  <c r="R831" i="1"/>
  <c r="R2733" i="1"/>
  <c r="R3438" i="1"/>
  <c r="R1831" i="1"/>
  <c r="R1041" i="1"/>
  <c r="R791" i="1"/>
  <c r="R2546" i="1"/>
  <c r="R2120" i="1"/>
  <c r="R3332" i="1"/>
  <c r="R3415" i="1"/>
  <c r="R3577" i="1"/>
  <c r="R1947" i="1"/>
  <c r="R2624" i="1"/>
  <c r="R1889" i="1"/>
  <c r="R3018" i="1"/>
  <c r="R3274" i="1"/>
  <c r="R2932" i="1"/>
  <c r="R1195" i="1"/>
  <c r="R3447" i="1"/>
  <c r="R3211" i="1"/>
  <c r="R1679" i="1"/>
  <c r="R3254" i="1"/>
  <c r="R2534" i="1"/>
  <c r="R3481" i="1"/>
  <c r="R1203" i="1"/>
  <c r="R1835" i="1"/>
  <c r="R3421" i="1"/>
  <c r="R3286" i="1"/>
  <c r="R110" i="1"/>
  <c r="R3278" i="1"/>
  <c r="R1403" i="1"/>
  <c r="R2783" i="1"/>
  <c r="R3473" i="1"/>
  <c r="R2473" i="1"/>
  <c r="R2006" i="1"/>
  <c r="R3271" i="1"/>
  <c r="R1823" i="1"/>
  <c r="R1656" i="1"/>
  <c r="R2230" i="1"/>
  <c r="R2816" i="1"/>
  <c r="R3326" i="1"/>
  <c r="R1648" i="1"/>
  <c r="R2842" i="1"/>
  <c r="R1253" i="1"/>
  <c r="R1275" i="1"/>
  <c r="R3331" i="1"/>
  <c r="R2212" i="1"/>
  <c r="R3347" i="1"/>
  <c r="R1249" i="1"/>
  <c r="R2338" i="1"/>
  <c r="R2468" i="1"/>
  <c r="R1660" i="1"/>
  <c r="R2708" i="1"/>
  <c r="R1378" i="1"/>
  <c r="R2613" i="1"/>
  <c r="R3554" i="1"/>
  <c r="R341" i="1"/>
  <c r="R1923" i="1"/>
  <c r="R2497" i="1"/>
  <c r="R3323" i="1"/>
  <c r="R1621" i="1"/>
  <c r="R3025" i="1"/>
  <c r="R289" i="1"/>
  <c r="R1615" i="1"/>
  <c r="R250" i="1"/>
  <c r="R40" i="1"/>
  <c r="R2802" i="1"/>
  <c r="R299" i="1"/>
  <c r="R304" i="1"/>
  <c r="R1479" i="1"/>
  <c r="R2481" i="1"/>
  <c r="R3045" i="1"/>
  <c r="R2045" i="1"/>
  <c r="R2182" i="1"/>
  <c r="R2117" i="1"/>
  <c r="R2977" i="1"/>
  <c r="R1388" i="1"/>
  <c r="R3344" i="1"/>
  <c r="R2180" i="1"/>
  <c r="R1676" i="1"/>
  <c r="R528" i="1"/>
  <c r="R2210" i="1"/>
  <c r="R245" i="1"/>
  <c r="R2666" i="1"/>
  <c r="R1759" i="1"/>
  <c r="R1626" i="1"/>
  <c r="R1530" i="1"/>
  <c r="R1209" i="1"/>
  <c r="R2227" i="1"/>
  <c r="R3240" i="1"/>
  <c r="R647" i="1"/>
  <c r="R1633" i="1"/>
  <c r="R116" i="1"/>
  <c r="R1637" i="1"/>
  <c r="R115" i="1"/>
  <c r="R2015" i="1"/>
  <c r="R754" i="1"/>
  <c r="R852" i="1"/>
  <c r="R81" i="1"/>
  <c r="R2840" i="1"/>
  <c r="R332" i="1"/>
  <c r="R1677" i="1"/>
  <c r="R724" i="1"/>
  <c r="R1038" i="1"/>
  <c r="R2332" i="1"/>
  <c r="R2552" i="1"/>
  <c r="R2072" i="1"/>
  <c r="R2459" i="1"/>
  <c r="R2284" i="1"/>
  <c r="R31" i="1"/>
  <c r="R1762" i="1"/>
  <c r="R3328" i="1"/>
  <c r="R2940" i="1"/>
  <c r="R2190" i="1"/>
  <c r="R2016" i="1"/>
  <c r="R2616" i="1"/>
  <c r="R737" i="1"/>
  <c r="R2249" i="1"/>
  <c r="R285" i="1"/>
  <c r="R1196" i="1"/>
  <c r="R1607" i="1"/>
  <c r="R2485" i="1"/>
  <c r="R855" i="1"/>
  <c r="R2070" i="1"/>
  <c r="R2296" i="1"/>
  <c r="R2460" i="1"/>
  <c r="R1034" i="1"/>
  <c r="R1926" i="1"/>
  <c r="R1511" i="1"/>
  <c r="R851" i="1"/>
  <c r="R1351" i="1"/>
  <c r="R3151" i="1"/>
  <c r="R2206" i="1"/>
  <c r="R2995" i="1"/>
  <c r="R2529" i="1"/>
  <c r="R538" i="1"/>
  <c r="R2814" i="1"/>
  <c r="R1955" i="1"/>
  <c r="R1666" i="1"/>
  <c r="R643" i="1"/>
  <c r="R352" i="1"/>
  <c r="R415" i="1"/>
  <c r="R2319" i="1"/>
  <c r="R1220" i="1"/>
  <c r="R38" i="1"/>
  <c r="R407" i="1"/>
  <c r="R1298" i="1"/>
  <c r="R2079" i="1"/>
  <c r="R1854" i="1"/>
  <c r="R2823" i="1"/>
  <c r="R2834" i="1"/>
  <c r="R255" i="1"/>
  <c r="R1383" i="1"/>
  <c r="R1945" i="1"/>
  <c r="R2183" i="1"/>
  <c r="R2055" i="1"/>
  <c r="R1276" i="1"/>
  <c r="R2553" i="1"/>
  <c r="R1286" i="1"/>
  <c r="R1394" i="1"/>
  <c r="R2051" i="1"/>
  <c r="R1025" i="1"/>
  <c r="R3226" i="1"/>
  <c r="R858" i="1"/>
  <c r="R648" i="1"/>
  <c r="R94" i="1"/>
  <c r="R1036" i="1"/>
  <c r="R322" i="1"/>
  <c r="R361" i="1"/>
  <c r="R1030" i="1"/>
  <c r="R39" i="1"/>
  <c r="R2231" i="1"/>
  <c r="R748" i="1"/>
  <c r="R3028" i="1"/>
  <c r="R1849" i="1"/>
  <c r="R3363" i="1"/>
  <c r="R1287" i="1"/>
  <c r="R269" i="1"/>
  <c r="R87" i="1"/>
  <c r="R3027" i="1"/>
  <c r="R1467" i="1"/>
  <c r="R420" i="1"/>
  <c r="R271" i="1"/>
  <c r="R1972" i="1"/>
  <c r="R3335" i="1"/>
  <c r="R1855" i="1"/>
  <c r="R286" i="1"/>
  <c r="R1940" i="1"/>
  <c r="R24" i="1"/>
  <c r="R2263" i="1"/>
  <c r="R1213" i="1"/>
  <c r="R2166" i="1"/>
  <c r="R1843" i="1"/>
  <c r="R365" i="1"/>
  <c r="R3040" i="1"/>
  <c r="R1978" i="1"/>
  <c r="R55" i="1"/>
  <c r="R2626" i="1"/>
  <c r="R3545" i="1"/>
  <c r="R2175" i="1"/>
  <c r="R832" i="1"/>
  <c r="R1376" i="1"/>
  <c r="R22" i="1"/>
  <c r="R1480" i="1"/>
  <c r="R1288" i="1"/>
  <c r="R1506" i="1"/>
  <c r="R3012" i="1"/>
  <c r="R3168" i="1"/>
  <c r="R650" i="1"/>
  <c r="R2446" i="1"/>
  <c r="R1892" i="1"/>
  <c r="R1667" i="1"/>
  <c r="R1190" i="1"/>
  <c r="R2341" i="1"/>
  <c r="R1652" i="1"/>
  <c r="R32" i="1"/>
  <c r="R1258" i="1"/>
  <c r="R345" i="1"/>
  <c r="R1289" i="1"/>
  <c r="R535" i="1"/>
  <c r="R531" i="1"/>
  <c r="R1528" i="1"/>
  <c r="R808" i="1"/>
  <c r="R315" i="1"/>
  <c r="R287" i="1"/>
  <c r="R854" i="1"/>
  <c r="R65" i="1"/>
  <c r="R298" i="1"/>
  <c r="R3031" i="1"/>
  <c r="R2533" i="1"/>
  <c r="R1765" i="1"/>
  <c r="R741" i="1"/>
  <c r="R276" i="1"/>
  <c r="R364" i="1"/>
  <c r="R296" i="1"/>
  <c r="R103" i="1"/>
  <c r="R3155" i="1"/>
  <c r="R2311" i="1"/>
  <c r="R1379" i="1"/>
  <c r="R2232" i="1"/>
  <c r="R1893" i="1"/>
  <c r="R3259" i="1"/>
  <c r="R1954" i="1"/>
  <c r="R62" i="1"/>
  <c r="R530" i="1"/>
  <c r="R1366" i="1"/>
  <c r="R2272" i="1"/>
  <c r="R1352" i="1"/>
  <c r="R54" i="1"/>
  <c r="R51" i="1"/>
  <c r="R1386" i="1"/>
  <c r="R1519" i="1"/>
  <c r="R1270" i="1"/>
  <c r="R1464" i="1"/>
  <c r="R3243" i="1"/>
  <c r="R2191" i="1"/>
  <c r="R2456" i="1"/>
  <c r="R1830" i="1"/>
  <c r="R1201" i="1"/>
  <c r="R2257" i="1"/>
  <c r="R1646" i="1"/>
  <c r="R2067" i="1"/>
  <c r="R2501" i="1"/>
  <c r="R782" i="1"/>
  <c r="R324" i="1"/>
  <c r="R2114" i="1"/>
  <c r="R833" i="1"/>
  <c r="R67" i="1"/>
  <c r="R2454" i="1"/>
  <c r="R2080" i="1"/>
  <c r="R1210" i="1"/>
  <c r="R1211" i="1"/>
  <c r="R1400" i="1"/>
  <c r="R523" i="1"/>
  <c r="R845" i="1"/>
  <c r="R2200" i="1"/>
  <c r="R1747" i="1"/>
  <c r="R377" i="1"/>
  <c r="R1661" i="1"/>
  <c r="R1901" i="1"/>
  <c r="R3162" i="1"/>
  <c r="R21" i="1"/>
  <c r="R1957" i="1"/>
  <c r="R357" i="1"/>
  <c r="R849" i="1"/>
  <c r="R378" i="1"/>
  <c r="R2007" i="1"/>
  <c r="R242" i="1"/>
  <c r="R1931" i="1"/>
  <c r="R1622" i="1"/>
  <c r="R2113" i="1"/>
  <c r="R1197" i="1"/>
  <c r="R1359" i="1"/>
  <c r="R1346" i="1"/>
  <c r="R256" i="1"/>
  <c r="R817" i="1"/>
  <c r="R2245" i="1"/>
  <c r="R3044" i="1"/>
  <c r="R113" i="1"/>
  <c r="R2020" i="1"/>
  <c r="R2724" i="1"/>
  <c r="R1206" i="1"/>
  <c r="R288" i="1"/>
  <c r="R1760" i="1"/>
  <c r="R784" i="1"/>
  <c r="R657" i="1"/>
  <c r="R277" i="1"/>
  <c r="R2811" i="1"/>
  <c r="R1380" i="1"/>
  <c r="R28" i="1"/>
  <c r="R743" i="1"/>
  <c r="R1655" i="1"/>
  <c r="R303" i="1"/>
  <c r="R59" i="1"/>
  <c r="R755" i="1"/>
  <c r="R2499" i="1"/>
  <c r="R1032" i="1"/>
  <c r="R1623" i="1"/>
  <c r="R34" i="1"/>
  <c r="R652" i="1"/>
  <c r="R3600" i="1"/>
  <c r="R1465" i="1"/>
  <c r="R398" i="1"/>
  <c r="R1674" i="1"/>
  <c r="R853" i="1"/>
  <c r="R318" i="1"/>
  <c r="R2540" i="1"/>
  <c r="R2528" i="1"/>
  <c r="R1609" i="1"/>
  <c r="R1512" i="1"/>
  <c r="R3725" i="1"/>
  <c r="R102" i="1"/>
  <c r="R408" i="1"/>
  <c r="R2043" i="1"/>
  <c r="R1649" i="1"/>
  <c r="R86" i="1"/>
  <c r="R112" i="1"/>
  <c r="R391" i="1"/>
  <c r="R726" i="1"/>
  <c r="R1391" i="1"/>
  <c r="R537" i="1"/>
  <c r="R645" i="1"/>
  <c r="R2285" i="1"/>
  <c r="R1524" i="1"/>
  <c r="R1254" i="1"/>
  <c r="R95" i="1"/>
  <c r="R1934" i="1"/>
  <c r="R2621" i="1"/>
  <c r="R3042" i="1"/>
  <c r="R12" i="1"/>
  <c r="R320" i="1"/>
  <c r="R836" i="1"/>
  <c r="R96" i="1"/>
  <c r="R401" i="1"/>
  <c r="R834" i="1"/>
  <c r="R1834" i="1"/>
  <c r="R1973" i="1"/>
  <c r="R2040" i="1"/>
  <c r="R2172" i="1"/>
  <c r="R2928" i="1"/>
  <c r="R280" i="1"/>
  <c r="R25" i="1"/>
  <c r="R2307" i="1"/>
  <c r="R2282" i="1"/>
  <c r="R746" i="1"/>
  <c r="R1641" i="1"/>
  <c r="R2009" i="1"/>
  <c r="R1347" i="1"/>
  <c r="R1933" i="1"/>
  <c r="R729" i="1"/>
  <c r="R1653" i="1"/>
  <c r="R642" i="1"/>
  <c r="R393" i="1"/>
  <c r="R5" i="1"/>
  <c r="R1389" i="1"/>
  <c r="R2116" i="1"/>
  <c r="R1650" i="1"/>
  <c r="R2026" i="1"/>
  <c r="R84" i="1"/>
  <c r="R2101" i="1"/>
  <c r="R253" i="1"/>
  <c r="R328" i="1"/>
  <c r="R1861" i="1"/>
  <c r="R1191" i="1"/>
  <c r="R2032" i="1"/>
  <c r="R2737" i="1"/>
  <c r="R751" i="1"/>
  <c r="R1634" i="1"/>
  <c r="R1744" i="1"/>
  <c r="R1942" i="1"/>
  <c r="R348" i="1"/>
  <c r="R1353" i="1"/>
  <c r="R655" i="1"/>
  <c r="R3186" i="1"/>
  <c r="R2003" i="1"/>
  <c r="R381" i="1"/>
  <c r="R1856" i="1"/>
  <c r="R1948" i="1"/>
  <c r="R1932" i="1"/>
  <c r="R2178" i="1"/>
  <c r="R1290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03" i="1"/>
  <c r="R321" i="1"/>
  <c r="R97" i="1"/>
  <c r="R108" i="1"/>
  <c r="R311" i="1"/>
  <c r="R1302" i="1"/>
  <c r="R1672" i="1"/>
  <c r="R2536" i="1"/>
  <c r="R2445" i="1"/>
  <c r="R1513" i="1"/>
  <c r="R846" i="1"/>
  <c r="R1928" i="1"/>
  <c r="R33" i="1"/>
  <c r="R2012" i="1"/>
  <c r="R2841" i="1"/>
  <c r="R29" i="1"/>
  <c r="R347" i="1"/>
  <c r="R301" i="1"/>
  <c r="R738" i="1"/>
  <c r="R1935" i="1"/>
  <c r="R409" i="1"/>
  <c r="R814" i="1"/>
  <c r="R30" i="1"/>
  <c r="R2056" i="1"/>
  <c r="R1902" i="1"/>
  <c r="R2244" i="1"/>
  <c r="R2235" i="1"/>
  <c r="R10" i="1"/>
  <c r="R404" i="1"/>
  <c r="R3265" i="1"/>
  <c r="R1372" i="1"/>
  <c r="R1509" i="1"/>
  <c r="R2024" i="1"/>
  <c r="R649" i="1"/>
  <c r="R2195" i="1"/>
  <c r="R2097" i="1"/>
  <c r="R414" i="1"/>
  <c r="R2444" i="1"/>
  <c r="R58" i="1"/>
  <c r="R2283" i="1"/>
  <c r="R1980" i="1"/>
  <c r="R2060" i="1"/>
  <c r="R1248" i="1"/>
  <c r="R3661" i="1"/>
  <c r="R756" i="1"/>
  <c r="R77" i="1"/>
  <c r="R2086" i="1"/>
  <c r="R2118" i="1"/>
  <c r="R1938" i="1"/>
  <c r="R1478" i="1"/>
  <c r="R2486" i="1"/>
  <c r="R1635" i="1"/>
  <c r="R265" i="1"/>
  <c r="R841" i="1"/>
  <c r="R1981" i="1"/>
  <c r="R788" i="1"/>
  <c r="R69" i="1"/>
  <c r="R1841" i="1"/>
  <c r="R1251" i="1"/>
  <c r="R1260" i="1"/>
  <c r="R1395" i="1"/>
  <c r="R536" i="1"/>
  <c r="R1255" i="1"/>
  <c r="R251" i="1"/>
  <c r="R3229" i="1"/>
  <c r="R1360" i="1"/>
  <c r="R3051" i="1"/>
  <c r="R2064" i="1"/>
  <c r="R749" i="1"/>
  <c r="R2165" i="1"/>
  <c r="R731" i="1"/>
  <c r="R72" i="1"/>
  <c r="R2037" i="1"/>
  <c r="R2288" i="1"/>
  <c r="R1205" i="1"/>
  <c r="R2252" i="1"/>
  <c r="R2228" i="1"/>
  <c r="R64" i="1"/>
  <c r="R1836" i="1"/>
  <c r="R1348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2317" i="1"/>
  <c r="R111" i="1"/>
  <c r="R2560" i="1"/>
  <c r="R794" i="1"/>
  <c r="R249" i="1"/>
  <c r="R2315" i="1"/>
  <c r="R1857" i="1"/>
  <c r="R300" i="1"/>
  <c r="R2246" i="1"/>
  <c r="R2091" i="1"/>
  <c r="R857" i="1"/>
  <c r="R2229" i="1"/>
  <c r="R2293" i="1"/>
  <c r="R98" i="1"/>
  <c r="R795" i="1"/>
  <c r="R2278" i="1"/>
  <c r="R835" i="1"/>
  <c r="R2820" i="1"/>
  <c r="R3052" i="1"/>
  <c r="R1535" i="1"/>
  <c r="R2213" i="1"/>
  <c r="R541" i="1"/>
  <c r="R1291" i="1"/>
  <c r="R826" i="1"/>
  <c r="R2484" i="1"/>
  <c r="R2466" i="1"/>
  <c r="R1624" i="1"/>
  <c r="R1299" i="1"/>
  <c r="R2969" i="1"/>
  <c r="R1832" i="1"/>
  <c r="R1636" i="1"/>
  <c r="R3339" i="1"/>
  <c r="R1858" i="1"/>
  <c r="R2273" i="1"/>
  <c r="R1364" i="1"/>
  <c r="R861" i="1"/>
  <c r="R722" i="1"/>
  <c r="R1886" i="1"/>
  <c r="R2712" i="1"/>
  <c r="R56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79" i="1"/>
  <c r="R1356" i="1"/>
  <c r="R1252" i="1"/>
  <c r="R339" i="1"/>
  <c r="R1505" i="1"/>
  <c r="R1402" i="1"/>
  <c r="R1398" i="1"/>
  <c r="R380" i="1"/>
  <c r="R1246" i="1"/>
  <c r="R1470" i="1"/>
  <c r="R252" i="1"/>
  <c r="R524" i="1"/>
  <c r="R78" i="1"/>
  <c r="R2071" i="1"/>
  <c r="R2480" i="1"/>
  <c r="R1680" i="1"/>
  <c r="R36" i="1"/>
  <c r="R2443" i="1"/>
  <c r="R302" i="1"/>
  <c r="R2251" i="1"/>
  <c r="R2279" i="1"/>
  <c r="R99" i="1"/>
  <c r="R27" i="1"/>
  <c r="R114" i="1"/>
  <c r="R753" i="1"/>
  <c r="R818" i="1"/>
  <c r="R1977" i="1"/>
  <c r="R53" i="1"/>
  <c r="R355" i="1"/>
  <c r="R1367" i="1"/>
  <c r="R3727" i="1"/>
  <c r="R1357" i="1"/>
  <c r="R9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3234" i="1"/>
  <c r="Q3312" i="1"/>
  <c r="Q109" i="1"/>
  <c r="Q3158" i="1"/>
  <c r="Q3673" i="1"/>
  <c r="Q2224" i="1"/>
  <c r="Q2967" i="1"/>
  <c r="Q2992" i="1"/>
  <c r="Q2050" i="1"/>
  <c r="Q275" i="1"/>
  <c r="Q1885" i="1"/>
  <c r="Q2558" i="1"/>
  <c r="Q3653" i="1"/>
  <c r="Q2495" i="1"/>
  <c r="Q2608" i="1"/>
  <c r="Q1405" i="1"/>
  <c r="Q3251" i="1"/>
  <c r="Q843" i="1"/>
  <c r="Q3555" i="1"/>
  <c r="Q747" i="1"/>
  <c r="Q1295" i="1"/>
  <c r="Q3418" i="1"/>
  <c r="Q70" i="1"/>
  <c r="Q1603" i="1"/>
  <c r="Q3588" i="1"/>
  <c r="Q327" i="1"/>
  <c r="Q1273" i="1"/>
  <c r="Q3453" i="1"/>
  <c r="Q3253" i="1"/>
  <c r="Q2076" i="1"/>
  <c r="Q2173" i="1"/>
  <c r="Q4" i="1"/>
  <c r="Q3517" i="1"/>
  <c r="Q2458" i="1"/>
  <c r="Q2027" i="1"/>
  <c r="Q1204" i="1"/>
  <c r="Q2968" i="1"/>
  <c r="Q3605" i="1"/>
  <c r="Q1761" i="1"/>
  <c r="Q3561" i="1"/>
  <c r="Q1358" i="1"/>
  <c r="Q1279" i="1"/>
  <c r="Q3409" i="1"/>
  <c r="Q3544" i="1"/>
  <c r="Q1280" i="1"/>
  <c r="Q2548" i="1"/>
  <c r="Q2983" i="1"/>
  <c r="Q2461" i="1"/>
  <c r="Q1477" i="1"/>
  <c r="Q3246" i="1"/>
  <c r="Q259" i="1"/>
  <c r="Q3306" i="1"/>
  <c r="Q3233" i="1"/>
  <c r="Q1982" i="1"/>
  <c r="Q3039" i="1"/>
  <c r="Q3189" i="1"/>
  <c r="Q2972" i="1"/>
  <c r="Q3325" i="1"/>
  <c r="Q3150" i="1"/>
  <c r="Q3412" i="1"/>
  <c r="Q2256" i="1"/>
  <c r="Q2787" i="1"/>
  <c r="Q2255" i="1"/>
  <c r="Q1521" i="1"/>
  <c r="Q1387" i="1"/>
  <c r="Q2793" i="1"/>
  <c r="Q1605" i="1"/>
  <c r="Q1531" i="1"/>
  <c r="Q316" i="1"/>
  <c r="Q3210" i="1"/>
  <c r="Q281" i="1"/>
  <c r="Q1517" i="1"/>
  <c r="Q1606" i="1"/>
  <c r="Q354" i="1"/>
  <c r="Q248" i="1"/>
  <c r="Q2168" i="1"/>
  <c r="Q82" i="1"/>
  <c r="Q1031" i="1"/>
  <c r="Q802" i="1"/>
  <c r="Q1198" i="1"/>
  <c r="Q3279" i="1"/>
  <c r="Q828" i="1"/>
  <c r="Q2115" i="1"/>
  <c r="Q26" i="1"/>
  <c r="Q90" i="1"/>
  <c r="Q842" i="1"/>
  <c r="Q2640" i="1"/>
  <c r="Q1671" i="1"/>
  <c r="Q2065" i="1"/>
  <c r="Q2720" i="1"/>
  <c r="Q100" i="1"/>
  <c r="Q2066" i="1"/>
  <c r="Q2340" i="1"/>
  <c r="Q644" i="1"/>
  <c r="Q35" i="1"/>
  <c r="Q83" i="1"/>
  <c r="Q1216" i="1"/>
  <c r="Q74" i="1"/>
  <c r="Q2031" i="1"/>
  <c r="Q1037" i="1"/>
  <c r="Q2275" i="1"/>
  <c r="Q2047" i="1"/>
  <c r="Q2801" i="1"/>
  <c r="Q810" i="1"/>
  <c r="Q260" i="1"/>
  <c r="Q1542" i="1"/>
  <c r="Q2286" i="1"/>
  <c r="Q2803" i="1"/>
  <c r="Q2077" i="1"/>
  <c r="Q1507" i="1"/>
  <c r="Q1212" i="1"/>
  <c r="Q2465" i="1"/>
  <c r="Q2320" i="1"/>
  <c r="Q2727" i="1"/>
  <c r="Q1936" i="1"/>
  <c r="Q278" i="1"/>
  <c r="Q2109" i="1"/>
  <c r="Q2241" i="1"/>
  <c r="Q2523" i="1"/>
  <c r="Q2030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3357" i="1"/>
  <c r="Q3609" i="1"/>
  <c r="Q3313" i="1"/>
  <c r="Q3486" i="1"/>
  <c r="Q2110" i="1"/>
  <c r="Q2318" i="1"/>
  <c r="Q3324" i="1"/>
  <c r="Q2715" i="1"/>
  <c r="Q3716" i="1"/>
  <c r="Q3217" i="1"/>
  <c r="Q3551" i="1"/>
  <c r="Q2225" i="1"/>
  <c r="Q3000" i="1"/>
  <c r="Q847" i="1"/>
  <c r="Q3511" i="1"/>
  <c r="Q2970" i="1"/>
  <c r="Q3391" i="1"/>
  <c r="Q3586" i="1"/>
  <c r="Q3680" i="1"/>
  <c r="Q3724" i="1"/>
  <c r="Q3172" i="1"/>
  <c r="Q3437" i="1"/>
  <c r="Q2549" i="1"/>
  <c r="Q3524" i="1"/>
  <c r="Q2544" i="1"/>
  <c r="Q2490" i="1"/>
  <c r="Q825" i="1"/>
  <c r="Q3281" i="1"/>
  <c r="Q2491" i="1"/>
  <c r="Q3775" i="1"/>
  <c r="Q2053" i="1"/>
  <c r="Q3549" i="1"/>
  <c r="Q2451" i="1"/>
  <c r="Q2462" i="1"/>
  <c r="Q2630" i="1"/>
  <c r="Q3441" i="1"/>
  <c r="Q2542" i="1"/>
  <c r="Q3698" i="1"/>
  <c r="Q3607" i="1"/>
  <c r="Q3503" i="1"/>
  <c r="Q3763" i="1"/>
  <c r="Q2709" i="1"/>
  <c r="Q3621" i="1"/>
  <c r="Q3426" i="1"/>
  <c r="Q3610" i="1"/>
  <c r="Q3557" i="1"/>
  <c r="Q3362" i="1"/>
  <c r="Q3497" i="1"/>
  <c r="Q3664" i="1"/>
  <c r="Q3348" i="1"/>
  <c r="Q2266" i="1"/>
  <c r="Q2554" i="1"/>
  <c r="Q3707" i="1"/>
  <c r="Q3495" i="1"/>
  <c r="Q2276" i="1"/>
  <c r="Q3695" i="1"/>
  <c r="Q3526" i="1"/>
  <c r="Q3417" i="1"/>
  <c r="Q3773" i="1"/>
  <c r="Q3388" i="1"/>
  <c r="Q3482" i="1"/>
  <c r="Q3330" i="1"/>
  <c r="Q3030" i="1"/>
  <c r="Q2186" i="1"/>
  <c r="Q2815" i="1"/>
  <c r="Q3017" i="1"/>
  <c r="Q1842" i="1"/>
  <c r="Q3474" i="1"/>
  <c r="Q3273" i="1"/>
  <c r="Q3436" i="1"/>
  <c r="Q413" i="1"/>
  <c r="Q3430" i="1"/>
  <c r="Q2988" i="1"/>
  <c r="Q3386" i="1"/>
  <c r="Q2095" i="1"/>
  <c r="Q3479" i="1"/>
  <c r="Q3372" i="1"/>
  <c r="Q3533" i="1"/>
  <c r="Q3307" i="1"/>
  <c r="Q2500" i="1"/>
  <c r="Q3433" i="1"/>
  <c r="Q3583" i="1"/>
  <c r="Q3504" i="1"/>
  <c r="Q2711" i="1"/>
  <c r="Q2974" i="1"/>
  <c r="Q3666" i="1"/>
  <c r="Q3784" i="1"/>
  <c r="Q2472" i="1"/>
  <c r="Q3710" i="1"/>
  <c r="Q3165" i="1"/>
  <c r="Q3581" i="1"/>
  <c r="Q3612" i="1"/>
  <c r="Q3760" i="1"/>
  <c r="Q3656" i="1"/>
  <c r="Q3041" i="1"/>
  <c r="Q2980" i="1"/>
  <c r="Q3523" i="1"/>
  <c r="Q1898" i="1"/>
  <c r="Q3365" i="1"/>
  <c r="Q2663" i="1"/>
  <c r="Q3615" i="1"/>
  <c r="Q2081" i="1"/>
  <c r="Q3674" i="1"/>
  <c r="Q3540" i="1"/>
  <c r="Q3572" i="1"/>
  <c r="Q3387" i="1"/>
  <c r="Q3371" i="1"/>
  <c r="Q3617" i="1"/>
  <c r="Q3152" i="1"/>
  <c r="Q3250" i="1"/>
  <c r="Q3519" i="1"/>
  <c r="Q3614" i="1"/>
  <c r="Q3236" i="1"/>
  <c r="Q3689" i="1"/>
  <c r="Q2068" i="1"/>
  <c r="Q3608" i="1"/>
  <c r="Q2804" i="1"/>
  <c r="Q3490" i="1"/>
  <c r="Q3663" i="1"/>
  <c r="Q3480" i="1"/>
  <c r="Q3257" i="1"/>
  <c r="Q3591" i="1"/>
  <c r="Q3247" i="1"/>
  <c r="Q2991" i="1"/>
  <c r="Q2805" i="1"/>
  <c r="Q3338" i="1"/>
  <c r="Q3589" i="1"/>
  <c r="Q3154" i="1"/>
  <c r="Q3282" i="1"/>
  <c r="Q2732" i="1"/>
  <c r="Q3539" i="1"/>
  <c r="Q3788" i="1"/>
  <c r="Q63" i="1"/>
  <c r="Q2822" i="1"/>
  <c r="Q2813" i="1"/>
  <c r="Q261" i="1"/>
  <c r="Q1662" i="1"/>
  <c r="Q3301" i="1"/>
  <c r="Q2017" i="1"/>
  <c r="Q3380" i="1"/>
  <c r="Q2525" i="1"/>
  <c r="Q3491" i="1"/>
  <c r="Q856" i="1"/>
  <c r="Q1381" i="1"/>
  <c r="Q3455" i="1"/>
  <c r="Q3500" i="1"/>
  <c r="Q262" i="1"/>
  <c r="Q3714" i="1"/>
  <c r="Q2635" i="1"/>
  <c r="Q3766" i="1"/>
  <c r="Q370" i="1"/>
  <c r="Q3416" i="1"/>
  <c r="Q3399" i="1"/>
  <c r="Q3675" i="1"/>
  <c r="Q2339" i="1"/>
  <c r="Q3182" i="1"/>
  <c r="Q3356" i="1"/>
  <c r="Q3280" i="1"/>
  <c r="Q3006" i="1"/>
  <c r="Q3435" i="1"/>
  <c r="Q3215" i="1"/>
  <c r="Q3665" i="1"/>
  <c r="Q1826" i="1"/>
  <c r="Q2342" i="1"/>
  <c r="Q3584" i="1"/>
  <c r="Q1899" i="1"/>
  <c r="Q1887" i="1"/>
  <c r="Q1361" i="1"/>
  <c r="Q2614" i="1"/>
  <c r="Q295" i="1"/>
  <c r="Q785" i="1"/>
  <c r="Q3536" i="1"/>
  <c r="Q1953" i="1"/>
  <c r="Q3293" i="1"/>
  <c r="Q3403" i="1"/>
  <c r="Q820" i="1"/>
  <c r="Q739" i="1"/>
  <c r="Q3164" i="1"/>
  <c r="Q3456" i="1"/>
  <c r="Q2828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2309" i="1"/>
  <c r="Q2333" i="1"/>
  <c r="Q2036" i="1"/>
  <c r="Q2562" i="1"/>
  <c r="Q2093" i="1"/>
  <c r="Q3248" i="1"/>
  <c r="Q1215" i="1"/>
  <c r="Q3035" i="1"/>
  <c r="Q796" i="1"/>
  <c r="Q1029" i="1"/>
  <c r="Q2073" i="1"/>
  <c r="Q2111" i="1"/>
  <c r="Q3264" i="1"/>
  <c r="Q1296" i="1"/>
  <c r="Q3346" i="1"/>
  <c r="Q1369" i="1"/>
  <c r="Q2099" i="1"/>
  <c r="Q1613" i="1"/>
  <c r="Q3317" i="1"/>
  <c r="Q10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13" i="1"/>
  <c r="Q3628" i="1"/>
  <c r="Q3824" i="1"/>
  <c r="Q3498" i="1"/>
  <c r="Q3703" i="1"/>
  <c r="Q2492" i="1"/>
  <c r="Q421" i="1"/>
  <c r="Q1466" i="1"/>
  <c r="Q3616" i="1"/>
  <c r="Q2046" i="1"/>
  <c r="Q1208" i="1"/>
  <c r="Q3478" i="1"/>
  <c r="Q1884" i="1"/>
  <c r="Q3752" i="1"/>
  <c r="Q3558" i="1"/>
  <c r="Q3241" i="1"/>
  <c r="Q3174" i="1"/>
  <c r="Q3402" i="1"/>
  <c r="Q3531" i="1"/>
  <c r="Q1888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1758" i="1"/>
  <c r="Q3022" i="1"/>
  <c r="Q3564" i="1"/>
  <c r="Q2475" i="1"/>
  <c r="Q2784" i="1"/>
  <c r="Q3414" i="1"/>
  <c r="Q1639" i="1"/>
  <c r="Q2471" i="1"/>
  <c r="Q2818" i="1"/>
  <c r="Q2331" i="1"/>
  <c r="Q3496" i="1"/>
  <c r="Q2632" i="1"/>
  <c r="Q8" i="1"/>
  <c r="Q1883" i="1"/>
  <c r="Q3173" i="1"/>
  <c r="Q3672" i="1"/>
  <c r="Q3220" i="1"/>
  <c r="Q2619" i="1"/>
  <c r="Q1039" i="1"/>
  <c r="Q3011" i="1"/>
  <c r="Q1964" i="1"/>
  <c r="Q3290" i="1"/>
  <c r="Q1022" i="1"/>
  <c r="Q335" i="1"/>
  <c r="Q2310" i="1"/>
  <c r="Q2108" i="1"/>
  <c r="Q2008" i="1"/>
  <c r="Q2722" i="1"/>
  <c r="Q1297" i="1"/>
  <c r="Q3169" i="1"/>
  <c r="Q2247" i="1"/>
  <c r="Q2061" i="1"/>
  <c r="Q2494" i="1"/>
  <c r="Q3277" i="1"/>
  <c r="Q1384" i="1"/>
  <c r="Q1642" i="1"/>
  <c r="Q338" i="1"/>
  <c r="Q257" i="1"/>
  <c r="Q1644" i="1"/>
  <c r="Q2305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411" i="1"/>
  <c r="Q525" i="1"/>
  <c r="Q297" i="1"/>
  <c r="Q1514" i="1"/>
  <c r="Q400" i="1"/>
  <c r="Q356" i="1"/>
  <c r="Q2730" i="1"/>
  <c r="Q811" i="1"/>
  <c r="Q1365" i="1"/>
  <c r="Q1259" i="1"/>
  <c r="Q3309" i="1"/>
  <c r="Q2809" i="1"/>
  <c r="Q1632" i="1"/>
  <c r="Q1824" i="1"/>
  <c r="Q2965" i="1"/>
  <c r="Q3341" i="1"/>
  <c r="Q3043" i="1"/>
  <c r="Q1967" i="1"/>
  <c r="Q2122" i="1"/>
  <c r="Q2281" i="1"/>
  <c r="Q1523" i="1"/>
  <c r="Q1516" i="1"/>
  <c r="Q2612" i="1"/>
  <c r="Q1827" i="1"/>
  <c r="Q2479" i="1"/>
  <c r="Q1949" i="1"/>
  <c r="Q2942" i="1"/>
  <c r="Q2199" i="1"/>
  <c r="Q2234" i="1"/>
  <c r="Q2192" i="1"/>
  <c r="Q1033" i="1"/>
  <c r="Q412" i="1"/>
  <c r="Q358" i="1"/>
  <c r="Q1608" i="1"/>
  <c r="Q760" i="1"/>
  <c r="Q2209" i="1"/>
  <c r="Q2830" i="1"/>
  <c r="Q1377" i="1"/>
  <c r="Q117" i="1"/>
  <c r="Q79" i="1"/>
  <c r="Q1745" i="1"/>
  <c r="Q3382" i="1"/>
  <c r="Q2063" i="1"/>
  <c r="Q822" i="1"/>
  <c r="Q1473" i="1"/>
  <c r="Q3270" i="1"/>
  <c r="Q2493" i="1"/>
  <c r="Q49" i="1"/>
  <c r="Q816" i="1"/>
  <c r="Q106" i="1"/>
  <c r="Q1274" i="1"/>
  <c r="Q2048" i="1"/>
  <c r="Q3316" i="1"/>
  <c r="Q2615" i="1"/>
  <c r="Q2735" i="1"/>
  <c r="Q1538" i="1"/>
  <c r="Q2291" i="1"/>
  <c r="Q1900" i="1"/>
  <c r="Q1839" i="1"/>
  <c r="Q2538" i="1"/>
  <c r="Q3252" i="1"/>
  <c r="Q2298" i="1"/>
  <c r="Q1669" i="1"/>
  <c r="Q2826" i="1"/>
  <c r="Q2537" i="1"/>
  <c r="Q2556" i="1"/>
  <c r="Q800" i="1"/>
  <c r="Q2" i="1"/>
  <c r="Q42" i="1"/>
  <c r="Q2265" i="1"/>
  <c r="Q2623" i="1"/>
  <c r="Q1670" i="1"/>
  <c r="Q2074" i="1"/>
  <c r="Q43" i="1"/>
  <c r="Q3562" i="1"/>
  <c r="Q829" i="1"/>
  <c r="Q118" i="1"/>
  <c r="Q732" i="1"/>
  <c r="Q1217" i="1"/>
  <c r="Q2198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956" i="1"/>
  <c r="Q3166" i="1"/>
  <c r="Q1525" i="1"/>
  <c r="Q2262" i="1"/>
  <c r="Q3467" i="1"/>
  <c r="Q3709" i="1"/>
  <c r="Q2721" i="1"/>
  <c r="Q2806" i="1"/>
  <c r="Q3237" i="1"/>
  <c r="Q3213" i="1"/>
  <c r="Q2717" i="1"/>
  <c r="Q3179" i="1"/>
  <c r="Q2541" i="1"/>
  <c r="Q809" i="1"/>
  <c r="Q2665" i="1"/>
  <c r="Q2274" i="1"/>
  <c r="Q2297" i="1"/>
  <c r="Q399" i="1"/>
  <c r="Q1482" i="1"/>
  <c r="Q284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3461" i="1"/>
  <c r="Q3287" i="1"/>
  <c r="Q2824" i="1"/>
  <c r="Q2993" i="1"/>
  <c r="Q1962" i="1"/>
  <c r="Q3015" i="1"/>
  <c r="Q291" i="1"/>
  <c r="Q1847" i="1"/>
  <c r="Q41" i="1"/>
  <c r="Q3444" i="1"/>
  <c r="Q3604" i="1"/>
  <c r="Q3295" i="1"/>
  <c r="Q3593" i="1"/>
  <c r="Q3587" i="1"/>
  <c r="Q2994" i="1"/>
  <c r="Q1749" i="1"/>
  <c r="Q2561" i="1"/>
  <c r="Q2620" i="1"/>
  <c r="Q3654" i="1"/>
  <c r="Q3368" i="1"/>
  <c r="Q3292" i="1"/>
  <c r="Q3283" i="1"/>
  <c r="Q406" i="1"/>
  <c r="Q3379" i="1"/>
  <c r="Q3334" i="1"/>
  <c r="Q2636" i="1"/>
  <c r="Q3660" i="1"/>
  <c r="Q394" i="1"/>
  <c r="Q1968" i="1"/>
  <c r="Q2710" i="1"/>
  <c r="Q1678" i="1"/>
  <c r="Q3595" i="1"/>
  <c r="Q3422" i="1"/>
  <c r="Q3505" i="1"/>
  <c r="Q3333" i="1"/>
  <c r="Q3489" i="1"/>
  <c r="Q3336" i="1"/>
  <c r="Q1616" i="1"/>
  <c r="Q3214" i="1"/>
  <c r="Q3450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385" i="1"/>
  <c r="Q1610" i="1"/>
  <c r="Q1536" i="1"/>
  <c r="Q2208" i="1"/>
  <c r="Q2090" i="1"/>
  <c r="Q2330" i="1"/>
  <c r="Q3684" i="1"/>
  <c r="Q2617" i="1"/>
  <c r="Q2268" i="1"/>
  <c r="Q3538" i="1"/>
  <c r="Q3291" i="1"/>
  <c r="Q2610" i="1"/>
  <c r="Q3580" i="1"/>
  <c r="Q3360" i="1"/>
  <c r="Q3485" i="1"/>
  <c r="Q1668" i="1"/>
  <c r="Q2085" i="1"/>
  <c r="Q1354" i="1"/>
  <c r="Q2924" i="1"/>
  <c r="Q1225" i="1"/>
  <c r="Q534" i="1"/>
  <c r="Q2194" i="1"/>
  <c r="Q3014" i="1"/>
  <c r="Q3454" i="1"/>
  <c r="Q3304" i="1"/>
  <c r="Q3423" i="1"/>
  <c r="Q3227" i="1"/>
  <c r="Q2800" i="1"/>
  <c r="Q2448" i="1"/>
  <c r="Q2189" i="1"/>
  <c r="Q3590" i="1"/>
  <c r="Q3472" i="1"/>
  <c r="Q1944" i="1"/>
  <c r="Q3353" i="1"/>
  <c r="Q3033" i="1"/>
  <c r="Q3303" i="1"/>
  <c r="Q3367" i="1"/>
  <c r="Q2807" i="1"/>
  <c r="Q3396" i="1"/>
  <c r="Q1401" i="1"/>
  <c r="Q1349" i="1"/>
  <c r="Q1362" i="1"/>
  <c r="Q1192" i="1"/>
  <c r="Q263" i="1"/>
  <c r="Q2121" i="1"/>
  <c r="Q1265" i="1"/>
  <c r="Q2092" i="1"/>
  <c r="Q2221" i="1"/>
  <c r="Q1262" i="1"/>
  <c r="Q3329" i="1"/>
  <c r="Q267" i="1"/>
  <c r="Q1643" i="1"/>
  <c r="Q733" i="1"/>
  <c r="Q3448" i="1"/>
  <c r="Q1390" i="1"/>
  <c r="Q2218" i="1"/>
  <c r="Q2171" i="1"/>
  <c r="Q1375" i="1"/>
  <c r="Q1618" i="1"/>
  <c r="Q2248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2527" i="1"/>
  <c r="Q61" i="1"/>
  <c r="Q2736" i="1"/>
  <c r="Q1645" i="1"/>
  <c r="Q2547" i="1"/>
  <c r="Q3048" i="1"/>
  <c r="Q2321" i="1"/>
  <c r="Q3419" i="1"/>
  <c r="Q3298" i="1"/>
  <c r="Q799" i="1"/>
  <c r="Q1028" i="1"/>
  <c r="Q1930" i="1"/>
  <c r="Q2627" i="1"/>
  <c r="Q1630" i="1"/>
  <c r="Q2014" i="1"/>
  <c r="Q317" i="1"/>
  <c r="Q1663" i="1"/>
  <c r="Q2795" i="1"/>
  <c r="Q539" i="1"/>
  <c r="Q23" i="1"/>
  <c r="Q3655" i="1"/>
  <c r="Q2791" i="1"/>
  <c r="Q3010" i="1"/>
  <c r="Q2532" i="1"/>
  <c r="Q2487" i="1"/>
  <c r="Q3571" i="1"/>
  <c r="Q1024" i="1"/>
  <c r="Q2789" i="1"/>
  <c r="Q272" i="1"/>
  <c r="Q3163" i="1"/>
  <c r="Q1829" i="1"/>
  <c r="Q2718" i="1"/>
  <c r="Q3004" i="1"/>
  <c r="Q844" i="1"/>
  <c r="Q2177" i="1"/>
  <c r="Q3212" i="1"/>
  <c r="Q14" i="1"/>
  <c r="Q2455" i="1"/>
  <c r="Q2941" i="1"/>
  <c r="Q2259" i="1"/>
  <c r="Q2220" i="1"/>
  <c r="Q2987" i="1"/>
  <c r="Q346" i="1"/>
  <c r="Q2474" i="1"/>
  <c r="Q2716" i="1"/>
  <c r="Q307" i="1"/>
  <c r="Q1924" i="1"/>
  <c r="Q243" i="1"/>
  <c r="Q1828" i="1"/>
  <c r="Q3050" i="1"/>
  <c r="Q359" i="1"/>
  <c r="Q2103" i="1"/>
  <c r="Q2642" i="1"/>
  <c r="Q3224" i="1"/>
  <c r="Q2269" i="1"/>
  <c r="Q3221" i="1"/>
  <c r="Q254" i="1"/>
  <c r="Q3269" i="1"/>
  <c r="Q1756" i="1"/>
  <c r="Q2184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3320" i="1"/>
  <c r="Q2219" i="1"/>
  <c r="Q350" i="1"/>
  <c r="Q2925" i="1"/>
  <c r="Q3772" i="1"/>
  <c r="Q3375" i="1"/>
  <c r="Q3623" i="1"/>
  <c r="Q3016" i="1"/>
  <c r="Q3629" i="1"/>
  <c r="Q1266" i="1"/>
  <c r="Q3565" i="1"/>
  <c r="Q3574" i="1"/>
  <c r="Q1250" i="1"/>
  <c r="Q2021" i="1"/>
  <c r="Q3515" i="1"/>
  <c r="Q3598" i="1"/>
  <c r="Q3567" i="1"/>
  <c r="Q3837" i="1"/>
  <c r="Q1508" i="1"/>
  <c r="Q3683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3717" i="1"/>
  <c r="Q3452" i="1"/>
  <c r="Q2170" i="1"/>
  <c r="Q3390" i="1"/>
  <c r="Q3366" i="1"/>
  <c r="Q1207" i="1"/>
  <c r="Q1658" i="1"/>
  <c r="Q3425" i="1"/>
  <c r="Q3440" i="1"/>
  <c r="Q3358" i="1"/>
  <c r="Q3342" i="1"/>
  <c r="Q3408" i="1"/>
  <c r="Q3249" i="1"/>
  <c r="Q3502" i="1"/>
  <c r="Q3833" i="1"/>
  <c r="Q3395" i="1"/>
  <c r="Q3470" i="1"/>
  <c r="Q3543" i="1"/>
  <c r="Q3003" i="1"/>
  <c r="Q3397" i="1"/>
  <c r="Q3601" i="1"/>
  <c r="Q3688" i="1"/>
  <c r="Q3462" i="1"/>
  <c r="Q2625" i="1"/>
  <c r="Q2242" i="1"/>
  <c r="Q3510" i="1"/>
  <c r="Q2096" i="1"/>
  <c r="Q2966" i="1"/>
  <c r="Q3404" i="1"/>
  <c r="Q3626" i="1"/>
  <c r="Q2187" i="1"/>
  <c r="Q3469" i="1"/>
  <c r="Q3693" i="1"/>
  <c r="Q3548" i="1"/>
  <c r="Q2447" i="1"/>
  <c r="Q3529" i="1"/>
  <c r="Q3439" i="1"/>
  <c r="Q2734" i="1"/>
  <c r="Q3507" i="1"/>
  <c r="Q3384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752" i="1"/>
  <c r="Q839" i="1"/>
  <c r="Q1292" i="1"/>
  <c r="Q2034" i="1"/>
  <c r="Q2605" i="1"/>
  <c r="Q2833" i="1"/>
  <c r="Q3311" i="1"/>
  <c r="Q740" i="1"/>
  <c r="Q1222" i="1"/>
  <c r="Q2470" i="1"/>
  <c r="Q382" i="1"/>
  <c r="Q121" i="1"/>
  <c r="Q395" i="1"/>
  <c r="Q2312" i="1"/>
  <c r="Q2996" i="1"/>
  <c r="Q3159" i="1"/>
  <c r="Q3049" i="1"/>
  <c r="Q1035" i="1"/>
  <c r="Q1281" i="1"/>
  <c r="Q653" i="1"/>
  <c r="Q2609" i="1"/>
  <c r="Q2725" i="1"/>
  <c r="Q313" i="1"/>
  <c r="Q727" i="1"/>
  <c r="Q3235" i="1"/>
  <c r="Q2836" i="1"/>
  <c r="Q1537" i="1"/>
  <c r="Q2167" i="1"/>
  <c r="Q2628" i="1"/>
  <c r="Q3171" i="1"/>
  <c r="Q3337" i="1"/>
  <c r="Q2176" i="1"/>
  <c r="Q3020" i="1"/>
  <c r="Q1301" i="1"/>
  <c r="Q1631" i="1"/>
  <c r="Q2258" i="1"/>
  <c r="Q105" i="1"/>
  <c r="Q417" i="1"/>
  <c r="Q1247" i="1"/>
  <c r="Q292" i="1"/>
  <c r="Q1640" i="1"/>
  <c r="Q734" i="1"/>
  <c r="Q2629" i="1"/>
  <c r="Q3184" i="1"/>
  <c r="Q2489" i="1"/>
  <c r="Q1510" i="1"/>
  <c r="Q2336" i="1"/>
  <c r="Q1837" i="1"/>
  <c r="Q2094" i="1"/>
  <c r="Q1825" i="1"/>
  <c r="Q1304" i="1"/>
  <c r="Q2243" i="1"/>
  <c r="Q2978" i="1"/>
  <c r="Q793" i="1"/>
  <c r="Q1468" i="1"/>
  <c r="Q2792" i="1"/>
  <c r="Q3492" i="1"/>
  <c r="Q2819" i="1"/>
  <c r="Q247" i="1"/>
  <c r="Q388" i="1"/>
  <c r="Q2837" i="1"/>
  <c r="Q2929" i="1"/>
  <c r="Q532" i="1"/>
  <c r="Q1927" i="1"/>
  <c r="Q2197" i="1"/>
  <c r="Q2163" i="1"/>
  <c r="Q2216" i="1"/>
  <c r="Q2930" i="1"/>
  <c r="Q1763" i="1"/>
  <c r="Q402" i="1"/>
  <c r="Q1303" i="1"/>
  <c r="Q1271" i="1"/>
  <c r="Q1748" i="1"/>
  <c r="Q3036" i="1"/>
  <c r="Q813" i="1"/>
  <c r="Q2039" i="1"/>
  <c r="Q2714" i="1"/>
  <c r="Q1223" i="1"/>
  <c r="Q2049" i="1"/>
  <c r="Q725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797" i="1"/>
  <c r="Q1481" i="1"/>
  <c r="Q2559" i="1"/>
  <c r="Q2668" i="1"/>
  <c r="Q2821" i="1"/>
  <c r="Q3451" i="1"/>
  <c r="Q3009" i="1"/>
  <c r="Q3692" i="1"/>
  <c r="Q3268" i="1"/>
  <c r="Q3034" i="1"/>
  <c r="Q3149" i="1"/>
  <c r="Q1943" i="1"/>
  <c r="Q3359" i="1"/>
  <c r="Q3007" i="1"/>
  <c r="Q7" i="1"/>
  <c r="Q2524" i="1"/>
  <c r="Q2535" i="1"/>
  <c r="Q660" i="1"/>
  <c r="Q2452" i="1"/>
  <c r="Q2935" i="1"/>
  <c r="Q19" i="1"/>
  <c r="Q349" i="1"/>
  <c r="Q3260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2022" i="1"/>
  <c r="Q44" i="1"/>
  <c r="Q333" i="1"/>
  <c r="Q1859" i="1"/>
  <c r="Q1396" i="1"/>
  <c r="Q1350" i="1"/>
  <c r="Q2829" i="1"/>
  <c r="Q3413" i="1"/>
  <c r="Q1625" i="1"/>
  <c r="Q3321" i="1"/>
  <c r="Q403" i="1"/>
  <c r="Q91" i="1"/>
  <c r="Q418" i="1"/>
  <c r="Q3242" i="1"/>
  <c r="Q107" i="1"/>
  <c r="Q3023" i="1"/>
  <c r="Q1257" i="1"/>
  <c r="Q387" i="1"/>
  <c r="Q1374" i="1"/>
  <c r="Q368" i="1"/>
  <c r="Q1363" i="1"/>
  <c r="Q1629" i="1"/>
  <c r="Q3267" i="1"/>
  <c r="Q850" i="1"/>
  <c r="Q371" i="1"/>
  <c r="Q3428" i="1"/>
  <c r="Q1890" i="1"/>
  <c r="Q1963" i="1"/>
  <c r="Q47" i="1"/>
  <c r="Q2997" i="1"/>
  <c r="Q790" i="1"/>
  <c r="Q3383" i="1"/>
  <c r="Q336" i="1"/>
  <c r="Q3327" i="1"/>
  <c r="Q3294" i="1"/>
  <c r="Q1355" i="1"/>
  <c r="Q1851" i="1"/>
  <c r="Q2604" i="1"/>
  <c r="Q2106" i="1"/>
  <c r="Q383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2038" i="1"/>
  <c r="Q2023" i="1"/>
  <c r="Q416" i="1"/>
  <c r="Q803" i="1"/>
  <c r="Q2450" i="1"/>
  <c r="Q745" i="1"/>
  <c r="Q2013" i="1"/>
  <c r="Q2193" i="1"/>
  <c r="Q1463" i="1"/>
  <c r="Q3377" i="1"/>
  <c r="Q3167" i="1"/>
  <c r="Q294" i="1"/>
  <c r="Q1664" i="1"/>
  <c r="Q658" i="1"/>
  <c r="Q3001" i="1"/>
  <c r="Q246" i="1"/>
  <c r="Q2667" i="1"/>
  <c r="Q824" i="1"/>
  <c r="Q735" i="1"/>
  <c r="Q1757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373" i="1"/>
  <c r="Q1529" i="1"/>
  <c r="Q48" i="1"/>
  <c r="Q2035" i="1"/>
  <c r="Q1199" i="1"/>
  <c r="Q1844" i="1"/>
  <c r="Q273" i="1"/>
  <c r="Q1675" i="1"/>
  <c r="Q1961" i="1"/>
  <c r="Q758" i="1"/>
  <c r="Q1614" i="1"/>
  <c r="Q2498" i="1"/>
  <c r="Q3156" i="1"/>
  <c r="Q2622" i="1"/>
  <c r="Q1753" i="1"/>
  <c r="Q2981" i="1"/>
  <c r="Q651" i="1"/>
  <c r="Q3378" i="1"/>
  <c r="Q3188" i="1"/>
  <c r="Q646" i="1"/>
  <c r="Q3828" i="1"/>
  <c r="Q2938" i="1"/>
  <c r="Q3787" i="1"/>
  <c r="Q3827" i="1"/>
  <c r="Q3829" i="1"/>
  <c r="Q3216" i="1"/>
  <c r="Q330" i="1"/>
  <c r="Q3839" i="1"/>
  <c r="Q3668" i="1"/>
  <c r="Q3723" i="1"/>
  <c r="Q3753" i="1"/>
  <c r="Q3697" i="1"/>
  <c r="Q3570" i="1"/>
  <c r="Q3830" i="1"/>
  <c r="Q3781" i="1"/>
  <c r="Q3789" i="1"/>
  <c r="Q3657" i="1"/>
  <c r="Q3726" i="1"/>
  <c r="Q3343" i="1"/>
  <c r="Q3715" i="1"/>
  <c r="Q3758" i="1"/>
  <c r="Q3405" i="1"/>
  <c r="Q3468" i="1"/>
  <c r="Q3821" i="1"/>
  <c r="Q3284" i="1"/>
  <c r="Q3818" i="1"/>
  <c r="Q3701" i="1"/>
  <c r="Q3774" i="1"/>
  <c r="Q3762" i="1"/>
  <c r="Q3678" i="1"/>
  <c r="Q3841" i="1"/>
  <c r="Q3370" i="1"/>
  <c r="Q3835" i="1"/>
  <c r="Q3704" i="1"/>
  <c r="Q3568" i="1"/>
  <c r="Q3302" i="1"/>
  <c r="Q3816" i="1"/>
  <c r="Q3836" i="1"/>
  <c r="Q3820" i="1"/>
  <c r="Q3811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3819" i="1"/>
  <c r="Q3756" i="1"/>
  <c r="Q1026" i="1"/>
  <c r="Q3764" i="1"/>
  <c r="Q3585" i="1"/>
  <c r="Q3767" i="1"/>
  <c r="Q3232" i="1"/>
  <c r="Q1256" i="1"/>
  <c r="Q3776" i="1"/>
  <c r="Q3722" i="1"/>
  <c r="Q3832" i="1"/>
  <c r="Q3239" i="1"/>
  <c r="Q3838" i="1"/>
  <c r="Q3842" i="1"/>
  <c r="Q2923" i="1"/>
  <c r="Q3718" i="1"/>
  <c r="Q3546" i="1"/>
  <c r="Q3694" i="1"/>
  <c r="Q3814" i="1"/>
  <c r="Q1838" i="1"/>
  <c r="Q3305" i="1"/>
  <c r="Q3768" i="1"/>
  <c r="Q3780" i="1"/>
  <c r="Q3464" i="1"/>
  <c r="Q3779" i="1"/>
  <c r="Q3566" i="1"/>
  <c r="Q3765" i="1"/>
  <c r="Q2089" i="1"/>
  <c r="Q2990" i="1"/>
  <c r="Q3702" i="1"/>
  <c r="Q3686" i="1"/>
  <c r="Q3705" i="1"/>
  <c r="Q3618" i="1"/>
  <c r="Q3825" i="1"/>
  <c r="Q3783" i="1"/>
  <c r="Q3596" i="1"/>
  <c r="Q3530" i="1"/>
  <c r="Q3569" i="1"/>
  <c r="Q3786" i="1"/>
  <c r="Q2788" i="1"/>
  <c r="Q3376" i="1"/>
  <c r="Q3266" i="1"/>
  <c r="Q2723" i="1"/>
  <c r="Q3361" i="1"/>
  <c r="Q3602" i="1"/>
  <c r="Q3256" i="1"/>
  <c r="Q3728" i="1"/>
  <c r="Q3769" i="1"/>
  <c r="Q3685" i="1"/>
  <c r="Q3627" i="1"/>
  <c r="Q3160" i="1"/>
  <c r="Q3810" i="1"/>
  <c r="Q2294" i="1"/>
  <c r="Q3599" i="1"/>
  <c r="Q3029" i="1"/>
  <c r="Q3708" i="1"/>
  <c r="Q3537" i="1"/>
  <c r="Q2214" i="1"/>
  <c r="Q3613" i="1"/>
  <c r="Q3651" i="1"/>
  <c r="Q2463" i="1"/>
  <c r="Q3761" i="1"/>
  <c r="Q2545" i="1"/>
  <c r="Q3834" i="1"/>
  <c r="Q3713" i="1"/>
  <c r="Q2222" i="1"/>
  <c r="Q274" i="1"/>
  <c r="Q3494" i="1"/>
  <c r="Q3691" i="1"/>
  <c r="Q3831" i="1"/>
  <c r="Q3677" i="1"/>
  <c r="Q3711" i="1"/>
  <c r="Q3777" i="1"/>
  <c r="Q270" i="1"/>
  <c r="Q3782" i="1"/>
  <c r="Q3840" i="1"/>
  <c r="Q3681" i="1"/>
  <c r="Q3493" i="1"/>
  <c r="Q3521" i="1"/>
  <c r="Q2301" i="1"/>
  <c r="Q2119" i="1"/>
  <c r="Q1202" i="1"/>
  <c r="Q342" i="1"/>
  <c r="Q1971" i="1"/>
  <c r="Q2786" i="1"/>
  <c r="Q2164" i="1"/>
  <c r="Q1023" i="1"/>
  <c r="Q2041" i="1"/>
  <c r="Q1862" i="1"/>
  <c r="Q2999" i="1"/>
  <c r="Q3442" i="1"/>
  <c r="Q2611" i="1"/>
  <c r="Q859" i="1"/>
  <c r="Q2201" i="1"/>
  <c r="Q1619" i="1"/>
  <c r="Q268" i="1"/>
  <c r="Q1852" i="1"/>
  <c r="Q2557" i="1"/>
  <c r="Q2107" i="1"/>
  <c r="Q337" i="1"/>
  <c r="Q1520" i="1"/>
  <c r="Q804" i="1"/>
  <c r="Q3223" i="1"/>
  <c r="Q410" i="1"/>
  <c r="Q2302" i="1"/>
  <c r="Q1539" i="1"/>
  <c r="Q1475" i="1"/>
  <c r="Q3373" i="1"/>
  <c r="Q2207" i="1"/>
  <c r="Q1300" i="1"/>
  <c r="Q1404" i="1"/>
  <c r="Q45" i="1"/>
  <c r="Q2742" i="1"/>
  <c r="Q2335" i="1"/>
  <c r="Q2025" i="1"/>
  <c r="Q3650" i="1"/>
  <c r="Q1221" i="1"/>
  <c r="Q801" i="1"/>
  <c r="Q1305" i="1"/>
  <c r="Q283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85" i="1"/>
  <c r="Q2295" i="1"/>
  <c r="Q2004" i="1"/>
  <c r="Q2502" i="1"/>
  <c r="Q2042" i="1"/>
  <c r="Q1845" i="1"/>
  <c r="Q20" i="1"/>
  <c r="Q3446" i="1"/>
  <c r="Q18" i="1"/>
  <c r="Q279" i="1"/>
  <c r="Q2204" i="1"/>
  <c r="Q372" i="1"/>
  <c r="Q2453" i="1"/>
  <c r="Q2185" i="1"/>
  <c r="Q1218" i="1"/>
  <c r="Q2634" i="1"/>
  <c r="Q1627" i="1"/>
  <c r="Q3573" i="1"/>
  <c r="Q1187" i="1"/>
  <c r="Q2457" i="1"/>
  <c r="Q1929" i="1"/>
  <c r="Q3349" i="1"/>
  <c r="Q2986" i="1"/>
  <c r="Q3516" i="1"/>
  <c r="Q3720" i="1"/>
  <c r="Q3449" i="1"/>
  <c r="Q3817" i="1"/>
  <c r="Q3458" i="1"/>
  <c r="Q2603" i="1"/>
  <c r="Q3575" i="1"/>
  <c r="Q353" i="1"/>
  <c r="Q3770" i="1"/>
  <c r="Q3696" i="1"/>
  <c r="Q3670" i="1"/>
  <c r="Q2488" i="1"/>
  <c r="Q3355" i="1"/>
  <c r="Q3823" i="1"/>
  <c r="Q3669" i="1"/>
  <c r="Q3288" i="1"/>
  <c r="Q3183" i="1"/>
  <c r="Q73" i="1"/>
  <c r="Q3513" i="1"/>
  <c r="Q1504" i="1"/>
  <c r="Q1278" i="1"/>
  <c r="Q656" i="1"/>
  <c r="Q654" i="1"/>
  <c r="Q1282" i="1"/>
  <c r="Q397" i="1"/>
  <c r="Q312" i="1"/>
  <c r="Q2233" i="1"/>
  <c r="Q2271" i="1"/>
  <c r="Q2719" i="1"/>
  <c r="Q3" i="1"/>
  <c r="Q1219" i="1"/>
  <c r="Q344" i="1"/>
  <c r="Q52" i="1"/>
  <c r="Q75" i="1"/>
  <c r="Q1617" i="1"/>
  <c r="Q396" i="1"/>
  <c r="Q2059" i="1"/>
  <c r="Q2839" i="1"/>
  <c r="Q334" i="1"/>
  <c r="Q3427" i="1"/>
  <c r="Q3471" i="1"/>
  <c r="Q3815" i="1"/>
  <c r="Q3407" i="1"/>
  <c r="Q3424" i="1"/>
  <c r="Q3238" i="1"/>
  <c r="Q3300" i="1"/>
  <c r="Q3177" i="1"/>
  <c r="Q3535" i="1"/>
  <c r="Q3476" i="1"/>
  <c r="Q2937" i="1"/>
  <c r="Q723" i="1"/>
  <c r="Q3410" i="1"/>
  <c r="Q3314" i="1"/>
  <c r="Q3690" i="1"/>
  <c r="Q2478" i="1"/>
  <c r="Q3556" i="1"/>
  <c r="Q3296" i="1"/>
  <c r="Q2831" i="1"/>
  <c r="Q3771" i="1"/>
  <c r="Q3002" i="1"/>
  <c r="Q3401" i="1"/>
  <c r="Q3751" i="1"/>
  <c r="Q1628" i="1"/>
  <c r="Q3406" i="1"/>
  <c r="Q2790" i="1"/>
  <c r="Q2543" i="1"/>
  <c r="Q3822" i="1"/>
  <c r="Q3225" i="1"/>
  <c r="Q3475" i="1"/>
  <c r="Q2989" i="1"/>
  <c r="Q1526" i="1"/>
  <c r="Q3218" i="1"/>
  <c r="Q529" i="1"/>
  <c r="Q3352" i="1"/>
  <c r="Q1965" i="1"/>
  <c r="Q3400" i="1"/>
  <c r="Q2927" i="1"/>
  <c r="Q2810" i="1"/>
  <c r="Q2304" i="1"/>
  <c r="Q2976" i="1"/>
  <c r="Q3181" i="1"/>
  <c r="Q258" i="1"/>
  <c r="Q2267" i="1"/>
  <c r="Q3706" i="1"/>
  <c r="Q3520" i="1"/>
  <c r="Q3619" i="1"/>
  <c r="Q3812" i="1"/>
  <c r="Q3679" i="1"/>
  <c r="Q3297" i="1"/>
  <c r="Q2482" i="1"/>
  <c r="Q1850" i="1"/>
  <c r="Q1681" i="1"/>
  <c r="Q2270" i="1"/>
  <c r="Q3244" i="1"/>
  <c r="Q2467" i="1"/>
  <c r="Q860" i="1"/>
  <c r="Q3597" i="1"/>
  <c r="Q244" i="1"/>
  <c r="Q815" i="1"/>
  <c r="Q1891" i="1"/>
  <c r="Q2638" i="1"/>
  <c r="Q2069" i="1"/>
  <c r="Q838" i="1"/>
  <c r="Q2464" i="1"/>
  <c r="Q384" i="1"/>
  <c r="Q1186" i="1"/>
  <c r="Q1027" i="1"/>
  <c r="Q2217" i="1"/>
  <c r="Q1471" i="1"/>
  <c r="Q360" i="1"/>
  <c r="Q2739" i="1"/>
  <c r="Q840" i="1"/>
  <c r="Q3161" i="1"/>
  <c r="Q392" i="1"/>
  <c r="Q3550" i="1"/>
  <c r="Q419" i="1"/>
  <c r="Q331" i="1"/>
  <c r="Q2713" i="1"/>
  <c r="Q2104" i="1"/>
  <c r="Q2728" i="1"/>
  <c r="Q2606" i="1"/>
  <c r="Q3394" i="1"/>
  <c r="Q2082" i="1"/>
  <c r="Q1392" i="1"/>
  <c r="Q3658" i="1"/>
  <c r="Q2641" i="1"/>
  <c r="Q3712" i="1"/>
  <c r="Q3005" i="1"/>
  <c r="Q1970" i="1"/>
  <c r="Q2985" i="1"/>
  <c r="Q1267" i="1"/>
  <c r="Q1651" i="1"/>
  <c r="Q3340" i="1"/>
  <c r="Q71" i="1"/>
  <c r="Q2607" i="1"/>
  <c r="Q1969" i="1"/>
  <c r="Q2469" i="1"/>
  <c r="Q2323" i="1"/>
  <c r="Q2324" i="1"/>
  <c r="Q2325" i="1"/>
  <c r="Q2326" i="1"/>
  <c r="Q2327" i="1"/>
  <c r="Q2328" i="1"/>
  <c r="Q3813" i="1"/>
  <c r="Q3483" i="1"/>
  <c r="Q3499" i="1"/>
  <c r="Q3582" i="1"/>
  <c r="Q3231" i="1"/>
  <c r="Q3501" i="1"/>
  <c r="Q761" i="1"/>
  <c r="Q2179" i="1"/>
  <c r="Q3484" i="1"/>
  <c r="Q3729" i="1"/>
  <c r="Q3289" i="1"/>
  <c r="Q3319" i="1"/>
  <c r="Q3699" i="1"/>
  <c r="Q3611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835" i="1"/>
  <c r="Q3532" i="1"/>
  <c r="Q3606" i="1"/>
  <c r="Q1974" i="1"/>
  <c r="Q2975" i="1"/>
  <c r="Q2963" i="1"/>
  <c r="Q3175" i="1"/>
  <c r="Q76" i="1"/>
  <c r="Q3180" i="1"/>
  <c r="Q3322" i="1"/>
  <c r="Q3230" i="1"/>
  <c r="Q329" i="1"/>
  <c r="Q2254" i="1"/>
  <c r="Q3578" i="1"/>
  <c r="Q120" i="1"/>
  <c r="Q1754" i="1"/>
  <c r="Q3466" i="1"/>
  <c r="Q2483" i="1"/>
  <c r="Q3542" i="1"/>
  <c r="Q2971" i="1"/>
  <c r="Q2808" i="1"/>
  <c r="Q2011" i="1"/>
  <c r="Q1532" i="1"/>
  <c r="Q1515" i="1"/>
  <c r="Q757" i="1"/>
  <c r="Q1620" i="1"/>
  <c r="Q728" i="1"/>
  <c r="Q1469" i="1"/>
  <c r="Q807" i="1"/>
  <c r="Q405" i="1"/>
  <c r="Q283" i="1"/>
  <c r="Q3046" i="1"/>
  <c r="Q1283" i="1"/>
  <c r="Q2280" i="1"/>
  <c r="Q1673" i="1"/>
  <c r="Q2018" i="1"/>
  <c r="Q786" i="1"/>
  <c r="Q3047" i="1"/>
  <c r="Q68" i="1"/>
  <c r="Q1284" i="1"/>
  <c r="Q2238" i="1"/>
  <c r="Q385" i="1"/>
  <c r="Q752" i="1"/>
  <c r="Q2196" i="1"/>
  <c r="Q1382" i="1"/>
  <c r="Q326" i="1"/>
  <c r="Q837" i="1"/>
  <c r="Q1959" i="1"/>
  <c r="Q2260" i="1"/>
  <c r="Q266" i="1"/>
  <c r="Q104" i="1"/>
  <c r="Q310" i="1"/>
  <c r="Q3487" i="1"/>
  <c r="Q848" i="1"/>
  <c r="Q1269" i="1"/>
  <c r="Q2550" i="1"/>
  <c r="Q2236" i="1"/>
  <c r="Q522" i="1"/>
  <c r="Q2838" i="1"/>
  <c r="Q293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3299" i="1"/>
  <c r="Q2277" i="1"/>
  <c r="Q819" i="1"/>
  <c r="Q2799" i="1"/>
  <c r="Q2827" i="1"/>
  <c r="Q2239" i="1"/>
  <c r="Q2181" i="1"/>
  <c r="Q2211" i="1"/>
  <c r="Q2631" i="1"/>
  <c r="Q2664" i="1"/>
  <c r="Q2240" i="1"/>
  <c r="Q2290" i="1"/>
  <c r="Q2936" i="1"/>
  <c r="Q1393" i="1"/>
  <c r="Q3429" i="1"/>
  <c r="Q6" i="1"/>
  <c r="Q540" i="1"/>
  <c r="Q3420" i="1"/>
  <c r="Q3024" i="1"/>
  <c r="Q1659" i="1"/>
  <c r="Q2083" i="1"/>
  <c r="Q306" i="1"/>
  <c r="Q66" i="1"/>
  <c r="Q2289" i="1"/>
  <c r="Q2100" i="1"/>
  <c r="Q2102" i="1"/>
  <c r="Q2671" i="1"/>
  <c r="Q2618" i="1"/>
  <c r="Q1188" i="1"/>
  <c r="Q2670" i="1"/>
  <c r="Q2088" i="1"/>
  <c r="Q1958" i="1"/>
  <c r="Q1534" i="1"/>
  <c r="Q2075" i="1"/>
  <c r="Q1472" i="1"/>
  <c r="Q323" i="1"/>
  <c r="Q526" i="1"/>
  <c r="Q806" i="1"/>
  <c r="Q351" i="1"/>
  <c r="Q1860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005" i="1"/>
  <c r="Q3592" i="1"/>
  <c r="Q1224" i="1"/>
  <c r="Q3431" i="1"/>
  <c r="Q3755" i="1"/>
  <c r="Q3255" i="1"/>
  <c r="Q3560" i="1"/>
  <c r="Q3389" i="1"/>
  <c r="Q3754" i="1"/>
  <c r="Q3559" i="1"/>
  <c r="Q3826" i="1"/>
  <c r="Q3374" i="1"/>
  <c r="Q2796" i="1"/>
  <c r="Q3178" i="1"/>
  <c r="Q2029" i="1"/>
  <c r="Q3518" i="1"/>
  <c r="Q2223" i="1"/>
  <c r="Q3351" i="1"/>
  <c r="Q1268" i="1"/>
  <c r="Q3721" i="1"/>
  <c r="Q3445" i="1"/>
  <c r="Q1277" i="1"/>
  <c r="Q1522" i="1"/>
  <c r="Q3757" i="1"/>
  <c r="Q821" i="1"/>
  <c r="Q1764" i="1"/>
  <c r="Q366" i="1"/>
  <c r="Q363" i="1"/>
  <c r="Q2639" i="1"/>
  <c r="Q1950" i="1"/>
  <c r="Q3459" i="1"/>
  <c r="Q827" i="1"/>
  <c r="Q3385" i="1"/>
  <c r="Q369" i="1"/>
  <c r="Q3228" i="1"/>
  <c r="Q1264" i="1"/>
  <c r="Q340" i="1"/>
  <c r="Q57" i="1"/>
  <c r="Q89" i="1"/>
  <c r="Q195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313" i="1"/>
  <c r="Q3434" i="1"/>
  <c r="Q3432" i="1"/>
  <c r="Q3392" i="1"/>
  <c r="Q2215" i="1"/>
  <c r="Q3354" i="1"/>
  <c r="Q1200" i="1"/>
  <c r="Q1214" i="1"/>
  <c r="Q386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3594" i="1"/>
  <c r="Q3512" i="1"/>
  <c r="Q3625" i="1"/>
  <c r="Q3659" i="1"/>
  <c r="Q3719" i="1"/>
  <c r="Q2105" i="1"/>
  <c r="Q2738" i="1"/>
  <c r="Q3778" i="1"/>
  <c r="Q3522" i="1"/>
  <c r="Q3553" i="1"/>
  <c r="Q3245" i="1"/>
  <c r="Q3528" i="1"/>
  <c r="Q3398" i="1"/>
  <c r="Q2669" i="1"/>
  <c r="Q3525" i="1"/>
  <c r="Q3185" i="1"/>
  <c r="Q3272" i="1"/>
  <c r="Q3369" i="1"/>
  <c r="Q2740" i="1"/>
  <c r="Q3682" i="1"/>
  <c r="Q3750" i="1"/>
  <c r="Q3652" i="1"/>
  <c r="Q3534" i="1"/>
  <c r="Q2812" i="1"/>
  <c r="Q3622" i="1"/>
  <c r="Q3547" i="1"/>
  <c r="Q3308" i="1"/>
  <c r="Q3671" i="1"/>
  <c r="Q3457" i="1"/>
  <c r="Q2741" i="1"/>
  <c r="Q3019" i="1"/>
  <c r="Q3700" i="1"/>
  <c r="Q2785" i="1"/>
  <c r="Q2202" i="1"/>
  <c r="Q50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792" i="1"/>
  <c r="Q736" i="1"/>
  <c r="Q659" i="1"/>
  <c r="Q2731" i="1"/>
  <c r="Q2334" i="1"/>
  <c r="Q1848" i="1"/>
  <c r="Q730" i="1"/>
  <c r="Q1370" i="1"/>
  <c r="Q1895" i="1"/>
  <c r="Q1951" i="1"/>
  <c r="Q1371" i="1"/>
  <c r="Q1474" i="1"/>
  <c r="Q3187" i="1"/>
  <c r="Q11" i="1"/>
  <c r="Q308" i="1"/>
  <c r="Q362" i="1"/>
  <c r="Q2931" i="1"/>
  <c r="Q2299" i="1"/>
  <c r="Q2539" i="1"/>
  <c r="Q798" i="1"/>
  <c r="Q290" i="1"/>
  <c r="Q1925" i="1"/>
  <c r="Q3276" i="1"/>
  <c r="Q661" i="1"/>
  <c r="Q80" i="1"/>
  <c r="Q2019" i="1"/>
  <c r="Q2633" i="1"/>
  <c r="Q2237" i="1"/>
  <c r="Q1647" i="1"/>
  <c r="Q1751" i="1"/>
  <c r="Q3026" i="1"/>
  <c r="Q2526" i="1"/>
  <c r="Q2062" i="1"/>
  <c r="Q1189" i="1"/>
  <c r="Q264" i="1"/>
  <c r="Q2205" i="1"/>
  <c r="Q319" i="1"/>
  <c r="Q3170" i="1"/>
  <c r="Q2337" i="1"/>
  <c r="Q37" i="1"/>
  <c r="Q373" i="1"/>
  <c r="Q2551" i="1"/>
  <c r="Q16" i="1"/>
  <c r="Q314" i="1"/>
  <c r="Q1937" i="1"/>
  <c r="Q1476" i="1"/>
  <c r="Q1611" i="1"/>
  <c r="Q3013" i="1"/>
  <c r="Q1682" i="1"/>
  <c r="Q1853" i="1"/>
  <c r="Q2010" i="1"/>
  <c r="Q1833" i="1"/>
  <c r="Q1840" i="1"/>
  <c r="Q805" i="1"/>
  <c r="Q1263" i="1"/>
  <c r="Q88" i="1"/>
  <c r="Q343" i="1"/>
  <c r="Q1612" i="1"/>
  <c r="Q2098" i="1"/>
  <c r="Q1665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17" i="1"/>
  <c r="Q92" i="1"/>
  <c r="Q46" i="1"/>
  <c r="Q3488" i="1"/>
  <c r="Q3624" i="1"/>
  <c r="Q2084" i="1"/>
  <c r="Q1540" i="1"/>
  <c r="Q374" i="1"/>
  <c r="Q2926" i="1"/>
  <c r="Q3038" i="1"/>
  <c r="Q325" i="1"/>
  <c r="Q1975" i="1"/>
  <c r="Q1654" i="1"/>
  <c r="Q1750" i="1"/>
  <c r="Q2057" i="1"/>
  <c r="Q783" i="1"/>
  <c r="Q1285" i="1"/>
  <c r="Q2174" i="1"/>
  <c r="Q2933" i="1"/>
  <c r="Q1746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477" i="1"/>
  <c r="Q742" i="1"/>
  <c r="Q3176" i="1"/>
  <c r="Q2287" i="1"/>
  <c r="Q1194" i="1"/>
  <c r="Q3222" i="1"/>
  <c r="Q2530" i="1"/>
  <c r="Q2078" i="1"/>
  <c r="Q1193" i="1"/>
  <c r="Q2637" i="1"/>
  <c r="Q1960" i="1"/>
  <c r="Q1399" i="1"/>
  <c r="Q2982" i="1"/>
  <c r="Q2306" i="1"/>
  <c r="Q2825" i="1"/>
  <c r="Q15" i="1"/>
  <c r="Q2033" i="1"/>
  <c r="Q367" i="1"/>
  <c r="Q2300" i="1"/>
  <c r="Q1979" i="1"/>
  <c r="Q2314" i="1"/>
  <c r="Q2308" i="1"/>
  <c r="Q3785" i="1"/>
  <c r="Q3477" i="1"/>
  <c r="Q3258" i="1"/>
  <c r="Q1638" i="1"/>
  <c r="Q3509" i="1"/>
  <c r="Q375" i="1"/>
  <c r="Q3579" i="1"/>
  <c r="Q3021" i="1"/>
  <c r="Q2984" i="1"/>
  <c r="Q1946" i="1"/>
  <c r="Q389" i="1"/>
  <c r="Q812" i="1"/>
  <c r="Q3350" i="1"/>
  <c r="Q3687" i="1"/>
  <c r="Q3157" i="1"/>
  <c r="Q3662" i="1"/>
  <c r="Q1040" i="1"/>
  <c r="Q93" i="1"/>
  <c r="Q3460" i="1"/>
  <c r="Q2797" i="1"/>
  <c r="Q1896" i="1"/>
  <c r="Q3620" i="1"/>
  <c r="Q3275" i="1"/>
  <c r="Q2973" i="1"/>
  <c r="Q533" i="1"/>
  <c r="Q1897" i="1"/>
  <c r="Q3527" i="1"/>
  <c r="Q1604" i="1"/>
  <c r="Q60" i="1"/>
  <c r="Q2261" i="1"/>
  <c r="Q3345" i="1"/>
  <c r="Q3514" i="1"/>
  <c r="Q2052" i="1"/>
  <c r="Q2979" i="1"/>
  <c r="Q3463" i="1"/>
  <c r="Q2203" i="1"/>
  <c r="Q3393" i="1"/>
  <c r="Q2726" i="1"/>
  <c r="Q2322" i="1"/>
  <c r="Q3037" i="1"/>
  <c r="Q305" i="1"/>
  <c r="Q3263" i="1"/>
  <c r="Q2794" i="1"/>
  <c r="Q787" i="1"/>
  <c r="Q3667" i="1"/>
  <c r="Q2964" i="1"/>
  <c r="Q3563" i="1"/>
  <c r="Q1261" i="1"/>
  <c r="Q830" i="1"/>
  <c r="Q759" i="1"/>
  <c r="Q2226" i="1"/>
  <c r="Q3759" i="1"/>
  <c r="Q3506" i="1"/>
  <c r="Q3552" i="1"/>
  <c r="Q527" i="1"/>
  <c r="Q390" i="1"/>
  <c r="Q3443" i="1"/>
  <c r="Q1966" i="1"/>
  <c r="Q2998" i="1"/>
  <c r="Q1272" i="1"/>
  <c r="Q3364" i="1"/>
  <c r="Q3285" i="1"/>
  <c r="Q2449" i="1"/>
  <c r="Q3315" i="1"/>
  <c r="Q309" i="1"/>
  <c r="Q2939" i="1"/>
  <c r="Q2112" i="1"/>
  <c r="Q28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465" i="1"/>
  <c r="Q1541" i="1"/>
  <c r="Q789" i="1"/>
  <c r="Q2058" i="1"/>
  <c r="Q2054" i="1"/>
  <c r="Q1533" i="1"/>
  <c r="Q3032" i="1"/>
  <c r="Q2817" i="1"/>
  <c r="Q3008" i="1"/>
  <c r="Q2496" i="1"/>
  <c r="Q2169" i="1"/>
  <c r="Q2531" i="1"/>
  <c r="Q1294" i="1"/>
  <c r="Q2250" i="1"/>
  <c r="Q1397" i="1"/>
  <c r="Q2303" i="1"/>
  <c r="Q3310" i="1"/>
  <c r="Q1743" i="1"/>
  <c r="Q744" i="1"/>
  <c r="Q3676" i="1"/>
  <c r="Q2044" i="1"/>
  <c r="Q1939" i="1"/>
  <c r="Q2934" i="1"/>
  <c r="Q1518" i="1"/>
  <c r="Q2798" i="1"/>
  <c r="Q1527" i="1"/>
  <c r="Q3153" i="1"/>
  <c r="Q1894" i="1"/>
  <c r="Q2476" i="1"/>
  <c r="Q1503" i="1"/>
  <c r="Q1846" i="1"/>
  <c r="Q1657" i="1"/>
  <c r="Q2264" i="1"/>
  <c r="Q823" i="1"/>
  <c r="Q119" i="1"/>
  <c r="Q2729" i="1"/>
  <c r="Q1755" i="1"/>
  <c r="Q2253" i="1"/>
  <c r="Q376" i="1"/>
  <c r="Q1976" i="1"/>
  <c r="Q3381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2316" i="1"/>
  <c r="Q3219" i="1"/>
  <c r="Q2087" i="1"/>
  <c r="Q3508" i="1"/>
  <c r="Q2292" i="1"/>
  <c r="Q2555" i="1"/>
  <c r="Q3262" i="1"/>
  <c r="Q3576" i="1"/>
  <c r="Q1293" i="1"/>
  <c r="Q2329" i="1"/>
  <c r="Q3261" i="1"/>
  <c r="Q3411" i="1"/>
  <c r="Q3318" i="1"/>
  <c r="Q2188" i="1"/>
  <c r="Q1941" i="1"/>
  <c r="Q2028" i="1"/>
  <c r="Q3541" i="1"/>
  <c r="Q1368" i="1"/>
  <c r="Q750" i="1"/>
  <c r="Q831" i="1"/>
  <c r="Q2733" i="1"/>
  <c r="Q3438" i="1"/>
  <c r="Q1831" i="1"/>
  <c r="Q1041" i="1"/>
  <c r="Q791" i="1"/>
  <c r="Q2546" i="1"/>
  <c r="Q2120" i="1"/>
  <c r="Q3332" i="1"/>
  <c r="Q3415" i="1"/>
  <c r="Q3577" i="1"/>
  <c r="Q1947" i="1"/>
  <c r="Q2624" i="1"/>
  <c r="Q1889" i="1"/>
  <c r="Q3018" i="1"/>
  <c r="Q3274" i="1"/>
  <c r="Q2932" i="1"/>
  <c r="Q1195" i="1"/>
  <c r="Q3447" i="1"/>
  <c r="Q3211" i="1"/>
  <c r="Q1679" i="1"/>
  <c r="Q3254" i="1"/>
  <c r="Q2534" i="1"/>
  <c r="Q3481" i="1"/>
  <c r="Q1203" i="1"/>
  <c r="Q1835" i="1"/>
  <c r="Q3421" i="1"/>
  <c r="Q3286" i="1"/>
  <c r="Q110" i="1"/>
  <c r="Q3278" i="1"/>
  <c r="Q1403" i="1"/>
  <c r="Q2783" i="1"/>
  <c r="Q3473" i="1"/>
  <c r="Q2473" i="1"/>
  <c r="Q2006" i="1"/>
  <c r="Q3271" i="1"/>
  <c r="Q1823" i="1"/>
  <c r="Q1656" i="1"/>
  <c r="Q2230" i="1"/>
  <c r="Q2816" i="1"/>
  <c r="Q3326" i="1"/>
  <c r="Q1648" i="1"/>
  <c r="Q2842" i="1"/>
  <c r="Q1253" i="1"/>
  <c r="Q1275" i="1"/>
  <c r="Q3331" i="1"/>
  <c r="Q2212" i="1"/>
  <c r="Q3347" i="1"/>
  <c r="Q1249" i="1"/>
  <c r="Q2338" i="1"/>
  <c r="Q2468" i="1"/>
  <c r="Q1660" i="1"/>
  <c r="Q2708" i="1"/>
  <c r="Q1378" i="1"/>
  <c r="Q2613" i="1"/>
  <c r="Q3554" i="1"/>
  <c r="Q341" i="1"/>
  <c r="Q1923" i="1"/>
  <c r="Q2497" i="1"/>
  <c r="Q3323" i="1"/>
  <c r="Q1621" i="1"/>
  <c r="Q3025" i="1"/>
  <c r="Q289" i="1"/>
  <c r="Q1615" i="1"/>
  <c r="Q250" i="1"/>
  <c r="Q40" i="1"/>
  <c r="Q2802" i="1"/>
  <c r="Q299" i="1"/>
  <c r="Q304" i="1"/>
  <c r="Q1479" i="1"/>
  <c r="Q2481" i="1"/>
  <c r="Q3045" i="1"/>
  <c r="Q2045" i="1"/>
  <c r="Q2182" i="1"/>
  <c r="Q2117" i="1"/>
  <c r="Q2977" i="1"/>
  <c r="Q1388" i="1"/>
  <c r="Q3344" i="1"/>
  <c r="Q2180" i="1"/>
  <c r="Q1676" i="1"/>
  <c r="Q528" i="1"/>
  <c r="Q2210" i="1"/>
  <c r="Q245" i="1"/>
  <c r="Q2666" i="1"/>
  <c r="Q1759" i="1"/>
  <c r="Q1626" i="1"/>
  <c r="Q1530" i="1"/>
  <c r="Q1209" i="1"/>
  <c r="Q2227" i="1"/>
  <c r="Q3240" i="1"/>
  <c r="Q647" i="1"/>
  <c r="Q1633" i="1"/>
  <c r="Q116" i="1"/>
  <c r="Q1637" i="1"/>
  <c r="Q115" i="1"/>
  <c r="Q2015" i="1"/>
  <c r="Q754" i="1"/>
  <c r="Q852" i="1"/>
  <c r="Q81" i="1"/>
  <c r="Q2840" i="1"/>
  <c r="Q332" i="1"/>
  <c r="Q1677" i="1"/>
  <c r="Q724" i="1"/>
  <c r="Q1038" i="1"/>
  <c r="Q2332" i="1"/>
  <c r="Q2552" i="1"/>
  <c r="Q2072" i="1"/>
  <c r="Q2459" i="1"/>
  <c r="Q2284" i="1"/>
  <c r="Q31" i="1"/>
  <c r="Q1762" i="1"/>
  <c r="Q3328" i="1"/>
  <c r="Q2940" i="1"/>
  <c r="Q2190" i="1"/>
  <c r="Q2016" i="1"/>
  <c r="Q2616" i="1"/>
  <c r="Q737" i="1"/>
  <c r="Q2249" i="1"/>
  <c r="Q285" i="1"/>
  <c r="Q1196" i="1"/>
  <c r="Q1607" i="1"/>
  <c r="Q2485" i="1"/>
  <c r="Q855" i="1"/>
  <c r="Q2070" i="1"/>
  <c r="Q2296" i="1"/>
  <c r="Q2460" i="1"/>
  <c r="Q1034" i="1"/>
  <c r="Q1926" i="1"/>
  <c r="Q1511" i="1"/>
  <c r="Q851" i="1"/>
  <c r="Q1351" i="1"/>
  <c r="Q3151" i="1"/>
  <c r="Q2206" i="1"/>
  <c r="Q2995" i="1"/>
  <c r="Q2529" i="1"/>
  <c r="Q538" i="1"/>
  <c r="Q2814" i="1"/>
  <c r="Q1955" i="1"/>
  <c r="Q1666" i="1"/>
  <c r="Q643" i="1"/>
  <c r="Q352" i="1"/>
  <c r="Q415" i="1"/>
  <c r="Q2319" i="1"/>
  <c r="Q1220" i="1"/>
  <c r="Q38" i="1"/>
  <c r="Q407" i="1"/>
  <c r="Q1298" i="1"/>
  <c r="Q2079" i="1"/>
  <c r="Q1854" i="1"/>
  <c r="Q2823" i="1"/>
  <c r="Q2834" i="1"/>
  <c r="Q255" i="1"/>
  <c r="Q1383" i="1"/>
  <c r="Q1945" i="1"/>
  <c r="Q2183" i="1"/>
  <c r="Q2055" i="1"/>
  <c r="Q1276" i="1"/>
  <c r="Q2553" i="1"/>
  <c r="Q1286" i="1"/>
  <c r="Q1394" i="1"/>
  <c r="Q2051" i="1"/>
  <c r="Q1025" i="1"/>
  <c r="Q3226" i="1"/>
  <c r="Q858" i="1"/>
  <c r="Q648" i="1"/>
  <c r="Q94" i="1"/>
  <c r="Q1036" i="1"/>
  <c r="Q322" i="1"/>
  <c r="Q361" i="1"/>
  <c r="Q1030" i="1"/>
  <c r="Q39" i="1"/>
  <c r="Q2231" i="1"/>
  <c r="Q748" i="1"/>
  <c r="Q3028" i="1"/>
  <c r="Q1849" i="1"/>
  <c r="Q3363" i="1"/>
  <c r="Q1287" i="1"/>
  <c r="Q269" i="1"/>
  <c r="Q87" i="1"/>
  <c r="Q3027" i="1"/>
  <c r="Q1467" i="1"/>
  <c r="Q420" i="1"/>
  <c r="Q271" i="1"/>
  <c r="Q1972" i="1"/>
  <c r="Q3335" i="1"/>
  <c r="Q1855" i="1"/>
  <c r="Q286" i="1"/>
  <c r="Q1940" i="1"/>
  <c r="Q24" i="1"/>
  <c r="Q2263" i="1"/>
  <c r="Q1213" i="1"/>
  <c r="Q2166" i="1"/>
  <c r="Q1843" i="1"/>
  <c r="Q365" i="1"/>
  <c r="Q3040" i="1"/>
  <c r="Q1978" i="1"/>
  <c r="Q55" i="1"/>
  <c r="Q2626" i="1"/>
  <c r="Q3545" i="1"/>
  <c r="Q2175" i="1"/>
  <c r="Q832" i="1"/>
  <c r="Q1376" i="1"/>
  <c r="Q22" i="1"/>
  <c r="Q1480" i="1"/>
  <c r="Q1288" i="1"/>
  <c r="Q1506" i="1"/>
  <c r="Q3012" i="1"/>
  <c r="Q3168" i="1"/>
  <c r="Q650" i="1"/>
  <c r="Q2446" i="1"/>
  <c r="Q1892" i="1"/>
  <c r="Q1667" i="1"/>
  <c r="Q1190" i="1"/>
  <c r="Q2341" i="1"/>
  <c r="Q1652" i="1"/>
  <c r="Q32" i="1"/>
  <c r="Q1258" i="1"/>
  <c r="Q345" i="1"/>
  <c r="Q1289" i="1"/>
  <c r="Q535" i="1"/>
  <c r="Q531" i="1"/>
  <c r="Q1528" i="1"/>
  <c r="Q808" i="1"/>
  <c r="Q315" i="1"/>
  <c r="Q287" i="1"/>
  <c r="Q854" i="1"/>
  <c r="Q65" i="1"/>
  <c r="Q298" i="1"/>
  <c r="Q3031" i="1"/>
  <c r="Q2533" i="1"/>
  <c r="Q1765" i="1"/>
  <c r="Q741" i="1"/>
  <c r="Q276" i="1"/>
  <c r="Q364" i="1"/>
  <c r="Q296" i="1"/>
  <c r="Q103" i="1"/>
  <c r="Q3155" i="1"/>
  <c r="Q2311" i="1"/>
  <c r="Q1379" i="1"/>
  <c r="Q2232" i="1"/>
  <c r="Q1893" i="1"/>
  <c r="Q3259" i="1"/>
  <c r="Q1954" i="1"/>
  <c r="Q62" i="1"/>
  <c r="Q530" i="1"/>
  <c r="Q1366" i="1"/>
  <c r="Q2272" i="1"/>
  <c r="Q1352" i="1"/>
  <c r="Q54" i="1"/>
  <c r="Q51" i="1"/>
  <c r="Q1386" i="1"/>
  <c r="Q1519" i="1"/>
  <c r="Q1270" i="1"/>
  <c r="Q1464" i="1"/>
  <c r="Q3243" i="1"/>
  <c r="Q2191" i="1"/>
  <c r="Q2456" i="1"/>
  <c r="Q1830" i="1"/>
  <c r="Q1201" i="1"/>
  <c r="Q2257" i="1"/>
  <c r="Q1646" i="1"/>
  <c r="Q2067" i="1"/>
  <c r="Q2501" i="1"/>
  <c r="Q782" i="1"/>
  <c r="Q324" i="1"/>
  <c r="Q2114" i="1"/>
  <c r="Q833" i="1"/>
  <c r="Q67" i="1"/>
  <c r="Q2454" i="1"/>
  <c r="Q2080" i="1"/>
  <c r="Q1210" i="1"/>
  <c r="Q1211" i="1"/>
  <c r="Q1400" i="1"/>
  <c r="Q523" i="1"/>
  <c r="Q845" i="1"/>
  <c r="Q2200" i="1"/>
  <c r="Q1747" i="1"/>
  <c r="Q377" i="1"/>
  <c r="Q1661" i="1"/>
  <c r="Q1901" i="1"/>
  <c r="Q3162" i="1"/>
  <c r="Q21" i="1"/>
  <c r="Q1957" i="1"/>
  <c r="Q357" i="1"/>
  <c r="Q849" i="1"/>
  <c r="Q378" i="1"/>
  <c r="Q2007" i="1"/>
  <c r="Q242" i="1"/>
  <c r="Q1931" i="1"/>
  <c r="Q1622" i="1"/>
  <c r="Q2113" i="1"/>
  <c r="Q1197" i="1"/>
  <c r="Q1359" i="1"/>
  <c r="Q1346" i="1"/>
  <c r="Q256" i="1"/>
  <c r="Q817" i="1"/>
  <c r="Q2245" i="1"/>
  <c r="Q3044" i="1"/>
  <c r="Q113" i="1"/>
  <c r="Q2020" i="1"/>
  <c r="Q2724" i="1"/>
  <c r="Q1206" i="1"/>
  <c r="Q288" i="1"/>
  <c r="Q1760" i="1"/>
  <c r="Q784" i="1"/>
  <c r="Q657" i="1"/>
  <c r="Q277" i="1"/>
  <c r="Q2811" i="1"/>
  <c r="Q1380" i="1"/>
  <c r="Q28" i="1"/>
  <c r="Q743" i="1"/>
  <c r="Q1655" i="1"/>
  <c r="Q303" i="1"/>
  <c r="Q59" i="1"/>
  <c r="Q755" i="1"/>
  <c r="Q2499" i="1"/>
  <c r="Q1032" i="1"/>
  <c r="Q1623" i="1"/>
  <c r="Q34" i="1"/>
  <c r="Q652" i="1"/>
  <c r="Q3600" i="1"/>
  <c r="Q1465" i="1"/>
  <c r="Q398" i="1"/>
  <c r="Q1674" i="1"/>
  <c r="Q853" i="1"/>
  <c r="Q318" i="1"/>
  <c r="Q2540" i="1"/>
  <c r="Q2528" i="1"/>
  <c r="Q1609" i="1"/>
  <c r="Q1512" i="1"/>
  <c r="Q3725" i="1"/>
  <c r="Q102" i="1"/>
  <c r="Q408" i="1"/>
  <c r="Q2043" i="1"/>
  <c r="Q1649" i="1"/>
  <c r="Q86" i="1"/>
  <c r="Q112" i="1"/>
  <c r="Q391" i="1"/>
  <c r="Q726" i="1"/>
  <c r="Q1391" i="1"/>
  <c r="Q537" i="1"/>
  <c r="Q645" i="1"/>
  <c r="Q2285" i="1"/>
  <c r="Q1524" i="1"/>
  <c r="Q1254" i="1"/>
  <c r="Q95" i="1"/>
  <c r="Q1934" i="1"/>
  <c r="Q2621" i="1"/>
  <c r="Q3042" i="1"/>
  <c r="Q12" i="1"/>
  <c r="Q320" i="1"/>
  <c r="Q836" i="1"/>
  <c r="Q96" i="1"/>
  <c r="Q401" i="1"/>
  <c r="Q834" i="1"/>
  <c r="Q1834" i="1"/>
  <c r="Q1973" i="1"/>
  <c r="Q2040" i="1"/>
  <c r="Q2172" i="1"/>
  <c r="Q2928" i="1"/>
  <c r="Q280" i="1"/>
  <c r="Q25" i="1"/>
  <c r="Q2307" i="1"/>
  <c r="Q2282" i="1"/>
  <c r="Q746" i="1"/>
  <c r="Q1641" i="1"/>
  <c r="Q2009" i="1"/>
  <c r="Q1347" i="1"/>
  <c r="Q1933" i="1"/>
  <c r="Q729" i="1"/>
  <c r="Q1653" i="1"/>
  <c r="Q642" i="1"/>
  <c r="Q393" i="1"/>
  <c r="Q5" i="1"/>
  <c r="Q1389" i="1"/>
  <c r="Q2116" i="1"/>
  <c r="Q1650" i="1"/>
  <c r="Q2026" i="1"/>
  <c r="Q84" i="1"/>
  <c r="Q2101" i="1"/>
  <c r="Q253" i="1"/>
  <c r="Q328" i="1"/>
  <c r="Q1861" i="1"/>
  <c r="Q1191" i="1"/>
  <c r="Q2032" i="1"/>
  <c r="Q2737" i="1"/>
  <c r="Q751" i="1"/>
  <c r="Q1634" i="1"/>
  <c r="Q1744" i="1"/>
  <c r="Q1942" i="1"/>
  <c r="Q348" i="1"/>
  <c r="Q1353" i="1"/>
  <c r="Q655" i="1"/>
  <c r="Q3186" i="1"/>
  <c r="Q2003" i="1"/>
  <c r="Q381" i="1"/>
  <c r="Q1856" i="1"/>
  <c r="Q1948" i="1"/>
  <c r="Q1932" i="1"/>
  <c r="Q2178" i="1"/>
  <c r="Q1290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03" i="1"/>
  <c r="Q321" i="1"/>
  <c r="Q97" i="1"/>
  <c r="Q108" i="1"/>
  <c r="Q311" i="1"/>
  <c r="Q1302" i="1"/>
  <c r="Q1672" i="1"/>
  <c r="Q2536" i="1"/>
  <c r="Q2445" i="1"/>
  <c r="Q1513" i="1"/>
  <c r="Q846" i="1"/>
  <c r="Q1928" i="1"/>
  <c r="Q33" i="1"/>
  <c r="Q2012" i="1"/>
  <c r="Q2841" i="1"/>
  <c r="Q29" i="1"/>
  <c r="Q347" i="1"/>
  <c r="Q301" i="1"/>
  <c r="Q738" i="1"/>
  <c r="Q1935" i="1"/>
  <c r="Q409" i="1"/>
  <c r="Q814" i="1"/>
  <c r="Q30" i="1"/>
  <c r="Q2056" i="1"/>
  <c r="Q1902" i="1"/>
  <c r="Q2244" i="1"/>
  <c r="Q2235" i="1"/>
  <c r="Q10" i="1"/>
  <c r="Q404" i="1"/>
  <c r="Q3265" i="1"/>
  <c r="Q1372" i="1"/>
  <c r="Q1509" i="1"/>
  <c r="Q2024" i="1"/>
  <c r="Q649" i="1"/>
  <c r="Q2195" i="1"/>
  <c r="Q2097" i="1"/>
  <c r="Q414" i="1"/>
  <c r="Q2444" i="1"/>
  <c r="Q58" i="1"/>
  <c r="Q2283" i="1"/>
  <c r="Q1980" i="1"/>
  <c r="Q2060" i="1"/>
  <c r="Q1248" i="1"/>
  <c r="Q3661" i="1"/>
  <c r="Q756" i="1"/>
  <c r="Q77" i="1"/>
  <c r="Q2086" i="1"/>
  <c r="Q2118" i="1"/>
  <c r="Q1938" i="1"/>
  <c r="Q1478" i="1"/>
  <c r="Q2486" i="1"/>
  <c r="Q1635" i="1"/>
  <c r="Q265" i="1"/>
  <c r="Q841" i="1"/>
  <c r="Q1981" i="1"/>
  <c r="Q788" i="1"/>
  <c r="Q69" i="1"/>
  <c r="Q1841" i="1"/>
  <c r="Q1251" i="1"/>
  <c r="Q1260" i="1"/>
  <c r="Q1395" i="1"/>
  <c r="Q536" i="1"/>
  <c r="Q1255" i="1"/>
  <c r="Q251" i="1"/>
  <c r="Q3229" i="1"/>
  <c r="Q1360" i="1"/>
  <c r="Q3051" i="1"/>
  <c r="Q2064" i="1"/>
  <c r="Q749" i="1"/>
  <c r="Q2165" i="1"/>
  <c r="Q731" i="1"/>
  <c r="Q72" i="1"/>
  <c r="Q2037" i="1"/>
  <c r="Q2288" i="1"/>
  <c r="Q1205" i="1"/>
  <c r="Q2252" i="1"/>
  <c r="Q2228" i="1"/>
  <c r="Q64" i="1"/>
  <c r="Q1836" i="1"/>
  <c r="Q1348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2317" i="1"/>
  <c r="Q111" i="1"/>
  <c r="Q2560" i="1"/>
  <c r="Q794" i="1"/>
  <c r="Q249" i="1"/>
  <c r="Q2315" i="1"/>
  <c r="Q1857" i="1"/>
  <c r="Q300" i="1"/>
  <c r="Q2246" i="1"/>
  <c r="Q2091" i="1"/>
  <c r="Q857" i="1"/>
  <c r="Q2229" i="1"/>
  <c r="Q2293" i="1"/>
  <c r="Q98" i="1"/>
  <c r="Q795" i="1"/>
  <c r="Q2278" i="1"/>
  <c r="Q835" i="1"/>
  <c r="Q2820" i="1"/>
  <c r="Q3052" i="1"/>
  <c r="Q1535" i="1"/>
  <c r="Q2213" i="1"/>
  <c r="Q541" i="1"/>
  <c r="Q1291" i="1"/>
  <c r="Q826" i="1"/>
  <c r="Q2484" i="1"/>
  <c r="Q2466" i="1"/>
  <c r="Q1624" i="1"/>
  <c r="Q1299" i="1"/>
  <c r="Q2969" i="1"/>
  <c r="Q1832" i="1"/>
  <c r="Q1636" i="1"/>
  <c r="Q3339" i="1"/>
  <c r="Q1858" i="1"/>
  <c r="Q2273" i="1"/>
  <c r="Q1364" i="1"/>
  <c r="Q861" i="1"/>
  <c r="Q722" i="1"/>
  <c r="Q1886" i="1"/>
  <c r="Q2712" i="1"/>
  <c r="Q56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79" i="1"/>
  <c r="Q1356" i="1"/>
  <c r="Q1252" i="1"/>
  <c r="Q339" i="1"/>
  <c r="Q1505" i="1"/>
  <c r="Q1402" i="1"/>
  <c r="Q1398" i="1"/>
  <c r="Q380" i="1"/>
  <c r="Q1246" i="1"/>
  <c r="Q1470" i="1"/>
  <c r="Q252" i="1"/>
  <c r="Q524" i="1"/>
  <c r="Q78" i="1"/>
  <c r="Q2071" i="1"/>
  <c r="Q2480" i="1"/>
  <c r="Q1680" i="1"/>
  <c r="Q36" i="1"/>
  <c r="Q2443" i="1"/>
  <c r="Q302" i="1"/>
  <c r="Q2251" i="1"/>
  <c r="Q2279" i="1"/>
  <c r="Q99" i="1"/>
  <c r="Q27" i="1"/>
  <c r="Q114" i="1"/>
  <c r="Q753" i="1"/>
  <c r="Q818" i="1"/>
  <c r="Q1977" i="1"/>
  <c r="Q53" i="1"/>
  <c r="Q355" i="1"/>
  <c r="Q1367" i="1"/>
  <c r="Q3727" i="1"/>
  <c r="Q1357" i="1"/>
  <c r="Q9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3234" i="1"/>
  <c r="P3312" i="1"/>
  <c r="P109" i="1"/>
  <c r="P3158" i="1"/>
  <c r="P3673" i="1"/>
  <c r="P2224" i="1"/>
  <c r="P2967" i="1"/>
  <c r="P2992" i="1"/>
  <c r="P2050" i="1"/>
  <c r="P275" i="1"/>
  <c r="P1885" i="1"/>
  <c r="P2558" i="1"/>
  <c r="P3653" i="1"/>
  <c r="P2495" i="1"/>
  <c r="P2608" i="1"/>
  <c r="P1405" i="1"/>
  <c r="P3251" i="1"/>
  <c r="P843" i="1"/>
  <c r="P3555" i="1"/>
  <c r="P747" i="1"/>
  <c r="P1295" i="1"/>
  <c r="P3418" i="1"/>
  <c r="P70" i="1"/>
  <c r="P1603" i="1"/>
  <c r="P3588" i="1"/>
  <c r="P327" i="1"/>
  <c r="P1273" i="1"/>
  <c r="P3453" i="1"/>
  <c r="P3253" i="1"/>
  <c r="P2076" i="1"/>
  <c r="P2173" i="1"/>
  <c r="P4" i="1"/>
  <c r="P3517" i="1"/>
  <c r="P2458" i="1"/>
  <c r="P2027" i="1"/>
  <c r="P1204" i="1"/>
  <c r="P2968" i="1"/>
  <c r="P3605" i="1"/>
  <c r="P1761" i="1"/>
  <c r="P3561" i="1"/>
  <c r="P1358" i="1"/>
  <c r="P1279" i="1"/>
  <c r="P3409" i="1"/>
  <c r="P3544" i="1"/>
  <c r="P1280" i="1"/>
  <c r="P2548" i="1"/>
  <c r="P2983" i="1"/>
  <c r="P2461" i="1"/>
  <c r="P1477" i="1"/>
  <c r="P3246" i="1"/>
  <c r="P259" i="1"/>
  <c r="P3306" i="1"/>
  <c r="P3233" i="1"/>
  <c r="P1982" i="1"/>
  <c r="P3039" i="1"/>
  <c r="P3189" i="1"/>
  <c r="P2972" i="1"/>
  <c r="P3325" i="1"/>
  <c r="P3150" i="1"/>
  <c r="P3412" i="1"/>
  <c r="P2256" i="1"/>
  <c r="P2787" i="1"/>
  <c r="P2255" i="1"/>
  <c r="P1521" i="1"/>
  <c r="P1387" i="1"/>
  <c r="P2793" i="1"/>
  <c r="P1605" i="1"/>
  <c r="P1531" i="1"/>
  <c r="P316" i="1"/>
  <c r="P3210" i="1"/>
  <c r="P281" i="1"/>
  <c r="P1517" i="1"/>
  <c r="P1606" i="1"/>
  <c r="P354" i="1"/>
  <c r="P248" i="1"/>
  <c r="P2168" i="1"/>
  <c r="P82" i="1"/>
  <c r="P1031" i="1"/>
  <c r="P802" i="1"/>
  <c r="P1198" i="1"/>
  <c r="P3279" i="1"/>
  <c r="P828" i="1"/>
  <c r="P2115" i="1"/>
  <c r="P26" i="1"/>
  <c r="P90" i="1"/>
  <c r="P842" i="1"/>
  <c r="P2640" i="1"/>
  <c r="P1671" i="1"/>
  <c r="P2065" i="1"/>
  <c r="P2720" i="1"/>
  <c r="P100" i="1"/>
  <c r="P2066" i="1"/>
  <c r="P2340" i="1"/>
  <c r="P644" i="1"/>
  <c r="P35" i="1"/>
  <c r="P83" i="1"/>
  <c r="P1216" i="1"/>
  <c r="P74" i="1"/>
  <c r="P2031" i="1"/>
  <c r="P1037" i="1"/>
  <c r="P2275" i="1"/>
  <c r="P2047" i="1"/>
  <c r="P2801" i="1"/>
  <c r="P810" i="1"/>
  <c r="P260" i="1"/>
  <c r="P1542" i="1"/>
  <c r="P2286" i="1"/>
  <c r="P2803" i="1"/>
  <c r="P2077" i="1"/>
  <c r="P1507" i="1"/>
  <c r="P1212" i="1"/>
  <c r="P2465" i="1"/>
  <c r="P2320" i="1"/>
  <c r="P2727" i="1"/>
  <c r="P1936" i="1"/>
  <c r="P278" i="1"/>
  <c r="P2109" i="1"/>
  <c r="P2241" i="1"/>
  <c r="P2523" i="1"/>
  <c r="P2030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3357" i="1"/>
  <c r="P3609" i="1"/>
  <c r="P3313" i="1"/>
  <c r="P3486" i="1"/>
  <c r="P2110" i="1"/>
  <c r="P2318" i="1"/>
  <c r="P3324" i="1"/>
  <c r="P2715" i="1"/>
  <c r="P3716" i="1"/>
  <c r="P3217" i="1"/>
  <c r="P3551" i="1"/>
  <c r="P2225" i="1"/>
  <c r="P3000" i="1"/>
  <c r="P847" i="1"/>
  <c r="P3511" i="1"/>
  <c r="P2970" i="1"/>
  <c r="P3391" i="1"/>
  <c r="P3586" i="1"/>
  <c r="P3680" i="1"/>
  <c r="P3724" i="1"/>
  <c r="P3172" i="1"/>
  <c r="P3437" i="1"/>
  <c r="P2549" i="1"/>
  <c r="P3524" i="1"/>
  <c r="P2544" i="1"/>
  <c r="P2490" i="1"/>
  <c r="P825" i="1"/>
  <c r="P3281" i="1"/>
  <c r="P2491" i="1"/>
  <c r="P3775" i="1"/>
  <c r="P2053" i="1"/>
  <c r="P3549" i="1"/>
  <c r="P2451" i="1"/>
  <c r="P2462" i="1"/>
  <c r="P2630" i="1"/>
  <c r="P3441" i="1"/>
  <c r="P2542" i="1"/>
  <c r="P3698" i="1"/>
  <c r="P3607" i="1"/>
  <c r="P3503" i="1"/>
  <c r="P3763" i="1"/>
  <c r="P2709" i="1"/>
  <c r="P3621" i="1"/>
  <c r="P3426" i="1"/>
  <c r="P3610" i="1"/>
  <c r="P3557" i="1"/>
  <c r="P3362" i="1"/>
  <c r="P3497" i="1"/>
  <c r="P3664" i="1"/>
  <c r="P3348" i="1"/>
  <c r="P2266" i="1"/>
  <c r="P2554" i="1"/>
  <c r="P3707" i="1"/>
  <c r="P3495" i="1"/>
  <c r="P2276" i="1"/>
  <c r="P3695" i="1"/>
  <c r="P3526" i="1"/>
  <c r="P3417" i="1"/>
  <c r="P3773" i="1"/>
  <c r="P3388" i="1"/>
  <c r="P3482" i="1"/>
  <c r="P3330" i="1"/>
  <c r="P3030" i="1"/>
  <c r="P2186" i="1"/>
  <c r="P2815" i="1"/>
  <c r="P3017" i="1"/>
  <c r="P1842" i="1"/>
  <c r="P3474" i="1"/>
  <c r="P3273" i="1"/>
  <c r="P3436" i="1"/>
  <c r="P413" i="1"/>
  <c r="P3430" i="1"/>
  <c r="P2988" i="1"/>
  <c r="P3386" i="1"/>
  <c r="P2095" i="1"/>
  <c r="P3479" i="1"/>
  <c r="P3372" i="1"/>
  <c r="P3533" i="1"/>
  <c r="P3307" i="1"/>
  <c r="P2500" i="1"/>
  <c r="P3433" i="1"/>
  <c r="P3583" i="1"/>
  <c r="P3504" i="1"/>
  <c r="P2711" i="1"/>
  <c r="P2974" i="1"/>
  <c r="P3666" i="1"/>
  <c r="P3784" i="1"/>
  <c r="P2472" i="1"/>
  <c r="P3710" i="1"/>
  <c r="P3165" i="1"/>
  <c r="P3581" i="1"/>
  <c r="P3612" i="1"/>
  <c r="P3760" i="1"/>
  <c r="P3656" i="1"/>
  <c r="P3041" i="1"/>
  <c r="P2980" i="1"/>
  <c r="P3523" i="1"/>
  <c r="P1898" i="1"/>
  <c r="P3365" i="1"/>
  <c r="P2663" i="1"/>
  <c r="P3615" i="1"/>
  <c r="P2081" i="1"/>
  <c r="P3674" i="1"/>
  <c r="P3540" i="1"/>
  <c r="P3572" i="1"/>
  <c r="P3387" i="1"/>
  <c r="P3371" i="1"/>
  <c r="P3617" i="1"/>
  <c r="P3152" i="1"/>
  <c r="P3250" i="1"/>
  <c r="P3519" i="1"/>
  <c r="P3614" i="1"/>
  <c r="P3236" i="1"/>
  <c r="P3689" i="1"/>
  <c r="P2068" i="1"/>
  <c r="P3608" i="1"/>
  <c r="P2804" i="1"/>
  <c r="P3490" i="1"/>
  <c r="P3663" i="1"/>
  <c r="P3480" i="1"/>
  <c r="P3257" i="1"/>
  <c r="P3591" i="1"/>
  <c r="P3247" i="1"/>
  <c r="P2991" i="1"/>
  <c r="P2805" i="1"/>
  <c r="P3338" i="1"/>
  <c r="P3589" i="1"/>
  <c r="P3154" i="1"/>
  <c r="P3282" i="1"/>
  <c r="P2732" i="1"/>
  <c r="P3539" i="1"/>
  <c r="P3788" i="1"/>
  <c r="P63" i="1"/>
  <c r="P2822" i="1"/>
  <c r="P2813" i="1"/>
  <c r="P261" i="1"/>
  <c r="P1662" i="1"/>
  <c r="P3301" i="1"/>
  <c r="P2017" i="1"/>
  <c r="P3380" i="1"/>
  <c r="P2525" i="1"/>
  <c r="P3491" i="1"/>
  <c r="P856" i="1"/>
  <c r="P1381" i="1"/>
  <c r="P3455" i="1"/>
  <c r="P3500" i="1"/>
  <c r="P262" i="1"/>
  <c r="P3714" i="1"/>
  <c r="P2635" i="1"/>
  <c r="P3766" i="1"/>
  <c r="P370" i="1"/>
  <c r="P3416" i="1"/>
  <c r="P3399" i="1"/>
  <c r="P3675" i="1"/>
  <c r="P2339" i="1"/>
  <c r="P3182" i="1"/>
  <c r="P3356" i="1"/>
  <c r="P3280" i="1"/>
  <c r="P3006" i="1"/>
  <c r="P3435" i="1"/>
  <c r="P3215" i="1"/>
  <c r="P3665" i="1"/>
  <c r="P1826" i="1"/>
  <c r="P2342" i="1"/>
  <c r="P3584" i="1"/>
  <c r="P1899" i="1"/>
  <c r="P1887" i="1"/>
  <c r="P1361" i="1"/>
  <c r="P2614" i="1"/>
  <c r="P295" i="1"/>
  <c r="P785" i="1"/>
  <c r="P3536" i="1"/>
  <c r="P1953" i="1"/>
  <c r="P3293" i="1"/>
  <c r="P3403" i="1"/>
  <c r="P820" i="1"/>
  <c r="P739" i="1"/>
  <c r="P3164" i="1"/>
  <c r="P3456" i="1"/>
  <c r="P2828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2309" i="1"/>
  <c r="P2333" i="1"/>
  <c r="P2036" i="1"/>
  <c r="P2562" i="1"/>
  <c r="P2093" i="1"/>
  <c r="P3248" i="1"/>
  <c r="P1215" i="1"/>
  <c r="P3035" i="1"/>
  <c r="P796" i="1"/>
  <c r="P1029" i="1"/>
  <c r="P2073" i="1"/>
  <c r="P2111" i="1"/>
  <c r="P3264" i="1"/>
  <c r="P1296" i="1"/>
  <c r="P3346" i="1"/>
  <c r="P1369" i="1"/>
  <c r="P2099" i="1"/>
  <c r="P1613" i="1"/>
  <c r="P3317" i="1"/>
  <c r="P10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13" i="1"/>
  <c r="P3628" i="1"/>
  <c r="P3824" i="1"/>
  <c r="P3498" i="1"/>
  <c r="P3703" i="1"/>
  <c r="P2492" i="1"/>
  <c r="P421" i="1"/>
  <c r="P1466" i="1"/>
  <c r="P3616" i="1"/>
  <c r="P2046" i="1"/>
  <c r="P1208" i="1"/>
  <c r="P3478" i="1"/>
  <c r="P1884" i="1"/>
  <c r="P3752" i="1"/>
  <c r="P3558" i="1"/>
  <c r="P3241" i="1"/>
  <c r="P3174" i="1"/>
  <c r="P3402" i="1"/>
  <c r="P3531" i="1"/>
  <c r="P1888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1758" i="1"/>
  <c r="P3022" i="1"/>
  <c r="P3564" i="1"/>
  <c r="P2475" i="1"/>
  <c r="P2784" i="1"/>
  <c r="P3414" i="1"/>
  <c r="P1639" i="1"/>
  <c r="P2471" i="1"/>
  <c r="P2818" i="1"/>
  <c r="P2331" i="1"/>
  <c r="P3496" i="1"/>
  <c r="P2632" i="1"/>
  <c r="P8" i="1"/>
  <c r="P1883" i="1"/>
  <c r="P3173" i="1"/>
  <c r="P3672" i="1"/>
  <c r="P3220" i="1"/>
  <c r="P2619" i="1"/>
  <c r="P1039" i="1"/>
  <c r="P3011" i="1"/>
  <c r="P1964" i="1"/>
  <c r="P3290" i="1"/>
  <c r="P1022" i="1"/>
  <c r="P335" i="1"/>
  <c r="P2310" i="1"/>
  <c r="P2108" i="1"/>
  <c r="P2008" i="1"/>
  <c r="P2722" i="1"/>
  <c r="P1297" i="1"/>
  <c r="P3169" i="1"/>
  <c r="P2247" i="1"/>
  <c r="P2061" i="1"/>
  <c r="P2494" i="1"/>
  <c r="P3277" i="1"/>
  <c r="P1384" i="1"/>
  <c r="P1642" i="1"/>
  <c r="P338" i="1"/>
  <c r="P257" i="1"/>
  <c r="P1644" i="1"/>
  <c r="P2305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411" i="1"/>
  <c r="P525" i="1"/>
  <c r="P297" i="1"/>
  <c r="P1514" i="1"/>
  <c r="P400" i="1"/>
  <c r="P356" i="1"/>
  <c r="P2730" i="1"/>
  <c r="P811" i="1"/>
  <c r="P1365" i="1"/>
  <c r="P1259" i="1"/>
  <c r="P3309" i="1"/>
  <c r="P2809" i="1"/>
  <c r="P1632" i="1"/>
  <c r="P1824" i="1"/>
  <c r="P2965" i="1"/>
  <c r="P3341" i="1"/>
  <c r="P3043" i="1"/>
  <c r="P1967" i="1"/>
  <c r="P2122" i="1"/>
  <c r="P2281" i="1"/>
  <c r="P1523" i="1"/>
  <c r="P1516" i="1"/>
  <c r="P2612" i="1"/>
  <c r="P1827" i="1"/>
  <c r="P2479" i="1"/>
  <c r="P1949" i="1"/>
  <c r="P2942" i="1"/>
  <c r="P2199" i="1"/>
  <c r="P2234" i="1"/>
  <c r="P2192" i="1"/>
  <c r="P1033" i="1"/>
  <c r="P412" i="1"/>
  <c r="P358" i="1"/>
  <c r="P1608" i="1"/>
  <c r="P760" i="1"/>
  <c r="P2209" i="1"/>
  <c r="P2830" i="1"/>
  <c r="P1377" i="1"/>
  <c r="P117" i="1"/>
  <c r="P79" i="1"/>
  <c r="P1745" i="1"/>
  <c r="P3382" i="1"/>
  <c r="P2063" i="1"/>
  <c r="P822" i="1"/>
  <c r="P1473" i="1"/>
  <c r="P3270" i="1"/>
  <c r="P2493" i="1"/>
  <c r="P49" i="1"/>
  <c r="P816" i="1"/>
  <c r="P106" i="1"/>
  <c r="P1274" i="1"/>
  <c r="P2048" i="1"/>
  <c r="P3316" i="1"/>
  <c r="P2615" i="1"/>
  <c r="P2735" i="1"/>
  <c r="P1538" i="1"/>
  <c r="P2291" i="1"/>
  <c r="P1900" i="1"/>
  <c r="P1839" i="1"/>
  <c r="P2538" i="1"/>
  <c r="P3252" i="1"/>
  <c r="P2298" i="1"/>
  <c r="P1669" i="1"/>
  <c r="P2826" i="1"/>
  <c r="P2537" i="1"/>
  <c r="P2556" i="1"/>
  <c r="P800" i="1"/>
  <c r="P2" i="1"/>
  <c r="P42" i="1"/>
  <c r="P2265" i="1"/>
  <c r="P2623" i="1"/>
  <c r="P1670" i="1"/>
  <c r="P2074" i="1"/>
  <c r="P43" i="1"/>
  <c r="P3562" i="1"/>
  <c r="P829" i="1"/>
  <c r="P118" i="1"/>
  <c r="P732" i="1"/>
  <c r="P1217" i="1"/>
  <c r="P2198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956" i="1"/>
  <c r="P3166" i="1"/>
  <c r="P1525" i="1"/>
  <c r="P2262" i="1"/>
  <c r="P3467" i="1"/>
  <c r="P3709" i="1"/>
  <c r="P2721" i="1"/>
  <c r="P2806" i="1"/>
  <c r="P3237" i="1"/>
  <c r="P3213" i="1"/>
  <c r="P2717" i="1"/>
  <c r="P3179" i="1"/>
  <c r="P2541" i="1"/>
  <c r="P809" i="1"/>
  <c r="P2665" i="1"/>
  <c r="P2274" i="1"/>
  <c r="P2297" i="1"/>
  <c r="P399" i="1"/>
  <c r="P1482" i="1"/>
  <c r="P284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3461" i="1"/>
  <c r="P3287" i="1"/>
  <c r="P2824" i="1"/>
  <c r="P2993" i="1"/>
  <c r="P1962" i="1"/>
  <c r="P3015" i="1"/>
  <c r="P291" i="1"/>
  <c r="P1847" i="1"/>
  <c r="P41" i="1"/>
  <c r="P3444" i="1"/>
  <c r="P3604" i="1"/>
  <c r="P3295" i="1"/>
  <c r="P3593" i="1"/>
  <c r="P3587" i="1"/>
  <c r="P2994" i="1"/>
  <c r="P1749" i="1"/>
  <c r="P2561" i="1"/>
  <c r="P2620" i="1"/>
  <c r="P3654" i="1"/>
  <c r="P3368" i="1"/>
  <c r="P3292" i="1"/>
  <c r="P3283" i="1"/>
  <c r="P406" i="1"/>
  <c r="P3379" i="1"/>
  <c r="P3334" i="1"/>
  <c r="P2636" i="1"/>
  <c r="P3660" i="1"/>
  <c r="P394" i="1"/>
  <c r="P1968" i="1"/>
  <c r="P2710" i="1"/>
  <c r="P1678" i="1"/>
  <c r="P3595" i="1"/>
  <c r="P3422" i="1"/>
  <c r="P3505" i="1"/>
  <c r="P3333" i="1"/>
  <c r="P3489" i="1"/>
  <c r="P3336" i="1"/>
  <c r="P1616" i="1"/>
  <c r="P3214" i="1"/>
  <c r="P3450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385" i="1"/>
  <c r="P1610" i="1"/>
  <c r="P1536" i="1"/>
  <c r="P2208" i="1"/>
  <c r="P2090" i="1"/>
  <c r="P2330" i="1"/>
  <c r="P3684" i="1"/>
  <c r="P2617" i="1"/>
  <c r="P2268" i="1"/>
  <c r="P3538" i="1"/>
  <c r="P3291" i="1"/>
  <c r="P2610" i="1"/>
  <c r="P3580" i="1"/>
  <c r="P3360" i="1"/>
  <c r="P3485" i="1"/>
  <c r="P1668" i="1"/>
  <c r="P2085" i="1"/>
  <c r="P1354" i="1"/>
  <c r="P2924" i="1"/>
  <c r="P1225" i="1"/>
  <c r="P534" i="1"/>
  <c r="P2194" i="1"/>
  <c r="P3014" i="1"/>
  <c r="P3454" i="1"/>
  <c r="P3304" i="1"/>
  <c r="P3423" i="1"/>
  <c r="P3227" i="1"/>
  <c r="P2800" i="1"/>
  <c r="P2448" i="1"/>
  <c r="P2189" i="1"/>
  <c r="P3590" i="1"/>
  <c r="P3472" i="1"/>
  <c r="P1944" i="1"/>
  <c r="P3353" i="1"/>
  <c r="P3033" i="1"/>
  <c r="P3303" i="1"/>
  <c r="P3367" i="1"/>
  <c r="P2807" i="1"/>
  <c r="P3396" i="1"/>
  <c r="P1401" i="1"/>
  <c r="P1349" i="1"/>
  <c r="P1362" i="1"/>
  <c r="P1192" i="1"/>
  <c r="P263" i="1"/>
  <c r="P2121" i="1"/>
  <c r="P1265" i="1"/>
  <c r="P2092" i="1"/>
  <c r="P2221" i="1"/>
  <c r="P1262" i="1"/>
  <c r="P3329" i="1"/>
  <c r="P267" i="1"/>
  <c r="P1643" i="1"/>
  <c r="P733" i="1"/>
  <c r="P3448" i="1"/>
  <c r="P1390" i="1"/>
  <c r="P2218" i="1"/>
  <c r="P2171" i="1"/>
  <c r="P1375" i="1"/>
  <c r="P1618" i="1"/>
  <c r="P2248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2527" i="1"/>
  <c r="P61" i="1"/>
  <c r="P2736" i="1"/>
  <c r="P1645" i="1"/>
  <c r="P2547" i="1"/>
  <c r="P3048" i="1"/>
  <c r="P2321" i="1"/>
  <c r="P3419" i="1"/>
  <c r="P3298" i="1"/>
  <c r="P799" i="1"/>
  <c r="P1028" i="1"/>
  <c r="P1930" i="1"/>
  <c r="P2627" i="1"/>
  <c r="P1630" i="1"/>
  <c r="P2014" i="1"/>
  <c r="P317" i="1"/>
  <c r="P1663" i="1"/>
  <c r="P2795" i="1"/>
  <c r="P539" i="1"/>
  <c r="P23" i="1"/>
  <c r="P3655" i="1"/>
  <c r="P2791" i="1"/>
  <c r="P3010" i="1"/>
  <c r="P2532" i="1"/>
  <c r="P2487" i="1"/>
  <c r="P3571" i="1"/>
  <c r="P1024" i="1"/>
  <c r="P2789" i="1"/>
  <c r="P272" i="1"/>
  <c r="P3163" i="1"/>
  <c r="P1829" i="1"/>
  <c r="P2718" i="1"/>
  <c r="P3004" i="1"/>
  <c r="P844" i="1"/>
  <c r="P2177" i="1"/>
  <c r="P3212" i="1"/>
  <c r="P14" i="1"/>
  <c r="P2455" i="1"/>
  <c r="P2941" i="1"/>
  <c r="P2259" i="1"/>
  <c r="P2220" i="1"/>
  <c r="P2987" i="1"/>
  <c r="P346" i="1"/>
  <c r="P2474" i="1"/>
  <c r="P2716" i="1"/>
  <c r="P307" i="1"/>
  <c r="P1924" i="1"/>
  <c r="P243" i="1"/>
  <c r="P1828" i="1"/>
  <c r="P3050" i="1"/>
  <c r="P359" i="1"/>
  <c r="P2103" i="1"/>
  <c r="P2642" i="1"/>
  <c r="P3224" i="1"/>
  <c r="P2269" i="1"/>
  <c r="P3221" i="1"/>
  <c r="P254" i="1"/>
  <c r="P3269" i="1"/>
  <c r="P1756" i="1"/>
  <c r="P2184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3320" i="1"/>
  <c r="P2219" i="1"/>
  <c r="P350" i="1"/>
  <c r="P2925" i="1"/>
  <c r="P3772" i="1"/>
  <c r="P3375" i="1"/>
  <c r="P3623" i="1"/>
  <c r="P3016" i="1"/>
  <c r="P3629" i="1"/>
  <c r="P1266" i="1"/>
  <c r="P3565" i="1"/>
  <c r="P3574" i="1"/>
  <c r="P1250" i="1"/>
  <c r="P2021" i="1"/>
  <c r="P3515" i="1"/>
  <c r="P3598" i="1"/>
  <c r="P3567" i="1"/>
  <c r="P3837" i="1"/>
  <c r="P1508" i="1"/>
  <c r="P3683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3717" i="1"/>
  <c r="P3452" i="1"/>
  <c r="P2170" i="1"/>
  <c r="P3390" i="1"/>
  <c r="P3366" i="1"/>
  <c r="P1207" i="1"/>
  <c r="P1658" i="1"/>
  <c r="P3425" i="1"/>
  <c r="P3440" i="1"/>
  <c r="P3358" i="1"/>
  <c r="P3342" i="1"/>
  <c r="P3408" i="1"/>
  <c r="P3249" i="1"/>
  <c r="P3502" i="1"/>
  <c r="P3833" i="1"/>
  <c r="P3395" i="1"/>
  <c r="P3470" i="1"/>
  <c r="P3543" i="1"/>
  <c r="P3003" i="1"/>
  <c r="P3397" i="1"/>
  <c r="P3601" i="1"/>
  <c r="P3688" i="1"/>
  <c r="P3462" i="1"/>
  <c r="P2625" i="1"/>
  <c r="P2242" i="1"/>
  <c r="P3510" i="1"/>
  <c r="P2096" i="1"/>
  <c r="P2966" i="1"/>
  <c r="P3404" i="1"/>
  <c r="P3626" i="1"/>
  <c r="P2187" i="1"/>
  <c r="P3469" i="1"/>
  <c r="P3693" i="1"/>
  <c r="P3548" i="1"/>
  <c r="P2447" i="1"/>
  <c r="P3529" i="1"/>
  <c r="P3439" i="1"/>
  <c r="P2734" i="1"/>
  <c r="P3507" i="1"/>
  <c r="P3384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752" i="1"/>
  <c r="P839" i="1"/>
  <c r="P1292" i="1"/>
  <c r="P2034" i="1"/>
  <c r="P2605" i="1"/>
  <c r="P2833" i="1"/>
  <c r="P3311" i="1"/>
  <c r="P740" i="1"/>
  <c r="P1222" i="1"/>
  <c r="P2470" i="1"/>
  <c r="P382" i="1"/>
  <c r="P121" i="1"/>
  <c r="P395" i="1"/>
  <c r="P2312" i="1"/>
  <c r="P2996" i="1"/>
  <c r="P3159" i="1"/>
  <c r="P3049" i="1"/>
  <c r="P1035" i="1"/>
  <c r="P1281" i="1"/>
  <c r="P653" i="1"/>
  <c r="P2609" i="1"/>
  <c r="P2725" i="1"/>
  <c r="P313" i="1"/>
  <c r="P727" i="1"/>
  <c r="P3235" i="1"/>
  <c r="P2836" i="1"/>
  <c r="P1537" i="1"/>
  <c r="P2167" i="1"/>
  <c r="P2628" i="1"/>
  <c r="P3171" i="1"/>
  <c r="P3337" i="1"/>
  <c r="P2176" i="1"/>
  <c r="P3020" i="1"/>
  <c r="P1301" i="1"/>
  <c r="P1631" i="1"/>
  <c r="P2258" i="1"/>
  <c r="P105" i="1"/>
  <c r="P417" i="1"/>
  <c r="P1247" i="1"/>
  <c r="P292" i="1"/>
  <c r="P1640" i="1"/>
  <c r="P734" i="1"/>
  <c r="P2629" i="1"/>
  <c r="P3184" i="1"/>
  <c r="P2489" i="1"/>
  <c r="P1510" i="1"/>
  <c r="P2336" i="1"/>
  <c r="P1837" i="1"/>
  <c r="P2094" i="1"/>
  <c r="P1825" i="1"/>
  <c r="P1304" i="1"/>
  <c r="P2243" i="1"/>
  <c r="P2978" i="1"/>
  <c r="P793" i="1"/>
  <c r="P1468" i="1"/>
  <c r="P2792" i="1"/>
  <c r="P3492" i="1"/>
  <c r="P2819" i="1"/>
  <c r="P247" i="1"/>
  <c r="P388" i="1"/>
  <c r="P2837" i="1"/>
  <c r="P2929" i="1"/>
  <c r="P532" i="1"/>
  <c r="P1927" i="1"/>
  <c r="P2197" i="1"/>
  <c r="P2163" i="1"/>
  <c r="P2216" i="1"/>
  <c r="P2930" i="1"/>
  <c r="P1763" i="1"/>
  <c r="P402" i="1"/>
  <c r="P1303" i="1"/>
  <c r="P1271" i="1"/>
  <c r="P1748" i="1"/>
  <c r="P3036" i="1"/>
  <c r="P813" i="1"/>
  <c r="P2039" i="1"/>
  <c r="P2714" i="1"/>
  <c r="P1223" i="1"/>
  <c r="P2049" i="1"/>
  <c r="P725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797" i="1"/>
  <c r="P1481" i="1"/>
  <c r="P2559" i="1"/>
  <c r="P2668" i="1"/>
  <c r="P2821" i="1"/>
  <c r="P3451" i="1"/>
  <c r="P3009" i="1"/>
  <c r="P3692" i="1"/>
  <c r="P3268" i="1"/>
  <c r="P3034" i="1"/>
  <c r="P3149" i="1"/>
  <c r="P1943" i="1"/>
  <c r="P3359" i="1"/>
  <c r="P3007" i="1"/>
  <c r="P7" i="1"/>
  <c r="P2524" i="1"/>
  <c r="P2535" i="1"/>
  <c r="P660" i="1"/>
  <c r="P2452" i="1"/>
  <c r="P2935" i="1"/>
  <c r="P19" i="1"/>
  <c r="P349" i="1"/>
  <c r="P3260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2022" i="1"/>
  <c r="P44" i="1"/>
  <c r="P333" i="1"/>
  <c r="P1859" i="1"/>
  <c r="P1396" i="1"/>
  <c r="P1350" i="1"/>
  <c r="P2829" i="1"/>
  <c r="P3413" i="1"/>
  <c r="P1625" i="1"/>
  <c r="P3321" i="1"/>
  <c r="P403" i="1"/>
  <c r="P91" i="1"/>
  <c r="P418" i="1"/>
  <c r="P3242" i="1"/>
  <c r="P107" i="1"/>
  <c r="P3023" i="1"/>
  <c r="P1257" i="1"/>
  <c r="P387" i="1"/>
  <c r="P1374" i="1"/>
  <c r="P368" i="1"/>
  <c r="P1363" i="1"/>
  <c r="P1629" i="1"/>
  <c r="P3267" i="1"/>
  <c r="P850" i="1"/>
  <c r="P371" i="1"/>
  <c r="P3428" i="1"/>
  <c r="P1890" i="1"/>
  <c r="P1963" i="1"/>
  <c r="P47" i="1"/>
  <c r="P2997" i="1"/>
  <c r="P790" i="1"/>
  <c r="P3383" i="1"/>
  <c r="P336" i="1"/>
  <c r="P3327" i="1"/>
  <c r="P3294" i="1"/>
  <c r="P1355" i="1"/>
  <c r="P1851" i="1"/>
  <c r="P2604" i="1"/>
  <c r="P2106" i="1"/>
  <c r="P383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2038" i="1"/>
  <c r="P2023" i="1"/>
  <c r="P416" i="1"/>
  <c r="P803" i="1"/>
  <c r="P2450" i="1"/>
  <c r="P745" i="1"/>
  <c r="P2013" i="1"/>
  <c r="P2193" i="1"/>
  <c r="P1463" i="1"/>
  <c r="P3377" i="1"/>
  <c r="P3167" i="1"/>
  <c r="P294" i="1"/>
  <c r="P1664" i="1"/>
  <c r="P658" i="1"/>
  <c r="P3001" i="1"/>
  <c r="P246" i="1"/>
  <c r="P2667" i="1"/>
  <c r="P824" i="1"/>
  <c r="P735" i="1"/>
  <c r="P1757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373" i="1"/>
  <c r="P1529" i="1"/>
  <c r="P48" i="1"/>
  <c r="P2035" i="1"/>
  <c r="P1199" i="1"/>
  <c r="P1844" i="1"/>
  <c r="P273" i="1"/>
  <c r="P1675" i="1"/>
  <c r="P1961" i="1"/>
  <c r="P758" i="1"/>
  <c r="P1614" i="1"/>
  <c r="P2498" i="1"/>
  <c r="P3156" i="1"/>
  <c r="P2622" i="1"/>
  <c r="P1753" i="1"/>
  <c r="P2981" i="1"/>
  <c r="P651" i="1"/>
  <c r="P3378" i="1"/>
  <c r="P3188" i="1"/>
  <c r="P646" i="1"/>
  <c r="P3828" i="1"/>
  <c r="P2938" i="1"/>
  <c r="P3787" i="1"/>
  <c r="P3827" i="1"/>
  <c r="P3829" i="1"/>
  <c r="P3216" i="1"/>
  <c r="P330" i="1"/>
  <c r="P3839" i="1"/>
  <c r="P3668" i="1"/>
  <c r="P3723" i="1"/>
  <c r="P3753" i="1"/>
  <c r="P3697" i="1"/>
  <c r="P3570" i="1"/>
  <c r="P3830" i="1"/>
  <c r="P3781" i="1"/>
  <c r="P3789" i="1"/>
  <c r="P3657" i="1"/>
  <c r="P3726" i="1"/>
  <c r="P3343" i="1"/>
  <c r="P3715" i="1"/>
  <c r="P3758" i="1"/>
  <c r="P3405" i="1"/>
  <c r="P3468" i="1"/>
  <c r="P3821" i="1"/>
  <c r="P3284" i="1"/>
  <c r="P3818" i="1"/>
  <c r="P3701" i="1"/>
  <c r="P3774" i="1"/>
  <c r="P3762" i="1"/>
  <c r="P3678" i="1"/>
  <c r="P3841" i="1"/>
  <c r="P3370" i="1"/>
  <c r="P3835" i="1"/>
  <c r="P3704" i="1"/>
  <c r="P3568" i="1"/>
  <c r="P3302" i="1"/>
  <c r="P3816" i="1"/>
  <c r="P3836" i="1"/>
  <c r="P3820" i="1"/>
  <c r="P3811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3819" i="1"/>
  <c r="P3756" i="1"/>
  <c r="P1026" i="1"/>
  <c r="P3764" i="1"/>
  <c r="P3585" i="1"/>
  <c r="P3767" i="1"/>
  <c r="P3232" i="1"/>
  <c r="P1256" i="1"/>
  <c r="P3776" i="1"/>
  <c r="P3722" i="1"/>
  <c r="P3832" i="1"/>
  <c r="P3239" i="1"/>
  <c r="P3838" i="1"/>
  <c r="P3842" i="1"/>
  <c r="P2923" i="1"/>
  <c r="P3718" i="1"/>
  <c r="P3546" i="1"/>
  <c r="P3694" i="1"/>
  <c r="P3814" i="1"/>
  <c r="P1838" i="1"/>
  <c r="P3305" i="1"/>
  <c r="P3768" i="1"/>
  <c r="P3780" i="1"/>
  <c r="P3464" i="1"/>
  <c r="P3779" i="1"/>
  <c r="P3566" i="1"/>
  <c r="P3765" i="1"/>
  <c r="P2089" i="1"/>
  <c r="P2990" i="1"/>
  <c r="P3702" i="1"/>
  <c r="P3686" i="1"/>
  <c r="P3705" i="1"/>
  <c r="P3618" i="1"/>
  <c r="P3825" i="1"/>
  <c r="P3783" i="1"/>
  <c r="P3596" i="1"/>
  <c r="P3530" i="1"/>
  <c r="P3569" i="1"/>
  <c r="P3786" i="1"/>
  <c r="P2788" i="1"/>
  <c r="P3376" i="1"/>
  <c r="P3266" i="1"/>
  <c r="P2723" i="1"/>
  <c r="P3361" i="1"/>
  <c r="P3602" i="1"/>
  <c r="P3256" i="1"/>
  <c r="P3728" i="1"/>
  <c r="P3769" i="1"/>
  <c r="P3685" i="1"/>
  <c r="P3627" i="1"/>
  <c r="P3160" i="1"/>
  <c r="P3810" i="1"/>
  <c r="P2294" i="1"/>
  <c r="P3599" i="1"/>
  <c r="P3029" i="1"/>
  <c r="P3708" i="1"/>
  <c r="P3537" i="1"/>
  <c r="P2214" i="1"/>
  <c r="P3613" i="1"/>
  <c r="P3651" i="1"/>
  <c r="P2463" i="1"/>
  <c r="P3761" i="1"/>
  <c r="P2545" i="1"/>
  <c r="P3834" i="1"/>
  <c r="P3713" i="1"/>
  <c r="P2222" i="1"/>
  <c r="P274" i="1"/>
  <c r="P3494" i="1"/>
  <c r="P3691" i="1"/>
  <c r="P3831" i="1"/>
  <c r="P3677" i="1"/>
  <c r="P3711" i="1"/>
  <c r="P3777" i="1"/>
  <c r="P270" i="1"/>
  <c r="P3782" i="1"/>
  <c r="P3840" i="1"/>
  <c r="P3681" i="1"/>
  <c r="P3493" i="1"/>
  <c r="P3521" i="1"/>
  <c r="P2301" i="1"/>
  <c r="P2119" i="1"/>
  <c r="P1202" i="1"/>
  <c r="P342" i="1"/>
  <c r="P1971" i="1"/>
  <c r="P2786" i="1"/>
  <c r="P2164" i="1"/>
  <c r="P1023" i="1"/>
  <c r="P2041" i="1"/>
  <c r="P1862" i="1"/>
  <c r="P2999" i="1"/>
  <c r="P3442" i="1"/>
  <c r="P2611" i="1"/>
  <c r="P859" i="1"/>
  <c r="P2201" i="1"/>
  <c r="P1619" i="1"/>
  <c r="P268" i="1"/>
  <c r="P1852" i="1"/>
  <c r="P2557" i="1"/>
  <c r="P2107" i="1"/>
  <c r="P337" i="1"/>
  <c r="P1520" i="1"/>
  <c r="P804" i="1"/>
  <c r="P3223" i="1"/>
  <c r="P410" i="1"/>
  <c r="P2302" i="1"/>
  <c r="P1539" i="1"/>
  <c r="P1475" i="1"/>
  <c r="P3373" i="1"/>
  <c r="P2207" i="1"/>
  <c r="P1300" i="1"/>
  <c r="P1404" i="1"/>
  <c r="P45" i="1"/>
  <c r="P2742" i="1"/>
  <c r="P2335" i="1"/>
  <c r="P2025" i="1"/>
  <c r="P3650" i="1"/>
  <c r="P1221" i="1"/>
  <c r="P801" i="1"/>
  <c r="P1305" i="1"/>
  <c r="P283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85" i="1"/>
  <c r="P2295" i="1"/>
  <c r="P2004" i="1"/>
  <c r="P2502" i="1"/>
  <c r="P2042" i="1"/>
  <c r="P1845" i="1"/>
  <c r="P20" i="1"/>
  <c r="P3446" i="1"/>
  <c r="P18" i="1"/>
  <c r="P279" i="1"/>
  <c r="P2204" i="1"/>
  <c r="P372" i="1"/>
  <c r="P2453" i="1"/>
  <c r="P2185" i="1"/>
  <c r="P1218" i="1"/>
  <c r="P2634" i="1"/>
  <c r="P1627" i="1"/>
  <c r="P3573" i="1"/>
  <c r="P1187" i="1"/>
  <c r="P2457" i="1"/>
  <c r="P1929" i="1"/>
  <c r="P3349" i="1"/>
  <c r="P2986" i="1"/>
  <c r="P3516" i="1"/>
  <c r="P3720" i="1"/>
  <c r="P3449" i="1"/>
  <c r="P3817" i="1"/>
  <c r="P3458" i="1"/>
  <c r="P2603" i="1"/>
  <c r="P3575" i="1"/>
  <c r="P353" i="1"/>
  <c r="P3770" i="1"/>
  <c r="P3696" i="1"/>
  <c r="P3670" i="1"/>
  <c r="P2488" i="1"/>
  <c r="P3355" i="1"/>
  <c r="P3823" i="1"/>
  <c r="P3669" i="1"/>
  <c r="P3288" i="1"/>
  <c r="P3183" i="1"/>
  <c r="P73" i="1"/>
  <c r="P3513" i="1"/>
  <c r="P1504" i="1"/>
  <c r="P1278" i="1"/>
  <c r="P656" i="1"/>
  <c r="P654" i="1"/>
  <c r="P1282" i="1"/>
  <c r="P397" i="1"/>
  <c r="P312" i="1"/>
  <c r="P2233" i="1"/>
  <c r="P2271" i="1"/>
  <c r="P2719" i="1"/>
  <c r="P3" i="1"/>
  <c r="P1219" i="1"/>
  <c r="P344" i="1"/>
  <c r="P52" i="1"/>
  <c r="P75" i="1"/>
  <c r="P1617" i="1"/>
  <c r="P396" i="1"/>
  <c r="P2059" i="1"/>
  <c r="P2839" i="1"/>
  <c r="P334" i="1"/>
  <c r="P3427" i="1"/>
  <c r="P3471" i="1"/>
  <c r="P3815" i="1"/>
  <c r="P3407" i="1"/>
  <c r="P3424" i="1"/>
  <c r="P3238" i="1"/>
  <c r="P3300" i="1"/>
  <c r="P3177" i="1"/>
  <c r="P3535" i="1"/>
  <c r="P3476" i="1"/>
  <c r="P2937" i="1"/>
  <c r="P723" i="1"/>
  <c r="P3410" i="1"/>
  <c r="P3314" i="1"/>
  <c r="P3690" i="1"/>
  <c r="P2478" i="1"/>
  <c r="P3556" i="1"/>
  <c r="P3296" i="1"/>
  <c r="P2831" i="1"/>
  <c r="P3771" i="1"/>
  <c r="P3002" i="1"/>
  <c r="P3401" i="1"/>
  <c r="P3751" i="1"/>
  <c r="P1628" i="1"/>
  <c r="P3406" i="1"/>
  <c r="P2790" i="1"/>
  <c r="P2543" i="1"/>
  <c r="P3822" i="1"/>
  <c r="P3225" i="1"/>
  <c r="P3475" i="1"/>
  <c r="P2989" i="1"/>
  <c r="P1526" i="1"/>
  <c r="P3218" i="1"/>
  <c r="P529" i="1"/>
  <c r="P3352" i="1"/>
  <c r="P1965" i="1"/>
  <c r="P3400" i="1"/>
  <c r="P2927" i="1"/>
  <c r="P2810" i="1"/>
  <c r="P2304" i="1"/>
  <c r="P2976" i="1"/>
  <c r="P3181" i="1"/>
  <c r="P258" i="1"/>
  <c r="P2267" i="1"/>
  <c r="P3706" i="1"/>
  <c r="P3520" i="1"/>
  <c r="P3619" i="1"/>
  <c r="P3812" i="1"/>
  <c r="P3679" i="1"/>
  <c r="P3297" i="1"/>
  <c r="P2482" i="1"/>
  <c r="P1850" i="1"/>
  <c r="P1681" i="1"/>
  <c r="P2270" i="1"/>
  <c r="P3244" i="1"/>
  <c r="P2467" i="1"/>
  <c r="P860" i="1"/>
  <c r="P3597" i="1"/>
  <c r="P244" i="1"/>
  <c r="P815" i="1"/>
  <c r="P1891" i="1"/>
  <c r="P2638" i="1"/>
  <c r="P2069" i="1"/>
  <c r="P838" i="1"/>
  <c r="P2464" i="1"/>
  <c r="P384" i="1"/>
  <c r="P1186" i="1"/>
  <c r="P1027" i="1"/>
  <c r="P2217" i="1"/>
  <c r="P1471" i="1"/>
  <c r="P360" i="1"/>
  <c r="P2739" i="1"/>
  <c r="P840" i="1"/>
  <c r="P3161" i="1"/>
  <c r="P392" i="1"/>
  <c r="P3550" i="1"/>
  <c r="P419" i="1"/>
  <c r="P331" i="1"/>
  <c r="P2713" i="1"/>
  <c r="P2104" i="1"/>
  <c r="P2728" i="1"/>
  <c r="P2606" i="1"/>
  <c r="P3394" i="1"/>
  <c r="P2082" i="1"/>
  <c r="P1392" i="1"/>
  <c r="P3658" i="1"/>
  <c r="P2641" i="1"/>
  <c r="P3712" i="1"/>
  <c r="P3005" i="1"/>
  <c r="P1970" i="1"/>
  <c r="P2985" i="1"/>
  <c r="P1267" i="1"/>
  <c r="P1651" i="1"/>
  <c r="P3340" i="1"/>
  <c r="P71" i="1"/>
  <c r="P2607" i="1"/>
  <c r="P1969" i="1"/>
  <c r="P2469" i="1"/>
  <c r="P2323" i="1"/>
  <c r="P2324" i="1"/>
  <c r="P2325" i="1"/>
  <c r="P2326" i="1"/>
  <c r="P2327" i="1"/>
  <c r="P2328" i="1"/>
  <c r="P3813" i="1"/>
  <c r="P3483" i="1"/>
  <c r="P3499" i="1"/>
  <c r="P3582" i="1"/>
  <c r="P3231" i="1"/>
  <c r="P3501" i="1"/>
  <c r="P761" i="1"/>
  <c r="P2179" i="1"/>
  <c r="P3484" i="1"/>
  <c r="P3729" i="1"/>
  <c r="P3289" i="1"/>
  <c r="P3319" i="1"/>
  <c r="P3699" i="1"/>
  <c r="P3611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835" i="1"/>
  <c r="P3532" i="1"/>
  <c r="P3606" i="1"/>
  <c r="P1974" i="1"/>
  <c r="P2975" i="1"/>
  <c r="P2963" i="1"/>
  <c r="P3175" i="1"/>
  <c r="P76" i="1"/>
  <c r="P3180" i="1"/>
  <c r="P3322" i="1"/>
  <c r="P3230" i="1"/>
  <c r="P329" i="1"/>
  <c r="P2254" i="1"/>
  <c r="P3578" i="1"/>
  <c r="P120" i="1"/>
  <c r="P1754" i="1"/>
  <c r="P3466" i="1"/>
  <c r="P2483" i="1"/>
  <c r="P3542" i="1"/>
  <c r="P2971" i="1"/>
  <c r="P2808" i="1"/>
  <c r="P2011" i="1"/>
  <c r="P1532" i="1"/>
  <c r="P1515" i="1"/>
  <c r="P757" i="1"/>
  <c r="P1620" i="1"/>
  <c r="P728" i="1"/>
  <c r="P1469" i="1"/>
  <c r="P807" i="1"/>
  <c r="P405" i="1"/>
  <c r="P283" i="1"/>
  <c r="P3046" i="1"/>
  <c r="P1283" i="1"/>
  <c r="P2280" i="1"/>
  <c r="P1673" i="1"/>
  <c r="P2018" i="1"/>
  <c r="P786" i="1"/>
  <c r="P3047" i="1"/>
  <c r="P68" i="1"/>
  <c r="P1284" i="1"/>
  <c r="P2238" i="1"/>
  <c r="P385" i="1"/>
  <c r="P752" i="1"/>
  <c r="P2196" i="1"/>
  <c r="P1382" i="1"/>
  <c r="P326" i="1"/>
  <c r="P837" i="1"/>
  <c r="P1959" i="1"/>
  <c r="P2260" i="1"/>
  <c r="P266" i="1"/>
  <c r="P104" i="1"/>
  <c r="P310" i="1"/>
  <c r="P3487" i="1"/>
  <c r="P848" i="1"/>
  <c r="P1269" i="1"/>
  <c r="P2550" i="1"/>
  <c r="P2236" i="1"/>
  <c r="P522" i="1"/>
  <c r="P2838" i="1"/>
  <c r="P293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3299" i="1"/>
  <c r="P2277" i="1"/>
  <c r="P819" i="1"/>
  <c r="P2799" i="1"/>
  <c r="P2827" i="1"/>
  <c r="P2239" i="1"/>
  <c r="P2181" i="1"/>
  <c r="P2211" i="1"/>
  <c r="P2631" i="1"/>
  <c r="P2664" i="1"/>
  <c r="P2240" i="1"/>
  <c r="P2290" i="1"/>
  <c r="P2936" i="1"/>
  <c r="P1393" i="1"/>
  <c r="P3429" i="1"/>
  <c r="P6" i="1"/>
  <c r="P540" i="1"/>
  <c r="P3420" i="1"/>
  <c r="P3024" i="1"/>
  <c r="P1659" i="1"/>
  <c r="P2083" i="1"/>
  <c r="P306" i="1"/>
  <c r="P66" i="1"/>
  <c r="P2289" i="1"/>
  <c r="P2100" i="1"/>
  <c r="P2102" i="1"/>
  <c r="P2671" i="1"/>
  <c r="P2618" i="1"/>
  <c r="P1188" i="1"/>
  <c r="P2670" i="1"/>
  <c r="P2088" i="1"/>
  <c r="P1958" i="1"/>
  <c r="P1534" i="1"/>
  <c r="P2075" i="1"/>
  <c r="P1472" i="1"/>
  <c r="P323" i="1"/>
  <c r="P526" i="1"/>
  <c r="P806" i="1"/>
  <c r="P351" i="1"/>
  <c r="P1860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005" i="1"/>
  <c r="P3592" i="1"/>
  <c r="P1224" i="1"/>
  <c r="P3431" i="1"/>
  <c r="P3755" i="1"/>
  <c r="P3255" i="1"/>
  <c r="P3560" i="1"/>
  <c r="P3389" i="1"/>
  <c r="P3754" i="1"/>
  <c r="P3559" i="1"/>
  <c r="P3826" i="1"/>
  <c r="P3374" i="1"/>
  <c r="P2796" i="1"/>
  <c r="P3178" i="1"/>
  <c r="P2029" i="1"/>
  <c r="P3518" i="1"/>
  <c r="P2223" i="1"/>
  <c r="P3351" i="1"/>
  <c r="P1268" i="1"/>
  <c r="P3721" i="1"/>
  <c r="P3445" i="1"/>
  <c r="P1277" i="1"/>
  <c r="P1522" i="1"/>
  <c r="P3757" i="1"/>
  <c r="P821" i="1"/>
  <c r="P1764" i="1"/>
  <c r="P366" i="1"/>
  <c r="P363" i="1"/>
  <c r="P2639" i="1"/>
  <c r="P1950" i="1"/>
  <c r="P3459" i="1"/>
  <c r="P827" i="1"/>
  <c r="P3385" i="1"/>
  <c r="P369" i="1"/>
  <c r="P3228" i="1"/>
  <c r="P1264" i="1"/>
  <c r="P340" i="1"/>
  <c r="P57" i="1"/>
  <c r="P89" i="1"/>
  <c r="P195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313" i="1"/>
  <c r="P3434" i="1"/>
  <c r="P3432" i="1"/>
  <c r="P3392" i="1"/>
  <c r="P2215" i="1"/>
  <c r="P3354" i="1"/>
  <c r="P1200" i="1"/>
  <c r="P1214" i="1"/>
  <c r="P386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3594" i="1"/>
  <c r="P3512" i="1"/>
  <c r="P3625" i="1"/>
  <c r="P3659" i="1"/>
  <c r="P3719" i="1"/>
  <c r="P2105" i="1"/>
  <c r="P2738" i="1"/>
  <c r="P3778" i="1"/>
  <c r="P3522" i="1"/>
  <c r="P3553" i="1"/>
  <c r="P3245" i="1"/>
  <c r="P3528" i="1"/>
  <c r="P3398" i="1"/>
  <c r="P2669" i="1"/>
  <c r="P3525" i="1"/>
  <c r="P3185" i="1"/>
  <c r="P3272" i="1"/>
  <c r="P3369" i="1"/>
  <c r="P2740" i="1"/>
  <c r="P3682" i="1"/>
  <c r="P3750" i="1"/>
  <c r="P3652" i="1"/>
  <c r="P3534" i="1"/>
  <c r="P2812" i="1"/>
  <c r="P3622" i="1"/>
  <c r="P3547" i="1"/>
  <c r="P3308" i="1"/>
  <c r="P3671" i="1"/>
  <c r="P3457" i="1"/>
  <c r="P2741" i="1"/>
  <c r="P3019" i="1"/>
  <c r="P3700" i="1"/>
  <c r="P2785" i="1"/>
  <c r="P2202" i="1"/>
  <c r="P50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792" i="1"/>
  <c r="P736" i="1"/>
  <c r="P659" i="1"/>
  <c r="P2731" i="1"/>
  <c r="P2334" i="1"/>
  <c r="P1848" i="1"/>
  <c r="P730" i="1"/>
  <c r="P1370" i="1"/>
  <c r="P1895" i="1"/>
  <c r="P1951" i="1"/>
  <c r="P1371" i="1"/>
  <c r="P1474" i="1"/>
  <c r="P3187" i="1"/>
  <c r="P11" i="1"/>
  <c r="P308" i="1"/>
  <c r="P362" i="1"/>
  <c r="P2931" i="1"/>
  <c r="P2299" i="1"/>
  <c r="P2539" i="1"/>
  <c r="P798" i="1"/>
  <c r="P290" i="1"/>
  <c r="P1925" i="1"/>
  <c r="P3276" i="1"/>
  <c r="P661" i="1"/>
  <c r="P80" i="1"/>
  <c r="P2019" i="1"/>
  <c r="P2633" i="1"/>
  <c r="P2237" i="1"/>
  <c r="P1647" i="1"/>
  <c r="P1751" i="1"/>
  <c r="P3026" i="1"/>
  <c r="P2526" i="1"/>
  <c r="P2062" i="1"/>
  <c r="P1189" i="1"/>
  <c r="P264" i="1"/>
  <c r="P2205" i="1"/>
  <c r="P319" i="1"/>
  <c r="P3170" i="1"/>
  <c r="P2337" i="1"/>
  <c r="P37" i="1"/>
  <c r="P373" i="1"/>
  <c r="P2551" i="1"/>
  <c r="P16" i="1"/>
  <c r="P314" i="1"/>
  <c r="P1937" i="1"/>
  <c r="P1476" i="1"/>
  <c r="P1611" i="1"/>
  <c r="P3013" i="1"/>
  <c r="P1682" i="1"/>
  <c r="P1853" i="1"/>
  <c r="P2010" i="1"/>
  <c r="P1833" i="1"/>
  <c r="P1840" i="1"/>
  <c r="P805" i="1"/>
  <c r="P1263" i="1"/>
  <c r="P88" i="1"/>
  <c r="P343" i="1"/>
  <c r="P1612" i="1"/>
  <c r="P2098" i="1"/>
  <c r="P1665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17" i="1"/>
  <c r="P92" i="1"/>
  <c r="P46" i="1"/>
  <c r="P3488" i="1"/>
  <c r="P3624" i="1"/>
  <c r="P2084" i="1"/>
  <c r="P1540" i="1"/>
  <c r="P374" i="1"/>
  <c r="P2926" i="1"/>
  <c r="P3038" i="1"/>
  <c r="P325" i="1"/>
  <c r="P1975" i="1"/>
  <c r="P1654" i="1"/>
  <c r="P1750" i="1"/>
  <c r="P2057" i="1"/>
  <c r="P783" i="1"/>
  <c r="P1285" i="1"/>
  <c r="P2174" i="1"/>
  <c r="P2933" i="1"/>
  <c r="P1746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477" i="1"/>
  <c r="P742" i="1"/>
  <c r="P3176" i="1"/>
  <c r="P2287" i="1"/>
  <c r="P1194" i="1"/>
  <c r="P3222" i="1"/>
  <c r="P2530" i="1"/>
  <c r="P2078" i="1"/>
  <c r="P1193" i="1"/>
  <c r="P2637" i="1"/>
  <c r="P1960" i="1"/>
  <c r="P1399" i="1"/>
  <c r="P2982" i="1"/>
  <c r="P2306" i="1"/>
  <c r="P2825" i="1"/>
  <c r="P15" i="1"/>
  <c r="P2033" i="1"/>
  <c r="P367" i="1"/>
  <c r="P2300" i="1"/>
  <c r="P1979" i="1"/>
  <c r="P2314" i="1"/>
  <c r="P2308" i="1"/>
  <c r="P3785" i="1"/>
  <c r="P3477" i="1"/>
  <c r="P3258" i="1"/>
  <c r="P1638" i="1"/>
  <c r="P3509" i="1"/>
  <c r="P375" i="1"/>
  <c r="P3579" i="1"/>
  <c r="P3021" i="1"/>
  <c r="P2984" i="1"/>
  <c r="P1946" i="1"/>
  <c r="P389" i="1"/>
  <c r="P812" i="1"/>
  <c r="P3350" i="1"/>
  <c r="P3687" i="1"/>
  <c r="P3157" i="1"/>
  <c r="P3662" i="1"/>
  <c r="P1040" i="1"/>
  <c r="P93" i="1"/>
  <c r="P3460" i="1"/>
  <c r="P2797" i="1"/>
  <c r="P1896" i="1"/>
  <c r="P3620" i="1"/>
  <c r="P3275" i="1"/>
  <c r="P2973" i="1"/>
  <c r="P533" i="1"/>
  <c r="P1897" i="1"/>
  <c r="P3527" i="1"/>
  <c r="P1604" i="1"/>
  <c r="P60" i="1"/>
  <c r="P2261" i="1"/>
  <c r="P3345" i="1"/>
  <c r="P3514" i="1"/>
  <c r="P2052" i="1"/>
  <c r="P2979" i="1"/>
  <c r="P3463" i="1"/>
  <c r="P2203" i="1"/>
  <c r="P3393" i="1"/>
  <c r="P2726" i="1"/>
  <c r="P2322" i="1"/>
  <c r="P3037" i="1"/>
  <c r="P305" i="1"/>
  <c r="P3263" i="1"/>
  <c r="P2794" i="1"/>
  <c r="P787" i="1"/>
  <c r="P3667" i="1"/>
  <c r="P2964" i="1"/>
  <c r="P3563" i="1"/>
  <c r="P1261" i="1"/>
  <c r="P830" i="1"/>
  <c r="P759" i="1"/>
  <c r="P2226" i="1"/>
  <c r="P3759" i="1"/>
  <c r="P3506" i="1"/>
  <c r="P3552" i="1"/>
  <c r="P527" i="1"/>
  <c r="P390" i="1"/>
  <c r="P3443" i="1"/>
  <c r="P1966" i="1"/>
  <c r="P2998" i="1"/>
  <c r="P1272" i="1"/>
  <c r="P3364" i="1"/>
  <c r="P3285" i="1"/>
  <c r="P2449" i="1"/>
  <c r="P3315" i="1"/>
  <c r="P309" i="1"/>
  <c r="P2939" i="1"/>
  <c r="P2112" i="1"/>
  <c r="P28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465" i="1"/>
  <c r="P1541" i="1"/>
  <c r="P789" i="1"/>
  <c r="P2058" i="1"/>
  <c r="P2054" i="1"/>
  <c r="P1533" i="1"/>
  <c r="P3032" i="1"/>
  <c r="P2817" i="1"/>
  <c r="P3008" i="1"/>
  <c r="P2496" i="1"/>
  <c r="P2169" i="1"/>
  <c r="P2531" i="1"/>
  <c r="P1294" i="1"/>
  <c r="P2250" i="1"/>
  <c r="P1397" i="1"/>
  <c r="P2303" i="1"/>
  <c r="P3310" i="1"/>
  <c r="P1743" i="1"/>
  <c r="P744" i="1"/>
  <c r="P3676" i="1"/>
  <c r="P2044" i="1"/>
  <c r="P1939" i="1"/>
  <c r="P2934" i="1"/>
  <c r="P1518" i="1"/>
  <c r="P2798" i="1"/>
  <c r="P1527" i="1"/>
  <c r="P3153" i="1"/>
  <c r="P1894" i="1"/>
  <c r="P2476" i="1"/>
  <c r="P1503" i="1"/>
  <c r="P1846" i="1"/>
  <c r="P1657" i="1"/>
  <c r="P2264" i="1"/>
  <c r="P823" i="1"/>
  <c r="P119" i="1"/>
  <c r="P2729" i="1"/>
  <c r="P1755" i="1"/>
  <c r="P2253" i="1"/>
  <c r="P376" i="1"/>
  <c r="P1976" i="1"/>
  <c r="P3381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2316" i="1"/>
  <c r="P3219" i="1"/>
  <c r="P2087" i="1"/>
  <c r="P3508" i="1"/>
  <c r="P2292" i="1"/>
  <c r="P2555" i="1"/>
  <c r="P3262" i="1"/>
  <c r="P3576" i="1"/>
  <c r="P1293" i="1"/>
  <c r="P2329" i="1"/>
  <c r="P3261" i="1"/>
  <c r="P3411" i="1"/>
  <c r="P3318" i="1"/>
  <c r="P2188" i="1"/>
  <c r="P1941" i="1"/>
  <c r="P2028" i="1"/>
  <c r="P3541" i="1"/>
  <c r="P1368" i="1"/>
  <c r="P750" i="1"/>
  <c r="P831" i="1"/>
  <c r="P2733" i="1"/>
  <c r="P3438" i="1"/>
  <c r="P1831" i="1"/>
  <c r="P1041" i="1"/>
  <c r="P791" i="1"/>
  <c r="P2546" i="1"/>
  <c r="P2120" i="1"/>
  <c r="P3332" i="1"/>
  <c r="P3415" i="1"/>
  <c r="P3577" i="1"/>
  <c r="P1947" i="1"/>
  <c r="P2624" i="1"/>
  <c r="P1889" i="1"/>
  <c r="P3018" i="1"/>
  <c r="P3274" i="1"/>
  <c r="P2932" i="1"/>
  <c r="P1195" i="1"/>
  <c r="P3447" i="1"/>
  <c r="P3211" i="1"/>
  <c r="P1679" i="1"/>
  <c r="P3254" i="1"/>
  <c r="P2534" i="1"/>
  <c r="P3481" i="1"/>
  <c r="P1203" i="1"/>
  <c r="P1835" i="1"/>
  <c r="P3421" i="1"/>
  <c r="P3286" i="1"/>
  <c r="P110" i="1"/>
  <c r="P3278" i="1"/>
  <c r="P1403" i="1"/>
  <c r="P2783" i="1"/>
  <c r="P3473" i="1"/>
  <c r="P2473" i="1"/>
  <c r="P2006" i="1"/>
  <c r="P3271" i="1"/>
  <c r="P1823" i="1"/>
  <c r="P1656" i="1"/>
  <c r="P2230" i="1"/>
  <c r="P2816" i="1"/>
  <c r="P3326" i="1"/>
  <c r="P1648" i="1"/>
  <c r="P2842" i="1"/>
  <c r="P1253" i="1"/>
  <c r="P1275" i="1"/>
  <c r="P3331" i="1"/>
  <c r="P2212" i="1"/>
  <c r="P3347" i="1"/>
  <c r="P1249" i="1"/>
  <c r="P2338" i="1"/>
  <c r="P2468" i="1"/>
  <c r="P1660" i="1"/>
  <c r="P2708" i="1"/>
  <c r="P1378" i="1"/>
  <c r="P2613" i="1"/>
  <c r="P3554" i="1"/>
  <c r="P341" i="1"/>
  <c r="P1923" i="1"/>
  <c r="P2497" i="1"/>
  <c r="P3323" i="1"/>
  <c r="P1621" i="1"/>
  <c r="P3025" i="1"/>
  <c r="P289" i="1"/>
  <c r="P1615" i="1"/>
  <c r="P250" i="1"/>
  <c r="P40" i="1"/>
  <c r="P2802" i="1"/>
  <c r="P299" i="1"/>
  <c r="P304" i="1"/>
  <c r="P1479" i="1"/>
  <c r="P2481" i="1"/>
  <c r="P3045" i="1"/>
  <c r="P2045" i="1"/>
  <c r="P2182" i="1"/>
  <c r="P2117" i="1"/>
  <c r="P2977" i="1"/>
  <c r="P1388" i="1"/>
  <c r="P3344" i="1"/>
  <c r="P2180" i="1"/>
  <c r="P1676" i="1"/>
  <c r="P528" i="1"/>
  <c r="P2210" i="1"/>
  <c r="P245" i="1"/>
  <c r="P2666" i="1"/>
  <c r="P1759" i="1"/>
  <c r="P1626" i="1"/>
  <c r="P1530" i="1"/>
  <c r="P1209" i="1"/>
  <c r="P2227" i="1"/>
  <c r="P3240" i="1"/>
  <c r="P647" i="1"/>
  <c r="P1633" i="1"/>
  <c r="P116" i="1"/>
  <c r="P1637" i="1"/>
  <c r="P115" i="1"/>
  <c r="P2015" i="1"/>
  <c r="P754" i="1"/>
  <c r="P852" i="1"/>
  <c r="P81" i="1"/>
  <c r="P2840" i="1"/>
  <c r="P332" i="1"/>
  <c r="P1677" i="1"/>
  <c r="P724" i="1"/>
  <c r="P1038" i="1"/>
  <c r="P2332" i="1"/>
  <c r="P2552" i="1"/>
  <c r="P2072" i="1"/>
  <c r="P2459" i="1"/>
  <c r="P2284" i="1"/>
  <c r="P31" i="1"/>
  <c r="P1762" i="1"/>
  <c r="P3328" i="1"/>
  <c r="P2940" i="1"/>
  <c r="P2190" i="1"/>
  <c r="P2016" i="1"/>
  <c r="P2616" i="1"/>
  <c r="P737" i="1"/>
  <c r="P2249" i="1"/>
  <c r="P285" i="1"/>
  <c r="P1196" i="1"/>
  <c r="P1607" i="1"/>
  <c r="P2485" i="1"/>
  <c r="P855" i="1"/>
  <c r="P2070" i="1"/>
  <c r="P2296" i="1"/>
  <c r="P2460" i="1"/>
  <c r="P1034" i="1"/>
  <c r="P1926" i="1"/>
  <c r="P1511" i="1"/>
  <c r="P851" i="1"/>
  <c r="P1351" i="1"/>
  <c r="P3151" i="1"/>
  <c r="P2206" i="1"/>
  <c r="P2995" i="1"/>
  <c r="P2529" i="1"/>
  <c r="P538" i="1"/>
  <c r="P2814" i="1"/>
  <c r="P1955" i="1"/>
  <c r="P1666" i="1"/>
  <c r="P643" i="1"/>
  <c r="P352" i="1"/>
  <c r="P415" i="1"/>
  <c r="P2319" i="1"/>
  <c r="P1220" i="1"/>
  <c r="P38" i="1"/>
  <c r="P407" i="1"/>
  <c r="P1298" i="1"/>
  <c r="P2079" i="1"/>
  <c r="P1854" i="1"/>
  <c r="P2823" i="1"/>
  <c r="P2834" i="1"/>
  <c r="P255" i="1"/>
  <c r="P1383" i="1"/>
  <c r="P1945" i="1"/>
  <c r="P2183" i="1"/>
  <c r="P2055" i="1"/>
  <c r="P1276" i="1"/>
  <c r="P2553" i="1"/>
  <c r="P1286" i="1"/>
  <c r="P1394" i="1"/>
  <c r="P2051" i="1"/>
  <c r="P1025" i="1"/>
  <c r="P3226" i="1"/>
  <c r="P858" i="1"/>
  <c r="P648" i="1"/>
  <c r="P94" i="1"/>
  <c r="P1036" i="1"/>
  <c r="P322" i="1"/>
  <c r="P361" i="1"/>
  <c r="P1030" i="1"/>
  <c r="P39" i="1"/>
  <c r="P2231" i="1"/>
  <c r="P748" i="1"/>
  <c r="P3028" i="1"/>
  <c r="P1849" i="1"/>
  <c r="P3363" i="1"/>
  <c r="P1287" i="1"/>
  <c r="P269" i="1"/>
  <c r="P87" i="1"/>
  <c r="P3027" i="1"/>
  <c r="P1467" i="1"/>
  <c r="P420" i="1"/>
  <c r="P271" i="1"/>
  <c r="P1972" i="1"/>
  <c r="P3335" i="1"/>
  <c r="P1855" i="1"/>
  <c r="P286" i="1"/>
  <c r="P1940" i="1"/>
  <c r="P24" i="1"/>
  <c r="P2263" i="1"/>
  <c r="P1213" i="1"/>
  <c r="P2166" i="1"/>
  <c r="P1843" i="1"/>
  <c r="P365" i="1"/>
  <c r="P3040" i="1"/>
  <c r="P1978" i="1"/>
  <c r="P55" i="1"/>
  <c r="P2626" i="1"/>
  <c r="P3545" i="1"/>
  <c r="P2175" i="1"/>
  <c r="P832" i="1"/>
  <c r="P1376" i="1"/>
  <c r="P22" i="1"/>
  <c r="P1480" i="1"/>
  <c r="P1288" i="1"/>
  <c r="P1506" i="1"/>
  <c r="P3012" i="1"/>
  <c r="P3168" i="1"/>
  <c r="P650" i="1"/>
  <c r="P2446" i="1"/>
  <c r="P1892" i="1"/>
  <c r="P1667" i="1"/>
  <c r="P1190" i="1"/>
  <c r="P2341" i="1"/>
  <c r="P1652" i="1"/>
  <c r="P32" i="1"/>
  <c r="P1258" i="1"/>
  <c r="P345" i="1"/>
  <c r="P1289" i="1"/>
  <c r="P535" i="1"/>
  <c r="P531" i="1"/>
  <c r="P1528" i="1"/>
  <c r="P808" i="1"/>
  <c r="P315" i="1"/>
  <c r="P287" i="1"/>
  <c r="P854" i="1"/>
  <c r="P65" i="1"/>
  <c r="P298" i="1"/>
  <c r="P3031" i="1"/>
  <c r="P2533" i="1"/>
  <c r="P1765" i="1"/>
  <c r="P741" i="1"/>
  <c r="P276" i="1"/>
  <c r="P364" i="1"/>
  <c r="P296" i="1"/>
  <c r="P103" i="1"/>
  <c r="P3155" i="1"/>
  <c r="P2311" i="1"/>
  <c r="P1379" i="1"/>
  <c r="P2232" i="1"/>
  <c r="P1893" i="1"/>
  <c r="P3259" i="1"/>
  <c r="P1954" i="1"/>
  <c r="P62" i="1"/>
  <c r="P530" i="1"/>
  <c r="P1366" i="1"/>
  <c r="P2272" i="1"/>
  <c r="P1352" i="1"/>
  <c r="P54" i="1"/>
  <c r="P51" i="1"/>
  <c r="P1386" i="1"/>
  <c r="P1519" i="1"/>
  <c r="P1270" i="1"/>
  <c r="P1464" i="1"/>
  <c r="P3243" i="1"/>
  <c r="P2191" i="1"/>
  <c r="P2456" i="1"/>
  <c r="P1830" i="1"/>
  <c r="P1201" i="1"/>
  <c r="P2257" i="1"/>
  <c r="P1646" i="1"/>
  <c r="P2067" i="1"/>
  <c r="P2501" i="1"/>
  <c r="P782" i="1"/>
  <c r="P324" i="1"/>
  <c r="P2114" i="1"/>
  <c r="P833" i="1"/>
  <c r="P67" i="1"/>
  <c r="P2454" i="1"/>
  <c r="P2080" i="1"/>
  <c r="P1210" i="1"/>
  <c r="P1211" i="1"/>
  <c r="P1400" i="1"/>
  <c r="P523" i="1"/>
  <c r="P845" i="1"/>
  <c r="P2200" i="1"/>
  <c r="P1747" i="1"/>
  <c r="P377" i="1"/>
  <c r="P1661" i="1"/>
  <c r="P1901" i="1"/>
  <c r="P3162" i="1"/>
  <c r="P21" i="1"/>
  <c r="P1957" i="1"/>
  <c r="P357" i="1"/>
  <c r="P849" i="1"/>
  <c r="P378" i="1"/>
  <c r="P2007" i="1"/>
  <c r="P242" i="1"/>
  <c r="P1931" i="1"/>
  <c r="P1622" i="1"/>
  <c r="P2113" i="1"/>
  <c r="P1197" i="1"/>
  <c r="P1359" i="1"/>
  <c r="P1346" i="1"/>
  <c r="P256" i="1"/>
  <c r="P817" i="1"/>
  <c r="P2245" i="1"/>
  <c r="P3044" i="1"/>
  <c r="P113" i="1"/>
  <c r="P2020" i="1"/>
  <c r="P2724" i="1"/>
  <c r="P1206" i="1"/>
  <c r="P288" i="1"/>
  <c r="P1760" i="1"/>
  <c r="P784" i="1"/>
  <c r="P657" i="1"/>
  <c r="P277" i="1"/>
  <c r="P2811" i="1"/>
  <c r="P1380" i="1"/>
  <c r="P28" i="1"/>
  <c r="P743" i="1"/>
  <c r="P1655" i="1"/>
  <c r="P303" i="1"/>
  <c r="P59" i="1"/>
  <c r="P755" i="1"/>
  <c r="P2499" i="1"/>
  <c r="P1032" i="1"/>
  <c r="P1623" i="1"/>
  <c r="P34" i="1"/>
  <c r="P652" i="1"/>
  <c r="P3600" i="1"/>
  <c r="P1465" i="1"/>
  <c r="P398" i="1"/>
  <c r="P1674" i="1"/>
  <c r="P853" i="1"/>
  <c r="P318" i="1"/>
  <c r="P2540" i="1"/>
  <c r="P2528" i="1"/>
  <c r="P1609" i="1"/>
  <c r="P1512" i="1"/>
  <c r="P3725" i="1"/>
  <c r="P102" i="1"/>
  <c r="P408" i="1"/>
  <c r="P2043" i="1"/>
  <c r="P1649" i="1"/>
  <c r="P86" i="1"/>
  <c r="P112" i="1"/>
  <c r="P391" i="1"/>
  <c r="P726" i="1"/>
  <c r="P1391" i="1"/>
  <c r="P537" i="1"/>
  <c r="P645" i="1"/>
  <c r="P2285" i="1"/>
  <c r="P1524" i="1"/>
  <c r="P1254" i="1"/>
  <c r="P95" i="1"/>
  <c r="P1934" i="1"/>
  <c r="P2621" i="1"/>
  <c r="P3042" i="1"/>
  <c r="P12" i="1"/>
  <c r="P320" i="1"/>
  <c r="P836" i="1"/>
  <c r="P96" i="1"/>
  <c r="P401" i="1"/>
  <c r="P834" i="1"/>
  <c r="P1834" i="1"/>
  <c r="P1973" i="1"/>
  <c r="P2040" i="1"/>
  <c r="P2172" i="1"/>
  <c r="P2928" i="1"/>
  <c r="P280" i="1"/>
  <c r="P25" i="1"/>
  <c r="P2307" i="1"/>
  <c r="P2282" i="1"/>
  <c r="P746" i="1"/>
  <c r="P1641" i="1"/>
  <c r="P2009" i="1"/>
  <c r="P1347" i="1"/>
  <c r="P1933" i="1"/>
  <c r="P729" i="1"/>
  <c r="P1653" i="1"/>
  <c r="P642" i="1"/>
  <c r="P393" i="1"/>
  <c r="P5" i="1"/>
  <c r="P1389" i="1"/>
  <c r="P2116" i="1"/>
  <c r="P1650" i="1"/>
  <c r="P2026" i="1"/>
  <c r="P84" i="1"/>
  <c r="P2101" i="1"/>
  <c r="P253" i="1"/>
  <c r="P328" i="1"/>
  <c r="P1861" i="1"/>
  <c r="P1191" i="1"/>
  <c r="P2032" i="1"/>
  <c r="P2737" i="1"/>
  <c r="P751" i="1"/>
  <c r="P1634" i="1"/>
  <c r="P1744" i="1"/>
  <c r="P1942" i="1"/>
  <c r="P348" i="1"/>
  <c r="P1353" i="1"/>
  <c r="P655" i="1"/>
  <c r="P3186" i="1"/>
  <c r="P2003" i="1"/>
  <c r="P381" i="1"/>
  <c r="P1856" i="1"/>
  <c r="P1948" i="1"/>
  <c r="P1932" i="1"/>
  <c r="P2178" i="1"/>
  <c r="P1290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03" i="1"/>
  <c r="P321" i="1"/>
  <c r="P97" i="1"/>
  <c r="P108" i="1"/>
  <c r="P311" i="1"/>
  <c r="P1302" i="1"/>
  <c r="P1672" i="1"/>
  <c r="P2536" i="1"/>
  <c r="P2445" i="1"/>
  <c r="P1513" i="1"/>
  <c r="P846" i="1"/>
  <c r="P1928" i="1"/>
  <c r="P33" i="1"/>
  <c r="P2012" i="1"/>
  <c r="P2841" i="1"/>
  <c r="P29" i="1"/>
  <c r="P347" i="1"/>
  <c r="P301" i="1"/>
  <c r="P738" i="1"/>
  <c r="P1935" i="1"/>
  <c r="P409" i="1"/>
  <c r="P814" i="1"/>
  <c r="P30" i="1"/>
  <c r="P2056" i="1"/>
  <c r="P1902" i="1"/>
  <c r="P2244" i="1"/>
  <c r="P2235" i="1"/>
  <c r="P10" i="1"/>
  <c r="P404" i="1"/>
  <c r="P3265" i="1"/>
  <c r="P1372" i="1"/>
  <c r="P1509" i="1"/>
  <c r="P2024" i="1"/>
  <c r="P649" i="1"/>
  <c r="P2195" i="1"/>
  <c r="P2097" i="1"/>
  <c r="P414" i="1"/>
  <c r="P2444" i="1"/>
  <c r="P58" i="1"/>
  <c r="P2283" i="1"/>
  <c r="P1980" i="1"/>
  <c r="P2060" i="1"/>
  <c r="P1248" i="1"/>
  <c r="P3661" i="1"/>
  <c r="P756" i="1"/>
  <c r="P77" i="1"/>
  <c r="P2086" i="1"/>
  <c r="P2118" i="1"/>
  <c r="P1938" i="1"/>
  <c r="P1478" i="1"/>
  <c r="P2486" i="1"/>
  <c r="P1635" i="1"/>
  <c r="P265" i="1"/>
  <c r="P841" i="1"/>
  <c r="P1981" i="1"/>
  <c r="P788" i="1"/>
  <c r="P69" i="1"/>
  <c r="P1841" i="1"/>
  <c r="P1251" i="1"/>
  <c r="P1260" i="1"/>
  <c r="P1395" i="1"/>
  <c r="P536" i="1"/>
  <c r="P1255" i="1"/>
  <c r="P251" i="1"/>
  <c r="P3229" i="1"/>
  <c r="P1360" i="1"/>
  <c r="P3051" i="1"/>
  <c r="P2064" i="1"/>
  <c r="P749" i="1"/>
  <c r="P2165" i="1"/>
  <c r="P731" i="1"/>
  <c r="P72" i="1"/>
  <c r="P2037" i="1"/>
  <c r="P2288" i="1"/>
  <c r="P1205" i="1"/>
  <c r="P2252" i="1"/>
  <c r="P2228" i="1"/>
  <c r="P64" i="1"/>
  <c r="P1836" i="1"/>
  <c r="P1348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2317" i="1"/>
  <c r="P111" i="1"/>
  <c r="P2560" i="1"/>
  <c r="P794" i="1"/>
  <c r="P249" i="1"/>
  <c r="P2315" i="1"/>
  <c r="P1857" i="1"/>
  <c r="P300" i="1"/>
  <c r="P2246" i="1"/>
  <c r="P2091" i="1"/>
  <c r="P857" i="1"/>
  <c r="P2229" i="1"/>
  <c r="P2293" i="1"/>
  <c r="P98" i="1"/>
  <c r="P795" i="1"/>
  <c r="P2278" i="1"/>
  <c r="P835" i="1"/>
  <c r="P2820" i="1"/>
  <c r="P3052" i="1"/>
  <c r="P1535" i="1"/>
  <c r="P2213" i="1"/>
  <c r="P541" i="1"/>
  <c r="P1291" i="1"/>
  <c r="P826" i="1"/>
  <c r="P2484" i="1"/>
  <c r="P2466" i="1"/>
  <c r="P1624" i="1"/>
  <c r="P1299" i="1"/>
  <c r="P2969" i="1"/>
  <c r="P1832" i="1"/>
  <c r="P1636" i="1"/>
  <c r="P3339" i="1"/>
  <c r="P1858" i="1"/>
  <c r="P2273" i="1"/>
  <c r="P1364" i="1"/>
  <c r="P861" i="1"/>
  <c r="P722" i="1"/>
  <c r="P1886" i="1"/>
  <c r="P2712" i="1"/>
  <c r="P56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79" i="1"/>
  <c r="P1356" i="1"/>
  <c r="P1252" i="1"/>
  <c r="P339" i="1"/>
  <c r="P1505" i="1"/>
  <c r="P1402" i="1"/>
  <c r="P1398" i="1"/>
  <c r="P380" i="1"/>
  <c r="P1246" i="1"/>
  <c r="P1470" i="1"/>
  <c r="P252" i="1"/>
  <c r="P524" i="1"/>
  <c r="P78" i="1"/>
  <c r="P2071" i="1"/>
  <c r="P2480" i="1"/>
  <c r="P1680" i="1"/>
  <c r="P36" i="1"/>
  <c r="P2443" i="1"/>
  <c r="P302" i="1"/>
  <c r="P2251" i="1"/>
  <c r="P2279" i="1"/>
  <c r="P99" i="1"/>
  <c r="P27" i="1"/>
  <c r="P114" i="1"/>
  <c r="P753" i="1"/>
  <c r="P818" i="1"/>
  <c r="P1977" i="1"/>
  <c r="P53" i="1"/>
  <c r="P355" i="1"/>
  <c r="P1367" i="1"/>
  <c r="P3727" i="1"/>
  <c r="P1357" i="1"/>
  <c r="P9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3234" i="1"/>
  <c r="O3312" i="1"/>
  <c r="O109" i="1"/>
  <c r="O3158" i="1"/>
  <c r="O3673" i="1"/>
  <c r="O2224" i="1"/>
  <c r="O2967" i="1"/>
  <c r="O2992" i="1"/>
  <c r="O2050" i="1"/>
  <c r="O275" i="1"/>
  <c r="O1885" i="1"/>
  <c r="O2558" i="1"/>
  <c r="O3653" i="1"/>
  <c r="O2495" i="1"/>
  <c r="O2608" i="1"/>
  <c r="O1405" i="1"/>
  <c r="O3251" i="1"/>
  <c r="O843" i="1"/>
  <c r="O3555" i="1"/>
  <c r="O747" i="1"/>
  <c r="O1295" i="1"/>
  <c r="O3418" i="1"/>
  <c r="O70" i="1"/>
  <c r="O1603" i="1"/>
  <c r="O3588" i="1"/>
  <c r="O327" i="1"/>
  <c r="O1273" i="1"/>
  <c r="O3453" i="1"/>
  <c r="O3253" i="1"/>
  <c r="O2076" i="1"/>
  <c r="O2173" i="1"/>
  <c r="O4" i="1"/>
  <c r="O3517" i="1"/>
  <c r="O2458" i="1"/>
  <c r="O2027" i="1"/>
  <c r="O1204" i="1"/>
  <c r="O2968" i="1"/>
  <c r="O3605" i="1"/>
  <c r="O1761" i="1"/>
  <c r="O3561" i="1"/>
  <c r="O1358" i="1"/>
  <c r="O1279" i="1"/>
  <c r="O3409" i="1"/>
  <c r="O3544" i="1"/>
  <c r="O1280" i="1"/>
  <c r="O2548" i="1"/>
  <c r="O2983" i="1"/>
  <c r="O2461" i="1"/>
  <c r="O1477" i="1"/>
  <c r="O3246" i="1"/>
  <c r="O259" i="1"/>
  <c r="O3306" i="1"/>
  <c r="O3233" i="1"/>
  <c r="O1982" i="1"/>
  <c r="O3039" i="1"/>
  <c r="O3189" i="1"/>
  <c r="O2972" i="1"/>
  <c r="O3325" i="1"/>
  <c r="O3150" i="1"/>
  <c r="O3412" i="1"/>
  <c r="O2256" i="1"/>
  <c r="O2787" i="1"/>
  <c r="O2255" i="1"/>
  <c r="O1521" i="1"/>
  <c r="O1387" i="1"/>
  <c r="O2793" i="1"/>
  <c r="O1605" i="1"/>
  <c r="O1531" i="1"/>
  <c r="O316" i="1"/>
  <c r="O3210" i="1"/>
  <c r="O281" i="1"/>
  <c r="O1517" i="1"/>
  <c r="O1606" i="1"/>
  <c r="O354" i="1"/>
  <c r="O248" i="1"/>
  <c r="O2168" i="1"/>
  <c r="O82" i="1"/>
  <c r="O1031" i="1"/>
  <c r="O802" i="1"/>
  <c r="O1198" i="1"/>
  <c r="O3279" i="1"/>
  <c r="O828" i="1"/>
  <c r="O2115" i="1"/>
  <c r="O26" i="1"/>
  <c r="O90" i="1"/>
  <c r="O842" i="1"/>
  <c r="O2640" i="1"/>
  <c r="O1671" i="1"/>
  <c r="O2065" i="1"/>
  <c r="O2720" i="1"/>
  <c r="O100" i="1"/>
  <c r="O2066" i="1"/>
  <c r="O2340" i="1"/>
  <c r="O644" i="1"/>
  <c r="O35" i="1"/>
  <c r="O83" i="1"/>
  <c r="O1216" i="1"/>
  <c r="O74" i="1"/>
  <c r="O2031" i="1"/>
  <c r="O1037" i="1"/>
  <c r="O2275" i="1"/>
  <c r="O2047" i="1"/>
  <c r="O2801" i="1"/>
  <c r="O810" i="1"/>
  <c r="O260" i="1"/>
  <c r="O1542" i="1"/>
  <c r="O2286" i="1"/>
  <c r="O2803" i="1"/>
  <c r="O2077" i="1"/>
  <c r="O1507" i="1"/>
  <c r="O1212" i="1"/>
  <c r="O2465" i="1"/>
  <c r="O2320" i="1"/>
  <c r="O2727" i="1"/>
  <c r="O1936" i="1"/>
  <c r="O278" i="1"/>
  <c r="O2109" i="1"/>
  <c r="O2241" i="1"/>
  <c r="O2523" i="1"/>
  <c r="O2030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3357" i="1"/>
  <c r="O3609" i="1"/>
  <c r="O3313" i="1"/>
  <c r="O3486" i="1"/>
  <c r="O2110" i="1"/>
  <c r="O2318" i="1"/>
  <c r="O3324" i="1"/>
  <c r="O2715" i="1"/>
  <c r="O3716" i="1"/>
  <c r="O3217" i="1"/>
  <c r="O3551" i="1"/>
  <c r="O2225" i="1"/>
  <c r="O3000" i="1"/>
  <c r="O847" i="1"/>
  <c r="O3511" i="1"/>
  <c r="O2970" i="1"/>
  <c r="O3391" i="1"/>
  <c r="O3586" i="1"/>
  <c r="O3680" i="1"/>
  <c r="O3724" i="1"/>
  <c r="O3172" i="1"/>
  <c r="O3437" i="1"/>
  <c r="O2549" i="1"/>
  <c r="O3524" i="1"/>
  <c r="O2544" i="1"/>
  <c r="O2490" i="1"/>
  <c r="O825" i="1"/>
  <c r="O3281" i="1"/>
  <c r="O2491" i="1"/>
  <c r="O3775" i="1"/>
  <c r="O2053" i="1"/>
  <c r="O3549" i="1"/>
  <c r="O2451" i="1"/>
  <c r="O2462" i="1"/>
  <c r="O2630" i="1"/>
  <c r="O3441" i="1"/>
  <c r="O2542" i="1"/>
  <c r="O3698" i="1"/>
  <c r="O3607" i="1"/>
  <c r="O3503" i="1"/>
  <c r="O3763" i="1"/>
  <c r="O2709" i="1"/>
  <c r="O3621" i="1"/>
  <c r="O3426" i="1"/>
  <c r="O3610" i="1"/>
  <c r="O3557" i="1"/>
  <c r="O3362" i="1"/>
  <c r="O3497" i="1"/>
  <c r="O3664" i="1"/>
  <c r="O3348" i="1"/>
  <c r="O2266" i="1"/>
  <c r="O2554" i="1"/>
  <c r="O3707" i="1"/>
  <c r="O3495" i="1"/>
  <c r="O2276" i="1"/>
  <c r="O3695" i="1"/>
  <c r="O3526" i="1"/>
  <c r="O3417" i="1"/>
  <c r="O3773" i="1"/>
  <c r="O3388" i="1"/>
  <c r="O3482" i="1"/>
  <c r="O3330" i="1"/>
  <c r="O3030" i="1"/>
  <c r="O2186" i="1"/>
  <c r="O2815" i="1"/>
  <c r="O3017" i="1"/>
  <c r="O1842" i="1"/>
  <c r="O3474" i="1"/>
  <c r="O3273" i="1"/>
  <c r="O3436" i="1"/>
  <c r="O413" i="1"/>
  <c r="O3430" i="1"/>
  <c r="O2988" i="1"/>
  <c r="O3386" i="1"/>
  <c r="O2095" i="1"/>
  <c r="O3479" i="1"/>
  <c r="O3372" i="1"/>
  <c r="O3533" i="1"/>
  <c r="O3307" i="1"/>
  <c r="O2500" i="1"/>
  <c r="O3433" i="1"/>
  <c r="O3583" i="1"/>
  <c r="O3504" i="1"/>
  <c r="O2711" i="1"/>
  <c r="O2974" i="1"/>
  <c r="O3666" i="1"/>
  <c r="O3784" i="1"/>
  <c r="O2472" i="1"/>
  <c r="O3710" i="1"/>
  <c r="O3165" i="1"/>
  <c r="O3581" i="1"/>
  <c r="O3612" i="1"/>
  <c r="O3760" i="1"/>
  <c r="O3656" i="1"/>
  <c r="O3041" i="1"/>
  <c r="O2980" i="1"/>
  <c r="O3523" i="1"/>
  <c r="O1898" i="1"/>
  <c r="O3365" i="1"/>
  <c r="O2663" i="1"/>
  <c r="O3615" i="1"/>
  <c r="O2081" i="1"/>
  <c r="O3674" i="1"/>
  <c r="O3540" i="1"/>
  <c r="O3572" i="1"/>
  <c r="O3387" i="1"/>
  <c r="O3371" i="1"/>
  <c r="O3617" i="1"/>
  <c r="O3152" i="1"/>
  <c r="O3250" i="1"/>
  <c r="O3519" i="1"/>
  <c r="O3614" i="1"/>
  <c r="O3236" i="1"/>
  <c r="O3689" i="1"/>
  <c r="O2068" i="1"/>
  <c r="O3608" i="1"/>
  <c r="O2804" i="1"/>
  <c r="O3490" i="1"/>
  <c r="O3663" i="1"/>
  <c r="O3480" i="1"/>
  <c r="O3257" i="1"/>
  <c r="O3591" i="1"/>
  <c r="O3247" i="1"/>
  <c r="O2991" i="1"/>
  <c r="O2805" i="1"/>
  <c r="O3338" i="1"/>
  <c r="O3589" i="1"/>
  <c r="O3154" i="1"/>
  <c r="O3282" i="1"/>
  <c r="O2732" i="1"/>
  <c r="O3539" i="1"/>
  <c r="O3788" i="1"/>
  <c r="O63" i="1"/>
  <c r="O2822" i="1"/>
  <c r="O2813" i="1"/>
  <c r="O261" i="1"/>
  <c r="O1662" i="1"/>
  <c r="O3301" i="1"/>
  <c r="O2017" i="1"/>
  <c r="O3380" i="1"/>
  <c r="O2525" i="1"/>
  <c r="O3491" i="1"/>
  <c r="O856" i="1"/>
  <c r="O1381" i="1"/>
  <c r="O3455" i="1"/>
  <c r="O3500" i="1"/>
  <c r="O262" i="1"/>
  <c r="O3714" i="1"/>
  <c r="O2635" i="1"/>
  <c r="O3766" i="1"/>
  <c r="O370" i="1"/>
  <c r="O3416" i="1"/>
  <c r="O3399" i="1"/>
  <c r="O3675" i="1"/>
  <c r="O2339" i="1"/>
  <c r="O3182" i="1"/>
  <c r="O3356" i="1"/>
  <c r="O3280" i="1"/>
  <c r="O3006" i="1"/>
  <c r="O3435" i="1"/>
  <c r="O3215" i="1"/>
  <c r="O3665" i="1"/>
  <c r="O1826" i="1"/>
  <c r="O2342" i="1"/>
  <c r="O3584" i="1"/>
  <c r="O1899" i="1"/>
  <c r="O1887" i="1"/>
  <c r="O1361" i="1"/>
  <c r="O2614" i="1"/>
  <c r="O295" i="1"/>
  <c r="O785" i="1"/>
  <c r="O3536" i="1"/>
  <c r="O1953" i="1"/>
  <c r="O3293" i="1"/>
  <c r="O3403" i="1"/>
  <c r="O820" i="1"/>
  <c r="O739" i="1"/>
  <c r="O3164" i="1"/>
  <c r="O3456" i="1"/>
  <c r="O2828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2309" i="1"/>
  <c r="O2333" i="1"/>
  <c r="O2036" i="1"/>
  <c r="O2562" i="1"/>
  <c r="O2093" i="1"/>
  <c r="O3248" i="1"/>
  <c r="O1215" i="1"/>
  <c r="O3035" i="1"/>
  <c r="O796" i="1"/>
  <c r="O1029" i="1"/>
  <c r="O2073" i="1"/>
  <c r="O2111" i="1"/>
  <c r="O3264" i="1"/>
  <c r="O1296" i="1"/>
  <c r="O3346" i="1"/>
  <c r="O1369" i="1"/>
  <c r="O2099" i="1"/>
  <c r="O1613" i="1"/>
  <c r="O3317" i="1"/>
  <c r="O10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13" i="1"/>
  <c r="O3628" i="1"/>
  <c r="O3824" i="1"/>
  <c r="O3498" i="1"/>
  <c r="O3703" i="1"/>
  <c r="O2492" i="1"/>
  <c r="O421" i="1"/>
  <c r="O1466" i="1"/>
  <c r="O3616" i="1"/>
  <c r="O2046" i="1"/>
  <c r="O1208" i="1"/>
  <c r="O3478" i="1"/>
  <c r="O1884" i="1"/>
  <c r="O3752" i="1"/>
  <c r="O3558" i="1"/>
  <c r="O3241" i="1"/>
  <c r="O3174" i="1"/>
  <c r="O3402" i="1"/>
  <c r="O3531" i="1"/>
  <c r="O1888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1758" i="1"/>
  <c r="O3022" i="1"/>
  <c r="O3564" i="1"/>
  <c r="O2475" i="1"/>
  <c r="O2784" i="1"/>
  <c r="O3414" i="1"/>
  <c r="O1639" i="1"/>
  <c r="O2471" i="1"/>
  <c r="O2818" i="1"/>
  <c r="O2331" i="1"/>
  <c r="O3496" i="1"/>
  <c r="O2632" i="1"/>
  <c r="O8" i="1"/>
  <c r="O1883" i="1"/>
  <c r="O3173" i="1"/>
  <c r="O3672" i="1"/>
  <c r="O3220" i="1"/>
  <c r="O2619" i="1"/>
  <c r="O1039" i="1"/>
  <c r="O3011" i="1"/>
  <c r="O1964" i="1"/>
  <c r="O3290" i="1"/>
  <c r="O1022" i="1"/>
  <c r="O335" i="1"/>
  <c r="O2310" i="1"/>
  <c r="O2108" i="1"/>
  <c r="O2008" i="1"/>
  <c r="O2722" i="1"/>
  <c r="O1297" i="1"/>
  <c r="O3169" i="1"/>
  <c r="O2247" i="1"/>
  <c r="O2061" i="1"/>
  <c r="O2494" i="1"/>
  <c r="O3277" i="1"/>
  <c r="O1384" i="1"/>
  <c r="O1642" i="1"/>
  <c r="O338" i="1"/>
  <c r="O257" i="1"/>
  <c r="O1644" i="1"/>
  <c r="O2305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411" i="1"/>
  <c r="O525" i="1"/>
  <c r="O297" i="1"/>
  <c r="O1514" i="1"/>
  <c r="O400" i="1"/>
  <c r="O356" i="1"/>
  <c r="O2730" i="1"/>
  <c r="O811" i="1"/>
  <c r="O1365" i="1"/>
  <c r="O1259" i="1"/>
  <c r="O3309" i="1"/>
  <c r="O2809" i="1"/>
  <c r="O1632" i="1"/>
  <c r="O1824" i="1"/>
  <c r="O2965" i="1"/>
  <c r="O3341" i="1"/>
  <c r="O3043" i="1"/>
  <c r="O1967" i="1"/>
  <c r="O2122" i="1"/>
  <c r="O2281" i="1"/>
  <c r="O1523" i="1"/>
  <c r="O1516" i="1"/>
  <c r="O2612" i="1"/>
  <c r="O1827" i="1"/>
  <c r="O2479" i="1"/>
  <c r="O1949" i="1"/>
  <c r="O2942" i="1"/>
  <c r="O2199" i="1"/>
  <c r="O2234" i="1"/>
  <c r="O2192" i="1"/>
  <c r="O1033" i="1"/>
  <c r="O412" i="1"/>
  <c r="O358" i="1"/>
  <c r="O1608" i="1"/>
  <c r="O760" i="1"/>
  <c r="O2209" i="1"/>
  <c r="O2830" i="1"/>
  <c r="O1377" i="1"/>
  <c r="O117" i="1"/>
  <c r="O79" i="1"/>
  <c r="O1745" i="1"/>
  <c r="O3382" i="1"/>
  <c r="O2063" i="1"/>
  <c r="O822" i="1"/>
  <c r="O1473" i="1"/>
  <c r="O3270" i="1"/>
  <c r="O2493" i="1"/>
  <c r="O49" i="1"/>
  <c r="O816" i="1"/>
  <c r="O106" i="1"/>
  <c r="O1274" i="1"/>
  <c r="O2048" i="1"/>
  <c r="O3316" i="1"/>
  <c r="O2615" i="1"/>
  <c r="O2735" i="1"/>
  <c r="O1538" i="1"/>
  <c r="O2291" i="1"/>
  <c r="O1900" i="1"/>
  <c r="O1839" i="1"/>
  <c r="O2538" i="1"/>
  <c r="O3252" i="1"/>
  <c r="O2298" i="1"/>
  <c r="O1669" i="1"/>
  <c r="O2826" i="1"/>
  <c r="O2537" i="1"/>
  <c r="O2556" i="1"/>
  <c r="O800" i="1"/>
  <c r="O2" i="1"/>
  <c r="O42" i="1"/>
  <c r="O2265" i="1"/>
  <c r="O2623" i="1"/>
  <c r="O1670" i="1"/>
  <c r="O2074" i="1"/>
  <c r="O43" i="1"/>
  <c r="O3562" i="1"/>
  <c r="O829" i="1"/>
  <c r="O118" i="1"/>
  <c r="O732" i="1"/>
  <c r="O1217" i="1"/>
  <c r="O2198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956" i="1"/>
  <c r="O3166" i="1"/>
  <c r="O1525" i="1"/>
  <c r="O2262" i="1"/>
  <c r="O3467" i="1"/>
  <c r="O3709" i="1"/>
  <c r="O2721" i="1"/>
  <c r="O2806" i="1"/>
  <c r="O3237" i="1"/>
  <c r="O3213" i="1"/>
  <c r="O2717" i="1"/>
  <c r="O3179" i="1"/>
  <c r="O2541" i="1"/>
  <c r="O809" i="1"/>
  <c r="O2665" i="1"/>
  <c r="O2274" i="1"/>
  <c r="O2297" i="1"/>
  <c r="O399" i="1"/>
  <c r="O1482" i="1"/>
  <c r="O284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3461" i="1"/>
  <c r="O3287" i="1"/>
  <c r="O2824" i="1"/>
  <c r="O2993" i="1"/>
  <c r="O1962" i="1"/>
  <c r="O3015" i="1"/>
  <c r="O291" i="1"/>
  <c r="O1847" i="1"/>
  <c r="O41" i="1"/>
  <c r="O3444" i="1"/>
  <c r="O3604" i="1"/>
  <c r="O3295" i="1"/>
  <c r="O3593" i="1"/>
  <c r="O3587" i="1"/>
  <c r="O2994" i="1"/>
  <c r="O1749" i="1"/>
  <c r="O2561" i="1"/>
  <c r="O2620" i="1"/>
  <c r="O3654" i="1"/>
  <c r="O3368" i="1"/>
  <c r="O3292" i="1"/>
  <c r="O3283" i="1"/>
  <c r="O406" i="1"/>
  <c r="O3379" i="1"/>
  <c r="O3334" i="1"/>
  <c r="O2636" i="1"/>
  <c r="O3660" i="1"/>
  <c r="O394" i="1"/>
  <c r="O1968" i="1"/>
  <c r="O2710" i="1"/>
  <c r="O1678" i="1"/>
  <c r="O3595" i="1"/>
  <c r="O3422" i="1"/>
  <c r="O3505" i="1"/>
  <c r="O3333" i="1"/>
  <c r="O3489" i="1"/>
  <c r="O3336" i="1"/>
  <c r="O1616" i="1"/>
  <c r="O3214" i="1"/>
  <c r="O3450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385" i="1"/>
  <c r="O1610" i="1"/>
  <c r="O1536" i="1"/>
  <c r="O2208" i="1"/>
  <c r="O2090" i="1"/>
  <c r="O2330" i="1"/>
  <c r="O3684" i="1"/>
  <c r="O2617" i="1"/>
  <c r="O2268" i="1"/>
  <c r="O3538" i="1"/>
  <c r="O3291" i="1"/>
  <c r="O2610" i="1"/>
  <c r="O3580" i="1"/>
  <c r="O3360" i="1"/>
  <c r="O3485" i="1"/>
  <c r="O1668" i="1"/>
  <c r="O2085" i="1"/>
  <c r="O1354" i="1"/>
  <c r="O2924" i="1"/>
  <c r="O1225" i="1"/>
  <c r="O534" i="1"/>
  <c r="O2194" i="1"/>
  <c r="O3014" i="1"/>
  <c r="O3454" i="1"/>
  <c r="O3304" i="1"/>
  <c r="O3423" i="1"/>
  <c r="O3227" i="1"/>
  <c r="O2800" i="1"/>
  <c r="O2448" i="1"/>
  <c r="O2189" i="1"/>
  <c r="O3590" i="1"/>
  <c r="O3472" i="1"/>
  <c r="O1944" i="1"/>
  <c r="O3353" i="1"/>
  <c r="O3033" i="1"/>
  <c r="O3303" i="1"/>
  <c r="O3367" i="1"/>
  <c r="O2807" i="1"/>
  <c r="O3396" i="1"/>
  <c r="O1401" i="1"/>
  <c r="O1349" i="1"/>
  <c r="O1362" i="1"/>
  <c r="O1192" i="1"/>
  <c r="O263" i="1"/>
  <c r="O2121" i="1"/>
  <c r="O1265" i="1"/>
  <c r="O2092" i="1"/>
  <c r="O2221" i="1"/>
  <c r="O1262" i="1"/>
  <c r="O3329" i="1"/>
  <c r="O267" i="1"/>
  <c r="O1643" i="1"/>
  <c r="O733" i="1"/>
  <c r="O3448" i="1"/>
  <c r="O1390" i="1"/>
  <c r="O2218" i="1"/>
  <c r="O2171" i="1"/>
  <c r="O1375" i="1"/>
  <c r="O1618" i="1"/>
  <c r="O2248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2527" i="1"/>
  <c r="O61" i="1"/>
  <c r="O2736" i="1"/>
  <c r="O1645" i="1"/>
  <c r="O2547" i="1"/>
  <c r="O3048" i="1"/>
  <c r="O2321" i="1"/>
  <c r="O3419" i="1"/>
  <c r="O3298" i="1"/>
  <c r="O799" i="1"/>
  <c r="O1028" i="1"/>
  <c r="O1930" i="1"/>
  <c r="O2627" i="1"/>
  <c r="O1630" i="1"/>
  <c r="O2014" i="1"/>
  <c r="O317" i="1"/>
  <c r="O1663" i="1"/>
  <c r="O2795" i="1"/>
  <c r="O539" i="1"/>
  <c r="O23" i="1"/>
  <c r="O3655" i="1"/>
  <c r="O2791" i="1"/>
  <c r="O3010" i="1"/>
  <c r="O2532" i="1"/>
  <c r="O2487" i="1"/>
  <c r="O3571" i="1"/>
  <c r="O1024" i="1"/>
  <c r="O2789" i="1"/>
  <c r="O272" i="1"/>
  <c r="O3163" i="1"/>
  <c r="O1829" i="1"/>
  <c r="O2718" i="1"/>
  <c r="O3004" i="1"/>
  <c r="O844" i="1"/>
  <c r="O2177" i="1"/>
  <c r="O3212" i="1"/>
  <c r="O14" i="1"/>
  <c r="O2455" i="1"/>
  <c r="O2941" i="1"/>
  <c r="O2259" i="1"/>
  <c r="O2220" i="1"/>
  <c r="O2987" i="1"/>
  <c r="O346" i="1"/>
  <c r="O2474" i="1"/>
  <c r="O2716" i="1"/>
  <c r="O307" i="1"/>
  <c r="O1924" i="1"/>
  <c r="O243" i="1"/>
  <c r="O1828" i="1"/>
  <c r="O3050" i="1"/>
  <c r="O359" i="1"/>
  <c r="O2103" i="1"/>
  <c r="O2642" i="1"/>
  <c r="O3224" i="1"/>
  <c r="O2269" i="1"/>
  <c r="O3221" i="1"/>
  <c r="O254" i="1"/>
  <c r="O3269" i="1"/>
  <c r="O1756" i="1"/>
  <c r="O2184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3320" i="1"/>
  <c r="O2219" i="1"/>
  <c r="O350" i="1"/>
  <c r="O2925" i="1"/>
  <c r="O3772" i="1"/>
  <c r="O3375" i="1"/>
  <c r="O3623" i="1"/>
  <c r="O3016" i="1"/>
  <c r="O3629" i="1"/>
  <c r="O1266" i="1"/>
  <c r="O3565" i="1"/>
  <c r="O3574" i="1"/>
  <c r="O1250" i="1"/>
  <c r="O2021" i="1"/>
  <c r="O3515" i="1"/>
  <c r="O3598" i="1"/>
  <c r="O3567" i="1"/>
  <c r="O3837" i="1"/>
  <c r="O1508" i="1"/>
  <c r="O3683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3717" i="1"/>
  <c r="O3452" i="1"/>
  <c r="O2170" i="1"/>
  <c r="O3390" i="1"/>
  <c r="O3366" i="1"/>
  <c r="O1207" i="1"/>
  <c r="O1658" i="1"/>
  <c r="O3425" i="1"/>
  <c r="O3440" i="1"/>
  <c r="O3358" i="1"/>
  <c r="O3342" i="1"/>
  <c r="O3408" i="1"/>
  <c r="O3249" i="1"/>
  <c r="O3502" i="1"/>
  <c r="O3833" i="1"/>
  <c r="O3395" i="1"/>
  <c r="O3470" i="1"/>
  <c r="O3543" i="1"/>
  <c r="O3003" i="1"/>
  <c r="O3397" i="1"/>
  <c r="O3601" i="1"/>
  <c r="O3688" i="1"/>
  <c r="O3462" i="1"/>
  <c r="O2625" i="1"/>
  <c r="O2242" i="1"/>
  <c r="O3510" i="1"/>
  <c r="O2096" i="1"/>
  <c r="O2966" i="1"/>
  <c r="O3404" i="1"/>
  <c r="O3626" i="1"/>
  <c r="O2187" i="1"/>
  <c r="O3469" i="1"/>
  <c r="O3693" i="1"/>
  <c r="O3548" i="1"/>
  <c r="O2447" i="1"/>
  <c r="O3529" i="1"/>
  <c r="O3439" i="1"/>
  <c r="O2734" i="1"/>
  <c r="O3507" i="1"/>
  <c r="O3384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752" i="1"/>
  <c r="O839" i="1"/>
  <c r="O1292" i="1"/>
  <c r="O2034" i="1"/>
  <c r="O2605" i="1"/>
  <c r="O2833" i="1"/>
  <c r="O3311" i="1"/>
  <c r="O740" i="1"/>
  <c r="O1222" i="1"/>
  <c r="O2470" i="1"/>
  <c r="O382" i="1"/>
  <c r="O121" i="1"/>
  <c r="O395" i="1"/>
  <c r="O2312" i="1"/>
  <c r="O2996" i="1"/>
  <c r="O3159" i="1"/>
  <c r="O3049" i="1"/>
  <c r="O1035" i="1"/>
  <c r="O1281" i="1"/>
  <c r="O653" i="1"/>
  <c r="O2609" i="1"/>
  <c r="O2725" i="1"/>
  <c r="O313" i="1"/>
  <c r="O727" i="1"/>
  <c r="O3235" i="1"/>
  <c r="O2836" i="1"/>
  <c r="O1537" i="1"/>
  <c r="O2167" i="1"/>
  <c r="O2628" i="1"/>
  <c r="O3171" i="1"/>
  <c r="O3337" i="1"/>
  <c r="O2176" i="1"/>
  <c r="O3020" i="1"/>
  <c r="O1301" i="1"/>
  <c r="O1631" i="1"/>
  <c r="O2258" i="1"/>
  <c r="O105" i="1"/>
  <c r="O417" i="1"/>
  <c r="O1247" i="1"/>
  <c r="O292" i="1"/>
  <c r="O1640" i="1"/>
  <c r="O734" i="1"/>
  <c r="O2629" i="1"/>
  <c r="O3184" i="1"/>
  <c r="O2489" i="1"/>
  <c r="O1510" i="1"/>
  <c r="O2336" i="1"/>
  <c r="O1837" i="1"/>
  <c r="O2094" i="1"/>
  <c r="O1825" i="1"/>
  <c r="O1304" i="1"/>
  <c r="O2243" i="1"/>
  <c r="O2978" i="1"/>
  <c r="O793" i="1"/>
  <c r="O1468" i="1"/>
  <c r="O2792" i="1"/>
  <c r="O3492" i="1"/>
  <c r="O2819" i="1"/>
  <c r="O247" i="1"/>
  <c r="O388" i="1"/>
  <c r="O2837" i="1"/>
  <c r="O2929" i="1"/>
  <c r="O532" i="1"/>
  <c r="O1927" i="1"/>
  <c r="O2197" i="1"/>
  <c r="O2163" i="1"/>
  <c r="O2216" i="1"/>
  <c r="O2930" i="1"/>
  <c r="O1763" i="1"/>
  <c r="O402" i="1"/>
  <c r="O1303" i="1"/>
  <c r="O1271" i="1"/>
  <c r="O1748" i="1"/>
  <c r="O3036" i="1"/>
  <c r="O813" i="1"/>
  <c r="O2039" i="1"/>
  <c r="O2714" i="1"/>
  <c r="O1223" i="1"/>
  <c r="O2049" i="1"/>
  <c r="O725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797" i="1"/>
  <c r="O1481" i="1"/>
  <c r="O2559" i="1"/>
  <c r="O2668" i="1"/>
  <c r="O2821" i="1"/>
  <c r="O3451" i="1"/>
  <c r="O3009" i="1"/>
  <c r="O3692" i="1"/>
  <c r="O3268" i="1"/>
  <c r="O3034" i="1"/>
  <c r="O3149" i="1"/>
  <c r="O1943" i="1"/>
  <c r="O3359" i="1"/>
  <c r="O3007" i="1"/>
  <c r="O7" i="1"/>
  <c r="O2524" i="1"/>
  <c r="O2535" i="1"/>
  <c r="O660" i="1"/>
  <c r="O2452" i="1"/>
  <c r="O2935" i="1"/>
  <c r="O19" i="1"/>
  <c r="O349" i="1"/>
  <c r="O3260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2022" i="1"/>
  <c r="O44" i="1"/>
  <c r="O333" i="1"/>
  <c r="O1859" i="1"/>
  <c r="O1396" i="1"/>
  <c r="O1350" i="1"/>
  <c r="O2829" i="1"/>
  <c r="O3413" i="1"/>
  <c r="O1625" i="1"/>
  <c r="O3321" i="1"/>
  <c r="O403" i="1"/>
  <c r="O91" i="1"/>
  <c r="O418" i="1"/>
  <c r="O3242" i="1"/>
  <c r="O107" i="1"/>
  <c r="O3023" i="1"/>
  <c r="O1257" i="1"/>
  <c r="O387" i="1"/>
  <c r="O1374" i="1"/>
  <c r="O368" i="1"/>
  <c r="O1363" i="1"/>
  <c r="O1629" i="1"/>
  <c r="O3267" i="1"/>
  <c r="O850" i="1"/>
  <c r="O371" i="1"/>
  <c r="O3428" i="1"/>
  <c r="O1890" i="1"/>
  <c r="O1963" i="1"/>
  <c r="O47" i="1"/>
  <c r="O2997" i="1"/>
  <c r="O790" i="1"/>
  <c r="O3383" i="1"/>
  <c r="O336" i="1"/>
  <c r="O3327" i="1"/>
  <c r="O3294" i="1"/>
  <c r="O1355" i="1"/>
  <c r="O1851" i="1"/>
  <c r="O2604" i="1"/>
  <c r="O2106" i="1"/>
  <c r="O383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2038" i="1"/>
  <c r="O2023" i="1"/>
  <c r="O416" i="1"/>
  <c r="O803" i="1"/>
  <c r="O2450" i="1"/>
  <c r="O745" i="1"/>
  <c r="O2013" i="1"/>
  <c r="O2193" i="1"/>
  <c r="O1463" i="1"/>
  <c r="O3377" i="1"/>
  <c r="O3167" i="1"/>
  <c r="O294" i="1"/>
  <c r="O1664" i="1"/>
  <c r="O658" i="1"/>
  <c r="O3001" i="1"/>
  <c r="O246" i="1"/>
  <c r="O2667" i="1"/>
  <c r="O824" i="1"/>
  <c r="O735" i="1"/>
  <c r="O1757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373" i="1"/>
  <c r="O1529" i="1"/>
  <c r="O48" i="1"/>
  <c r="O2035" i="1"/>
  <c r="O1199" i="1"/>
  <c r="O1844" i="1"/>
  <c r="O273" i="1"/>
  <c r="O1675" i="1"/>
  <c r="O1961" i="1"/>
  <c r="O758" i="1"/>
  <c r="O1614" i="1"/>
  <c r="O2498" i="1"/>
  <c r="O3156" i="1"/>
  <c r="O2622" i="1"/>
  <c r="O1753" i="1"/>
  <c r="O2981" i="1"/>
  <c r="O651" i="1"/>
  <c r="O3378" i="1"/>
  <c r="O3188" i="1"/>
  <c r="O646" i="1"/>
  <c r="O3828" i="1"/>
  <c r="O2938" i="1"/>
  <c r="O3787" i="1"/>
  <c r="O3827" i="1"/>
  <c r="O3829" i="1"/>
  <c r="O3216" i="1"/>
  <c r="O330" i="1"/>
  <c r="O3839" i="1"/>
  <c r="O3668" i="1"/>
  <c r="O3723" i="1"/>
  <c r="O3753" i="1"/>
  <c r="O3697" i="1"/>
  <c r="O3570" i="1"/>
  <c r="O3830" i="1"/>
  <c r="O3781" i="1"/>
  <c r="O3789" i="1"/>
  <c r="O3657" i="1"/>
  <c r="O3726" i="1"/>
  <c r="O3343" i="1"/>
  <c r="O3715" i="1"/>
  <c r="O3758" i="1"/>
  <c r="O3405" i="1"/>
  <c r="O3468" i="1"/>
  <c r="O3821" i="1"/>
  <c r="O3284" i="1"/>
  <c r="O3818" i="1"/>
  <c r="O3701" i="1"/>
  <c r="O3774" i="1"/>
  <c r="O3762" i="1"/>
  <c r="O3678" i="1"/>
  <c r="O3841" i="1"/>
  <c r="O3370" i="1"/>
  <c r="O3835" i="1"/>
  <c r="O3704" i="1"/>
  <c r="O3568" i="1"/>
  <c r="O3302" i="1"/>
  <c r="O3816" i="1"/>
  <c r="O3836" i="1"/>
  <c r="O3820" i="1"/>
  <c r="O3811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3819" i="1"/>
  <c r="O3756" i="1"/>
  <c r="O1026" i="1"/>
  <c r="O3764" i="1"/>
  <c r="O3585" i="1"/>
  <c r="O3767" i="1"/>
  <c r="O3232" i="1"/>
  <c r="O1256" i="1"/>
  <c r="O3776" i="1"/>
  <c r="O3722" i="1"/>
  <c r="O3832" i="1"/>
  <c r="O3239" i="1"/>
  <c r="O3838" i="1"/>
  <c r="O3842" i="1"/>
  <c r="O2923" i="1"/>
  <c r="O3718" i="1"/>
  <c r="O3546" i="1"/>
  <c r="O3694" i="1"/>
  <c r="O3814" i="1"/>
  <c r="O1838" i="1"/>
  <c r="O3305" i="1"/>
  <c r="O3768" i="1"/>
  <c r="O3780" i="1"/>
  <c r="O3464" i="1"/>
  <c r="O3779" i="1"/>
  <c r="O3566" i="1"/>
  <c r="O3765" i="1"/>
  <c r="O2089" i="1"/>
  <c r="O2990" i="1"/>
  <c r="O3702" i="1"/>
  <c r="O3686" i="1"/>
  <c r="O3705" i="1"/>
  <c r="O3618" i="1"/>
  <c r="O3825" i="1"/>
  <c r="O3783" i="1"/>
  <c r="O3596" i="1"/>
  <c r="O3530" i="1"/>
  <c r="O3569" i="1"/>
  <c r="O3786" i="1"/>
  <c r="O2788" i="1"/>
  <c r="O3376" i="1"/>
  <c r="O3266" i="1"/>
  <c r="O2723" i="1"/>
  <c r="O3361" i="1"/>
  <c r="O3602" i="1"/>
  <c r="O3256" i="1"/>
  <c r="O3728" i="1"/>
  <c r="O3769" i="1"/>
  <c r="O3685" i="1"/>
  <c r="O3627" i="1"/>
  <c r="O3160" i="1"/>
  <c r="O3810" i="1"/>
  <c r="O2294" i="1"/>
  <c r="O3599" i="1"/>
  <c r="O3029" i="1"/>
  <c r="O3708" i="1"/>
  <c r="O3537" i="1"/>
  <c r="O2214" i="1"/>
  <c r="O3613" i="1"/>
  <c r="O3651" i="1"/>
  <c r="O2463" i="1"/>
  <c r="O3761" i="1"/>
  <c r="O2545" i="1"/>
  <c r="O3834" i="1"/>
  <c r="O3713" i="1"/>
  <c r="O2222" i="1"/>
  <c r="O274" i="1"/>
  <c r="O3494" i="1"/>
  <c r="O3691" i="1"/>
  <c r="O3831" i="1"/>
  <c r="O3677" i="1"/>
  <c r="O3711" i="1"/>
  <c r="O3777" i="1"/>
  <c r="O270" i="1"/>
  <c r="O3782" i="1"/>
  <c r="O3840" i="1"/>
  <c r="O3681" i="1"/>
  <c r="O3493" i="1"/>
  <c r="O3521" i="1"/>
  <c r="O2301" i="1"/>
  <c r="O2119" i="1"/>
  <c r="O1202" i="1"/>
  <c r="O342" i="1"/>
  <c r="O1971" i="1"/>
  <c r="O2786" i="1"/>
  <c r="O2164" i="1"/>
  <c r="O1023" i="1"/>
  <c r="O2041" i="1"/>
  <c r="O1862" i="1"/>
  <c r="O2999" i="1"/>
  <c r="O3442" i="1"/>
  <c r="O2611" i="1"/>
  <c r="O859" i="1"/>
  <c r="O2201" i="1"/>
  <c r="O1619" i="1"/>
  <c r="O268" i="1"/>
  <c r="O1852" i="1"/>
  <c r="O2557" i="1"/>
  <c r="O2107" i="1"/>
  <c r="O337" i="1"/>
  <c r="O1520" i="1"/>
  <c r="O804" i="1"/>
  <c r="O3223" i="1"/>
  <c r="O410" i="1"/>
  <c r="O2302" i="1"/>
  <c r="O1539" i="1"/>
  <c r="O1475" i="1"/>
  <c r="O3373" i="1"/>
  <c r="O2207" i="1"/>
  <c r="O1300" i="1"/>
  <c r="O1404" i="1"/>
  <c r="O45" i="1"/>
  <c r="O2742" i="1"/>
  <c r="O2335" i="1"/>
  <c r="O2025" i="1"/>
  <c r="O3650" i="1"/>
  <c r="O1221" i="1"/>
  <c r="O801" i="1"/>
  <c r="O1305" i="1"/>
  <c r="O283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85" i="1"/>
  <c r="O2295" i="1"/>
  <c r="O2004" i="1"/>
  <c r="O2502" i="1"/>
  <c r="O2042" i="1"/>
  <c r="O1845" i="1"/>
  <c r="O20" i="1"/>
  <c r="O3446" i="1"/>
  <c r="O18" i="1"/>
  <c r="O279" i="1"/>
  <c r="O2204" i="1"/>
  <c r="O372" i="1"/>
  <c r="O2453" i="1"/>
  <c r="O2185" i="1"/>
  <c r="O1218" i="1"/>
  <c r="O2634" i="1"/>
  <c r="O1627" i="1"/>
  <c r="O3573" i="1"/>
  <c r="O1187" i="1"/>
  <c r="O2457" i="1"/>
  <c r="O1929" i="1"/>
  <c r="O3349" i="1"/>
  <c r="O2986" i="1"/>
  <c r="O3516" i="1"/>
  <c r="O3720" i="1"/>
  <c r="O3449" i="1"/>
  <c r="O3817" i="1"/>
  <c r="O3458" i="1"/>
  <c r="O2603" i="1"/>
  <c r="O3575" i="1"/>
  <c r="O353" i="1"/>
  <c r="O3770" i="1"/>
  <c r="O3696" i="1"/>
  <c r="O3670" i="1"/>
  <c r="O2488" i="1"/>
  <c r="O3355" i="1"/>
  <c r="O3823" i="1"/>
  <c r="O3669" i="1"/>
  <c r="O3288" i="1"/>
  <c r="O3183" i="1"/>
  <c r="O73" i="1"/>
  <c r="O3513" i="1"/>
  <c r="O1504" i="1"/>
  <c r="O1278" i="1"/>
  <c r="O656" i="1"/>
  <c r="O654" i="1"/>
  <c r="O1282" i="1"/>
  <c r="O397" i="1"/>
  <c r="O312" i="1"/>
  <c r="O2233" i="1"/>
  <c r="O2271" i="1"/>
  <c r="O2719" i="1"/>
  <c r="O3" i="1"/>
  <c r="O1219" i="1"/>
  <c r="O344" i="1"/>
  <c r="O52" i="1"/>
  <c r="O75" i="1"/>
  <c r="O1617" i="1"/>
  <c r="O396" i="1"/>
  <c r="O2059" i="1"/>
  <c r="O2839" i="1"/>
  <c r="O334" i="1"/>
  <c r="O3427" i="1"/>
  <c r="O3471" i="1"/>
  <c r="O3815" i="1"/>
  <c r="O3407" i="1"/>
  <c r="O3424" i="1"/>
  <c r="O3238" i="1"/>
  <c r="O3300" i="1"/>
  <c r="O3177" i="1"/>
  <c r="O3535" i="1"/>
  <c r="O3476" i="1"/>
  <c r="O2937" i="1"/>
  <c r="O723" i="1"/>
  <c r="O3410" i="1"/>
  <c r="O3314" i="1"/>
  <c r="O3690" i="1"/>
  <c r="O2478" i="1"/>
  <c r="O3556" i="1"/>
  <c r="O3296" i="1"/>
  <c r="O2831" i="1"/>
  <c r="O3771" i="1"/>
  <c r="O3002" i="1"/>
  <c r="O3401" i="1"/>
  <c r="O3751" i="1"/>
  <c r="O1628" i="1"/>
  <c r="O3406" i="1"/>
  <c r="O2790" i="1"/>
  <c r="O2543" i="1"/>
  <c r="O3822" i="1"/>
  <c r="O3225" i="1"/>
  <c r="O3475" i="1"/>
  <c r="O2989" i="1"/>
  <c r="O1526" i="1"/>
  <c r="O3218" i="1"/>
  <c r="O529" i="1"/>
  <c r="O3352" i="1"/>
  <c r="O1965" i="1"/>
  <c r="O3400" i="1"/>
  <c r="O2927" i="1"/>
  <c r="O2810" i="1"/>
  <c r="O2304" i="1"/>
  <c r="O2976" i="1"/>
  <c r="O3181" i="1"/>
  <c r="O258" i="1"/>
  <c r="O2267" i="1"/>
  <c r="O3706" i="1"/>
  <c r="O3520" i="1"/>
  <c r="O3619" i="1"/>
  <c r="O3812" i="1"/>
  <c r="O3679" i="1"/>
  <c r="O3297" i="1"/>
  <c r="O2482" i="1"/>
  <c r="O1850" i="1"/>
  <c r="O1681" i="1"/>
  <c r="O2270" i="1"/>
  <c r="O3244" i="1"/>
  <c r="O2467" i="1"/>
  <c r="O860" i="1"/>
  <c r="O3597" i="1"/>
  <c r="O244" i="1"/>
  <c r="O815" i="1"/>
  <c r="O1891" i="1"/>
  <c r="O2638" i="1"/>
  <c r="O2069" i="1"/>
  <c r="O838" i="1"/>
  <c r="O2464" i="1"/>
  <c r="O384" i="1"/>
  <c r="O1186" i="1"/>
  <c r="O1027" i="1"/>
  <c r="O2217" i="1"/>
  <c r="O1471" i="1"/>
  <c r="O360" i="1"/>
  <c r="O2739" i="1"/>
  <c r="O840" i="1"/>
  <c r="O3161" i="1"/>
  <c r="O392" i="1"/>
  <c r="O3550" i="1"/>
  <c r="O419" i="1"/>
  <c r="O331" i="1"/>
  <c r="O2713" i="1"/>
  <c r="O2104" i="1"/>
  <c r="O2728" i="1"/>
  <c r="O2606" i="1"/>
  <c r="O3394" i="1"/>
  <c r="O2082" i="1"/>
  <c r="O1392" i="1"/>
  <c r="O3658" i="1"/>
  <c r="O2641" i="1"/>
  <c r="O3712" i="1"/>
  <c r="O3005" i="1"/>
  <c r="O1970" i="1"/>
  <c r="O2985" i="1"/>
  <c r="O1267" i="1"/>
  <c r="O1651" i="1"/>
  <c r="O3340" i="1"/>
  <c r="O71" i="1"/>
  <c r="O2607" i="1"/>
  <c r="O1969" i="1"/>
  <c r="O2469" i="1"/>
  <c r="O2323" i="1"/>
  <c r="O2324" i="1"/>
  <c r="O2325" i="1"/>
  <c r="O2326" i="1"/>
  <c r="O2327" i="1"/>
  <c r="O2328" i="1"/>
  <c r="O3813" i="1"/>
  <c r="O3483" i="1"/>
  <c r="O3499" i="1"/>
  <c r="O3582" i="1"/>
  <c r="O3231" i="1"/>
  <c r="O3501" i="1"/>
  <c r="O761" i="1"/>
  <c r="O2179" i="1"/>
  <c r="O3484" i="1"/>
  <c r="O3729" i="1"/>
  <c r="O3289" i="1"/>
  <c r="O3319" i="1"/>
  <c r="O3699" i="1"/>
  <c r="O3611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835" i="1"/>
  <c r="O3532" i="1"/>
  <c r="O3606" i="1"/>
  <c r="O1974" i="1"/>
  <c r="O2975" i="1"/>
  <c r="O2963" i="1"/>
  <c r="O3175" i="1"/>
  <c r="O76" i="1"/>
  <c r="O3180" i="1"/>
  <c r="O3322" i="1"/>
  <c r="O3230" i="1"/>
  <c r="O329" i="1"/>
  <c r="O2254" i="1"/>
  <c r="O3578" i="1"/>
  <c r="O120" i="1"/>
  <c r="O1754" i="1"/>
  <c r="O3466" i="1"/>
  <c r="O2483" i="1"/>
  <c r="O3542" i="1"/>
  <c r="O2971" i="1"/>
  <c r="O2808" i="1"/>
  <c r="O2011" i="1"/>
  <c r="O1532" i="1"/>
  <c r="O1515" i="1"/>
  <c r="O757" i="1"/>
  <c r="O1620" i="1"/>
  <c r="O728" i="1"/>
  <c r="O1469" i="1"/>
  <c r="O807" i="1"/>
  <c r="O405" i="1"/>
  <c r="O283" i="1"/>
  <c r="O3046" i="1"/>
  <c r="O1283" i="1"/>
  <c r="O2280" i="1"/>
  <c r="O1673" i="1"/>
  <c r="O2018" i="1"/>
  <c r="O786" i="1"/>
  <c r="O3047" i="1"/>
  <c r="O68" i="1"/>
  <c r="O1284" i="1"/>
  <c r="O2238" i="1"/>
  <c r="O385" i="1"/>
  <c r="O752" i="1"/>
  <c r="O2196" i="1"/>
  <c r="O1382" i="1"/>
  <c r="O326" i="1"/>
  <c r="O837" i="1"/>
  <c r="O1959" i="1"/>
  <c r="O2260" i="1"/>
  <c r="O266" i="1"/>
  <c r="O104" i="1"/>
  <c r="O310" i="1"/>
  <c r="O3487" i="1"/>
  <c r="O848" i="1"/>
  <c r="O1269" i="1"/>
  <c r="O2550" i="1"/>
  <c r="O2236" i="1"/>
  <c r="O522" i="1"/>
  <c r="O2838" i="1"/>
  <c r="O293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3299" i="1"/>
  <c r="O2277" i="1"/>
  <c r="O819" i="1"/>
  <c r="O2799" i="1"/>
  <c r="O2827" i="1"/>
  <c r="O2239" i="1"/>
  <c r="O2181" i="1"/>
  <c r="O2211" i="1"/>
  <c r="O2631" i="1"/>
  <c r="O2664" i="1"/>
  <c r="O2240" i="1"/>
  <c r="O2290" i="1"/>
  <c r="O2936" i="1"/>
  <c r="O1393" i="1"/>
  <c r="O3429" i="1"/>
  <c r="O6" i="1"/>
  <c r="O540" i="1"/>
  <c r="O3420" i="1"/>
  <c r="O3024" i="1"/>
  <c r="O1659" i="1"/>
  <c r="O2083" i="1"/>
  <c r="O306" i="1"/>
  <c r="O66" i="1"/>
  <c r="O2289" i="1"/>
  <c r="O2100" i="1"/>
  <c r="O2102" i="1"/>
  <c r="O2671" i="1"/>
  <c r="O2618" i="1"/>
  <c r="O1188" i="1"/>
  <c r="O2670" i="1"/>
  <c r="O2088" i="1"/>
  <c r="O1958" i="1"/>
  <c r="O1534" i="1"/>
  <c r="O2075" i="1"/>
  <c r="O1472" i="1"/>
  <c r="O323" i="1"/>
  <c r="O526" i="1"/>
  <c r="O806" i="1"/>
  <c r="O351" i="1"/>
  <c r="O1860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005" i="1"/>
  <c r="O3592" i="1"/>
  <c r="O1224" i="1"/>
  <c r="O3431" i="1"/>
  <c r="O3755" i="1"/>
  <c r="O3255" i="1"/>
  <c r="O3560" i="1"/>
  <c r="O3389" i="1"/>
  <c r="O3754" i="1"/>
  <c r="O3559" i="1"/>
  <c r="O3826" i="1"/>
  <c r="O3374" i="1"/>
  <c r="O2796" i="1"/>
  <c r="O3178" i="1"/>
  <c r="O2029" i="1"/>
  <c r="O3518" i="1"/>
  <c r="O2223" i="1"/>
  <c r="O3351" i="1"/>
  <c r="O1268" i="1"/>
  <c r="O3721" i="1"/>
  <c r="O3445" i="1"/>
  <c r="O1277" i="1"/>
  <c r="O1522" i="1"/>
  <c r="O3757" i="1"/>
  <c r="O821" i="1"/>
  <c r="O1764" i="1"/>
  <c r="O366" i="1"/>
  <c r="O363" i="1"/>
  <c r="O2639" i="1"/>
  <c r="O1950" i="1"/>
  <c r="O3459" i="1"/>
  <c r="O827" i="1"/>
  <c r="O3385" i="1"/>
  <c r="O369" i="1"/>
  <c r="O3228" i="1"/>
  <c r="O1264" i="1"/>
  <c r="O340" i="1"/>
  <c r="O57" i="1"/>
  <c r="O89" i="1"/>
  <c r="O195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313" i="1"/>
  <c r="O3434" i="1"/>
  <c r="O3432" i="1"/>
  <c r="O3392" i="1"/>
  <c r="O2215" i="1"/>
  <c r="O3354" i="1"/>
  <c r="O1200" i="1"/>
  <c r="O1214" i="1"/>
  <c r="O386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3594" i="1"/>
  <c r="O3512" i="1"/>
  <c r="O3625" i="1"/>
  <c r="O3659" i="1"/>
  <c r="O3719" i="1"/>
  <c r="O2105" i="1"/>
  <c r="O2738" i="1"/>
  <c r="O3778" i="1"/>
  <c r="O3522" i="1"/>
  <c r="O3553" i="1"/>
  <c r="O3245" i="1"/>
  <c r="O3528" i="1"/>
  <c r="O3398" i="1"/>
  <c r="O2669" i="1"/>
  <c r="O3525" i="1"/>
  <c r="O3185" i="1"/>
  <c r="O3272" i="1"/>
  <c r="O3369" i="1"/>
  <c r="O2740" i="1"/>
  <c r="O3682" i="1"/>
  <c r="O3750" i="1"/>
  <c r="O3652" i="1"/>
  <c r="O3534" i="1"/>
  <c r="O2812" i="1"/>
  <c r="O3622" i="1"/>
  <c r="O3547" i="1"/>
  <c r="O3308" i="1"/>
  <c r="O3671" i="1"/>
  <c r="O3457" i="1"/>
  <c r="O2741" i="1"/>
  <c r="O3019" i="1"/>
  <c r="O3700" i="1"/>
  <c r="O2785" i="1"/>
  <c r="O2202" i="1"/>
  <c r="O50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792" i="1"/>
  <c r="O736" i="1"/>
  <c r="O659" i="1"/>
  <c r="O2731" i="1"/>
  <c r="O2334" i="1"/>
  <c r="O1848" i="1"/>
  <c r="O730" i="1"/>
  <c r="O1370" i="1"/>
  <c r="O1895" i="1"/>
  <c r="O1951" i="1"/>
  <c r="O1371" i="1"/>
  <c r="O1474" i="1"/>
  <c r="O3187" i="1"/>
  <c r="O11" i="1"/>
  <c r="O308" i="1"/>
  <c r="O362" i="1"/>
  <c r="O2931" i="1"/>
  <c r="O2299" i="1"/>
  <c r="O2539" i="1"/>
  <c r="O798" i="1"/>
  <c r="O290" i="1"/>
  <c r="O1925" i="1"/>
  <c r="O3276" i="1"/>
  <c r="O661" i="1"/>
  <c r="O80" i="1"/>
  <c r="O2019" i="1"/>
  <c r="O2633" i="1"/>
  <c r="O2237" i="1"/>
  <c r="O1647" i="1"/>
  <c r="O1751" i="1"/>
  <c r="O3026" i="1"/>
  <c r="O2526" i="1"/>
  <c r="O2062" i="1"/>
  <c r="O1189" i="1"/>
  <c r="O264" i="1"/>
  <c r="O2205" i="1"/>
  <c r="O319" i="1"/>
  <c r="O3170" i="1"/>
  <c r="O2337" i="1"/>
  <c r="O37" i="1"/>
  <c r="O373" i="1"/>
  <c r="O2551" i="1"/>
  <c r="O16" i="1"/>
  <c r="O314" i="1"/>
  <c r="O1937" i="1"/>
  <c r="O1476" i="1"/>
  <c r="O1611" i="1"/>
  <c r="O3013" i="1"/>
  <c r="O1682" i="1"/>
  <c r="O1853" i="1"/>
  <c r="O2010" i="1"/>
  <c r="O1833" i="1"/>
  <c r="O1840" i="1"/>
  <c r="O805" i="1"/>
  <c r="O1263" i="1"/>
  <c r="O88" i="1"/>
  <c r="O343" i="1"/>
  <c r="O1612" i="1"/>
  <c r="O2098" i="1"/>
  <c r="O1665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17" i="1"/>
  <c r="O92" i="1"/>
  <c r="O46" i="1"/>
  <c r="O3488" i="1"/>
  <c r="O3624" i="1"/>
  <c r="O2084" i="1"/>
  <c r="O1540" i="1"/>
  <c r="O374" i="1"/>
  <c r="O2926" i="1"/>
  <c r="O3038" i="1"/>
  <c r="O325" i="1"/>
  <c r="O1975" i="1"/>
  <c r="O1654" i="1"/>
  <c r="O1750" i="1"/>
  <c r="O2057" i="1"/>
  <c r="O783" i="1"/>
  <c r="O1285" i="1"/>
  <c r="O2174" i="1"/>
  <c r="O2933" i="1"/>
  <c r="O1746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477" i="1"/>
  <c r="O742" i="1"/>
  <c r="O3176" i="1"/>
  <c r="O2287" i="1"/>
  <c r="O1194" i="1"/>
  <c r="O3222" i="1"/>
  <c r="O2530" i="1"/>
  <c r="O2078" i="1"/>
  <c r="O1193" i="1"/>
  <c r="O2637" i="1"/>
  <c r="O1960" i="1"/>
  <c r="O1399" i="1"/>
  <c r="O2982" i="1"/>
  <c r="O2306" i="1"/>
  <c r="O2825" i="1"/>
  <c r="O15" i="1"/>
  <c r="O2033" i="1"/>
  <c r="O367" i="1"/>
  <c r="O2300" i="1"/>
  <c r="O1979" i="1"/>
  <c r="O2314" i="1"/>
  <c r="O2308" i="1"/>
  <c r="O3785" i="1"/>
  <c r="O3477" i="1"/>
  <c r="O3258" i="1"/>
  <c r="O1638" i="1"/>
  <c r="O3509" i="1"/>
  <c r="O375" i="1"/>
  <c r="O3579" i="1"/>
  <c r="O3021" i="1"/>
  <c r="O2984" i="1"/>
  <c r="O1946" i="1"/>
  <c r="O389" i="1"/>
  <c r="O812" i="1"/>
  <c r="O3350" i="1"/>
  <c r="O3687" i="1"/>
  <c r="O3157" i="1"/>
  <c r="O3662" i="1"/>
  <c r="O1040" i="1"/>
  <c r="O93" i="1"/>
  <c r="O3460" i="1"/>
  <c r="O2797" i="1"/>
  <c r="O1896" i="1"/>
  <c r="O3620" i="1"/>
  <c r="O3275" i="1"/>
  <c r="O2973" i="1"/>
  <c r="O533" i="1"/>
  <c r="O1897" i="1"/>
  <c r="O3527" i="1"/>
  <c r="O1604" i="1"/>
  <c r="O60" i="1"/>
  <c r="O2261" i="1"/>
  <c r="O3345" i="1"/>
  <c r="O3514" i="1"/>
  <c r="O2052" i="1"/>
  <c r="O2979" i="1"/>
  <c r="O3463" i="1"/>
  <c r="O2203" i="1"/>
  <c r="O3393" i="1"/>
  <c r="O2726" i="1"/>
  <c r="O2322" i="1"/>
  <c r="O3037" i="1"/>
  <c r="O305" i="1"/>
  <c r="O3263" i="1"/>
  <c r="O2794" i="1"/>
  <c r="O787" i="1"/>
  <c r="O3667" i="1"/>
  <c r="O2964" i="1"/>
  <c r="O3563" i="1"/>
  <c r="O1261" i="1"/>
  <c r="O830" i="1"/>
  <c r="O759" i="1"/>
  <c r="O2226" i="1"/>
  <c r="O3759" i="1"/>
  <c r="O3506" i="1"/>
  <c r="O3552" i="1"/>
  <c r="O527" i="1"/>
  <c r="O390" i="1"/>
  <c r="O3443" i="1"/>
  <c r="O1966" i="1"/>
  <c r="O2998" i="1"/>
  <c r="O1272" i="1"/>
  <c r="O3364" i="1"/>
  <c r="O3285" i="1"/>
  <c r="O2449" i="1"/>
  <c r="O3315" i="1"/>
  <c r="O309" i="1"/>
  <c r="O2939" i="1"/>
  <c r="O2112" i="1"/>
  <c r="O28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465" i="1"/>
  <c r="O1541" i="1"/>
  <c r="O789" i="1"/>
  <c r="O2058" i="1"/>
  <c r="O2054" i="1"/>
  <c r="O1533" i="1"/>
  <c r="O3032" i="1"/>
  <c r="O2817" i="1"/>
  <c r="O3008" i="1"/>
  <c r="O2496" i="1"/>
  <c r="O2169" i="1"/>
  <c r="O2531" i="1"/>
  <c r="O1294" i="1"/>
  <c r="O2250" i="1"/>
  <c r="O1397" i="1"/>
  <c r="O2303" i="1"/>
  <c r="O3310" i="1"/>
  <c r="O1743" i="1"/>
  <c r="O744" i="1"/>
  <c r="O3676" i="1"/>
  <c r="O2044" i="1"/>
  <c r="O1939" i="1"/>
  <c r="O2934" i="1"/>
  <c r="O1518" i="1"/>
  <c r="O2798" i="1"/>
  <c r="O1527" i="1"/>
  <c r="O3153" i="1"/>
  <c r="O1894" i="1"/>
  <c r="O2476" i="1"/>
  <c r="O1503" i="1"/>
  <c r="O1846" i="1"/>
  <c r="O1657" i="1"/>
  <c r="O2264" i="1"/>
  <c r="O823" i="1"/>
  <c r="O119" i="1"/>
  <c r="O2729" i="1"/>
  <c r="O1755" i="1"/>
  <c r="O2253" i="1"/>
  <c r="O376" i="1"/>
  <c r="O1976" i="1"/>
  <c r="O3381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2316" i="1"/>
  <c r="O3219" i="1"/>
  <c r="O2087" i="1"/>
  <c r="O3508" i="1"/>
  <c r="O2292" i="1"/>
  <c r="O2555" i="1"/>
  <c r="O3262" i="1"/>
  <c r="O3576" i="1"/>
  <c r="O1293" i="1"/>
  <c r="O2329" i="1"/>
  <c r="O3261" i="1"/>
  <c r="O3411" i="1"/>
  <c r="O3318" i="1"/>
  <c r="O2188" i="1"/>
  <c r="O1941" i="1"/>
  <c r="O2028" i="1"/>
  <c r="O3541" i="1"/>
  <c r="O1368" i="1"/>
  <c r="O750" i="1"/>
  <c r="O831" i="1"/>
  <c r="O2733" i="1"/>
  <c r="O3438" i="1"/>
  <c r="O1831" i="1"/>
  <c r="O1041" i="1"/>
  <c r="O791" i="1"/>
  <c r="O2546" i="1"/>
  <c r="O2120" i="1"/>
  <c r="O3332" i="1"/>
  <c r="O3415" i="1"/>
  <c r="O3577" i="1"/>
  <c r="O1947" i="1"/>
  <c r="O2624" i="1"/>
  <c r="O1889" i="1"/>
  <c r="O3018" i="1"/>
  <c r="O3274" i="1"/>
  <c r="O2932" i="1"/>
  <c r="O1195" i="1"/>
  <c r="O3447" i="1"/>
  <c r="O3211" i="1"/>
  <c r="O1679" i="1"/>
  <c r="O3254" i="1"/>
  <c r="O2534" i="1"/>
  <c r="O3481" i="1"/>
  <c r="O1203" i="1"/>
  <c r="O1835" i="1"/>
  <c r="O3421" i="1"/>
  <c r="O3286" i="1"/>
  <c r="O110" i="1"/>
  <c r="O3278" i="1"/>
  <c r="O1403" i="1"/>
  <c r="O2783" i="1"/>
  <c r="O3473" i="1"/>
  <c r="O2473" i="1"/>
  <c r="O2006" i="1"/>
  <c r="O3271" i="1"/>
  <c r="O1823" i="1"/>
  <c r="O1656" i="1"/>
  <c r="O2230" i="1"/>
  <c r="O2816" i="1"/>
  <c r="O3326" i="1"/>
  <c r="O1648" i="1"/>
  <c r="O2842" i="1"/>
  <c r="O1253" i="1"/>
  <c r="O1275" i="1"/>
  <c r="O3331" i="1"/>
  <c r="O2212" i="1"/>
  <c r="O3347" i="1"/>
  <c r="O1249" i="1"/>
  <c r="O2338" i="1"/>
  <c r="O2468" i="1"/>
  <c r="O1660" i="1"/>
  <c r="O2708" i="1"/>
  <c r="O1378" i="1"/>
  <c r="O2613" i="1"/>
  <c r="O3554" i="1"/>
  <c r="O341" i="1"/>
  <c r="O1923" i="1"/>
  <c r="O2497" i="1"/>
  <c r="O3323" i="1"/>
  <c r="O1621" i="1"/>
  <c r="O3025" i="1"/>
  <c r="O289" i="1"/>
  <c r="O1615" i="1"/>
  <c r="O250" i="1"/>
  <c r="O40" i="1"/>
  <c r="O2802" i="1"/>
  <c r="O299" i="1"/>
  <c r="O304" i="1"/>
  <c r="O1479" i="1"/>
  <c r="O2481" i="1"/>
  <c r="O3045" i="1"/>
  <c r="O2045" i="1"/>
  <c r="O2182" i="1"/>
  <c r="O2117" i="1"/>
  <c r="O2977" i="1"/>
  <c r="O1388" i="1"/>
  <c r="O3344" i="1"/>
  <c r="O2180" i="1"/>
  <c r="O1676" i="1"/>
  <c r="O528" i="1"/>
  <c r="O2210" i="1"/>
  <c r="O245" i="1"/>
  <c r="O2666" i="1"/>
  <c r="O1759" i="1"/>
  <c r="O1626" i="1"/>
  <c r="O1530" i="1"/>
  <c r="O1209" i="1"/>
  <c r="O2227" i="1"/>
  <c r="O3240" i="1"/>
  <c r="O647" i="1"/>
  <c r="O1633" i="1"/>
  <c r="O116" i="1"/>
  <c r="O1637" i="1"/>
  <c r="O115" i="1"/>
  <c r="O2015" i="1"/>
  <c r="O754" i="1"/>
  <c r="O852" i="1"/>
  <c r="O81" i="1"/>
  <c r="O2840" i="1"/>
  <c r="O332" i="1"/>
  <c r="O1677" i="1"/>
  <c r="O724" i="1"/>
  <c r="O1038" i="1"/>
  <c r="O2332" i="1"/>
  <c r="O2552" i="1"/>
  <c r="O2072" i="1"/>
  <c r="O2459" i="1"/>
  <c r="O2284" i="1"/>
  <c r="O31" i="1"/>
  <c r="O1762" i="1"/>
  <c r="O3328" i="1"/>
  <c r="O2940" i="1"/>
  <c r="O2190" i="1"/>
  <c r="O2016" i="1"/>
  <c r="O2616" i="1"/>
  <c r="O737" i="1"/>
  <c r="O2249" i="1"/>
  <c r="O285" i="1"/>
  <c r="O1196" i="1"/>
  <c r="O1607" i="1"/>
  <c r="O2485" i="1"/>
  <c r="O855" i="1"/>
  <c r="O2070" i="1"/>
  <c r="O2296" i="1"/>
  <c r="O2460" i="1"/>
  <c r="O1034" i="1"/>
  <c r="O1926" i="1"/>
  <c r="O1511" i="1"/>
  <c r="O851" i="1"/>
  <c r="O1351" i="1"/>
  <c r="O3151" i="1"/>
  <c r="O2206" i="1"/>
  <c r="O2995" i="1"/>
  <c r="O2529" i="1"/>
  <c r="O538" i="1"/>
  <c r="O2814" i="1"/>
  <c r="O1955" i="1"/>
  <c r="O1666" i="1"/>
  <c r="O643" i="1"/>
  <c r="O352" i="1"/>
  <c r="O415" i="1"/>
  <c r="O2319" i="1"/>
  <c r="O1220" i="1"/>
  <c r="O38" i="1"/>
  <c r="O407" i="1"/>
  <c r="O1298" i="1"/>
  <c r="O2079" i="1"/>
  <c r="O1854" i="1"/>
  <c r="O2823" i="1"/>
  <c r="O2834" i="1"/>
  <c r="O255" i="1"/>
  <c r="O1383" i="1"/>
  <c r="O1945" i="1"/>
  <c r="O2183" i="1"/>
  <c r="O2055" i="1"/>
  <c r="O1276" i="1"/>
  <c r="O2553" i="1"/>
  <c r="O1286" i="1"/>
  <c r="O1394" i="1"/>
  <c r="O2051" i="1"/>
  <c r="O1025" i="1"/>
  <c r="O3226" i="1"/>
  <c r="O858" i="1"/>
  <c r="O648" i="1"/>
  <c r="O94" i="1"/>
  <c r="O1036" i="1"/>
  <c r="O322" i="1"/>
  <c r="O361" i="1"/>
  <c r="O1030" i="1"/>
  <c r="O39" i="1"/>
  <c r="O2231" i="1"/>
  <c r="O748" i="1"/>
  <c r="O3028" i="1"/>
  <c r="O1849" i="1"/>
  <c r="O3363" i="1"/>
  <c r="O1287" i="1"/>
  <c r="O269" i="1"/>
  <c r="O87" i="1"/>
  <c r="O3027" i="1"/>
  <c r="O1467" i="1"/>
  <c r="O420" i="1"/>
  <c r="O271" i="1"/>
  <c r="O1972" i="1"/>
  <c r="O3335" i="1"/>
  <c r="O1855" i="1"/>
  <c r="O286" i="1"/>
  <c r="O1940" i="1"/>
  <c r="O24" i="1"/>
  <c r="O2263" i="1"/>
  <c r="O1213" i="1"/>
  <c r="O2166" i="1"/>
  <c r="O1843" i="1"/>
  <c r="O365" i="1"/>
  <c r="O3040" i="1"/>
  <c r="O1978" i="1"/>
  <c r="O55" i="1"/>
  <c r="O2626" i="1"/>
  <c r="O3545" i="1"/>
  <c r="O2175" i="1"/>
  <c r="O832" i="1"/>
  <c r="O1376" i="1"/>
  <c r="O22" i="1"/>
  <c r="O1480" i="1"/>
  <c r="O1288" i="1"/>
  <c r="O1506" i="1"/>
  <c r="O3012" i="1"/>
  <c r="O3168" i="1"/>
  <c r="O650" i="1"/>
  <c r="O2446" i="1"/>
  <c r="O1892" i="1"/>
  <c r="O1667" i="1"/>
  <c r="O1190" i="1"/>
  <c r="O2341" i="1"/>
  <c r="O1652" i="1"/>
  <c r="O32" i="1"/>
  <c r="O1258" i="1"/>
  <c r="O345" i="1"/>
  <c r="O1289" i="1"/>
  <c r="O535" i="1"/>
  <c r="O531" i="1"/>
  <c r="O1528" i="1"/>
  <c r="O808" i="1"/>
  <c r="O315" i="1"/>
  <c r="O287" i="1"/>
  <c r="O854" i="1"/>
  <c r="O65" i="1"/>
  <c r="O298" i="1"/>
  <c r="O3031" i="1"/>
  <c r="O2533" i="1"/>
  <c r="O1765" i="1"/>
  <c r="O741" i="1"/>
  <c r="O276" i="1"/>
  <c r="O364" i="1"/>
  <c r="O296" i="1"/>
  <c r="O103" i="1"/>
  <c r="O3155" i="1"/>
  <c r="O2311" i="1"/>
  <c r="O1379" i="1"/>
  <c r="O2232" i="1"/>
  <c r="O1893" i="1"/>
  <c r="O3259" i="1"/>
  <c r="O1954" i="1"/>
  <c r="O62" i="1"/>
  <c r="O530" i="1"/>
  <c r="O1366" i="1"/>
  <c r="O2272" i="1"/>
  <c r="O1352" i="1"/>
  <c r="O54" i="1"/>
  <c r="O51" i="1"/>
  <c r="O1386" i="1"/>
  <c r="O1519" i="1"/>
  <c r="O1270" i="1"/>
  <c r="O1464" i="1"/>
  <c r="O3243" i="1"/>
  <c r="O2191" i="1"/>
  <c r="O2456" i="1"/>
  <c r="O1830" i="1"/>
  <c r="O1201" i="1"/>
  <c r="O2257" i="1"/>
  <c r="O1646" i="1"/>
  <c r="O2067" i="1"/>
  <c r="O2501" i="1"/>
  <c r="O782" i="1"/>
  <c r="O324" i="1"/>
  <c r="O2114" i="1"/>
  <c r="O833" i="1"/>
  <c r="O67" i="1"/>
  <c r="O2454" i="1"/>
  <c r="O2080" i="1"/>
  <c r="O1210" i="1"/>
  <c r="O1211" i="1"/>
  <c r="O1400" i="1"/>
  <c r="O523" i="1"/>
  <c r="O845" i="1"/>
  <c r="O2200" i="1"/>
  <c r="O1747" i="1"/>
  <c r="O377" i="1"/>
  <c r="O1661" i="1"/>
  <c r="O1901" i="1"/>
  <c r="O3162" i="1"/>
  <c r="O21" i="1"/>
  <c r="O1957" i="1"/>
  <c r="O357" i="1"/>
  <c r="O849" i="1"/>
  <c r="O378" i="1"/>
  <c r="O2007" i="1"/>
  <c r="O242" i="1"/>
  <c r="O1931" i="1"/>
  <c r="O1622" i="1"/>
  <c r="O2113" i="1"/>
  <c r="O1197" i="1"/>
  <c r="O1359" i="1"/>
  <c r="O1346" i="1"/>
  <c r="O256" i="1"/>
  <c r="O817" i="1"/>
  <c r="O2245" i="1"/>
  <c r="O3044" i="1"/>
  <c r="O113" i="1"/>
  <c r="O2020" i="1"/>
  <c r="O2724" i="1"/>
  <c r="O1206" i="1"/>
  <c r="O288" i="1"/>
  <c r="O1760" i="1"/>
  <c r="O784" i="1"/>
  <c r="O657" i="1"/>
  <c r="O277" i="1"/>
  <c r="O2811" i="1"/>
  <c r="O1380" i="1"/>
  <c r="O28" i="1"/>
  <c r="O743" i="1"/>
  <c r="O1655" i="1"/>
  <c r="O303" i="1"/>
  <c r="O59" i="1"/>
  <c r="O755" i="1"/>
  <c r="O2499" i="1"/>
  <c r="O1032" i="1"/>
  <c r="O1623" i="1"/>
  <c r="O34" i="1"/>
  <c r="O652" i="1"/>
  <c r="O3600" i="1"/>
  <c r="O1465" i="1"/>
  <c r="O398" i="1"/>
  <c r="O1674" i="1"/>
  <c r="O853" i="1"/>
  <c r="O318" i="1"/>
  <c r="O2540" i="1"/>
  <c r="O2528" i="1"/>
  <c r="O1609" i="1"/>
  <c r="O1512" i="1"/>
  <c r="O3725" i="1"/>
  <c r="O102" i="1"/>
  <c r="O408" i="1"/>
  <c r="O2043" i="1"/>
  <c r="O1649" i="1"/>
  <c r="O86" i="1"/>
  <c r="O112" i="1"/>
  <c r="O391" i="1"/>
  <c r="O726" i="1"/>
  <c r="O1391" i="1"/>
  <c r="O537" i="1"/>
  <c r="O645" i="1"/>
  <c r="O2285" i="1"/>
  <c r="O1524" i="1"/>
  <c r="O1254" i="1"/>
  <c r="O95" i="1"/>
  <c r="O1934" i="1"/>
  <c r="O2621" i="1"/>
  <c r="O3042" i="1"/>
  <c r="O12" i="1"/>
  <c r="O320" i="1"/>
  <c r="O836" i="1"/>
  <c r="O96" i="1"/>
  <c r="O401" i="1"/>
  <c r="O834" i="1"/>
  <c r="O1834" i="1"/>
  <c r="O1973" i="1"/>
  <c r="O2040" i="1"/>
  <c r="O2172" i="1"/>
  <c r="O2928" i="1"/>
  <c r="O280" i="1"/>
  <c r="O25" i="1"/>
  <c r="O2307" i="1"/>
  <c r="O2282" i="1"/>
  <c r="O746" i="1"/>
  <c r="O1641" i="1"/>
  <c r="O2009" i="1"/>
  <c r="O1347" i="1"/>
  <c r="O1933" i="1"/>
  <c r="O729" i="1"/>
  <c r="O1653" i="1"/>
  <c r="O642" i="1"/>
  <c r="O393" i="1"/>
  <c r="O5" i="1"/>
  <c r="O1389" i="1"/>
  <c r="O2116" i="1"/>
  <c r="O1650" i="1"/>
  <c r="O2026" i="1"/>
  <c r="O84" i="1"/>
  <c r="O2101" i="1"/>
  <c r="O253" i="1"/>
  <c r="O328" i="1"/>
  <c r="O1861" i="1"/>
  <c r="O1191" i="1"/>
  <c r="O2032" i="1"/>
  <c r="O2737" i="1"/>
  <c r="O751" i="1"/>
  <c r="O1634" i="1"/>
  <c r="O1744" i="1"/>
  <c r="O1942" i="1"/>
  <c r="O348" i="1"/>
  <c r="O1353" i="1"/>
  <c r="O655" i="1"/>
  <c r="O3186" i="1"/>
  <c r="O2003" i="1"/>
  <c r="O381" i="1"/>
  <c r="O1856" i="1"/>
  <c r="O1948" i="1"/>
  <c r="O1932" i="1"/>
  <c r="O2178" i="1"/>
  <c r="O1290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03" i="1"/>
  <c r="O321" i="1"/>
  <c r="O97" i="1"/>
  <c r="O108" i="1"/>
  <c r="O311" i="1"/>
  <c r="O1302" i="1"/>
  <c r="O1672" i="1"/>
  <c r="O2536" i="1"/>
  <c r="O2445" i="1"/>
  <c r="O1513" i="1"/>
  <c r="O846" i="1"/>
  <c r="O1928" i="1"/>
  <c r="O33" i="1"/>
  <c r="O2012" i="1"/>
  <c r="O2841" i="1"/>
  <c r="O29" i="1"/>
  <c r="O347" i="1"/>
  <c r="O301" i="1"/>
  <c r="O738" i="1"/>
  <c r="O1935" i="1"/>
  <c r="O409" i="1"/>
  <c r="O814" i="1"/>
  <c r="O30" i="1"/>
  <c r="O2056" i="1"/>
  <c r="O1902" i="1"/>
  <c r="O2244" i="1"/>
  <c r="O2235" i="1"/>
  <c r="O10" i="1"/>
  <c r="O404" i="1"/>
  <c r="O3265" i="1"/>
  <c r="O1372" i="1"/>
  <c r="O1509" i="1"/>
  <c r="O2024" i="1"/>
  <c r="O649" i="1"/>
  <c r="O2195" i="1"/>
  <c r="O2097" i="1"/>
  <c r="O414" i="1"/>
  <c r="O2444" i="1"/>
  <c r="O58" i="1"/>
  <c r="O2283" i="1"/>
  <c r="O1980" i="1"/>
  <c r="O2060" i="1"/>
  <c r="O1248" i="1"/>
  <c r="O3661" i="1"/>
  <c r="O756" i="1"/>
  <c r="O77" i="1"/>
  <c r="O2086" i="1"/>
  <c r="O2118" i="1"/>
  <c r="O1938" i="1"/>
  <c r="O1478" i="1"/>
  <c r="O2486" i="1"/>
  <c r="O1635" i="1"/>
  <c r="O265" i="1"/>
  <c r="O841" i="1"/>
  <c r="O1981" i="1"/>
  <c r="O788" i="1"/>
  <c r="O69" i="1"/>
  <c r="O1841" i="1"/>
  <c r="O1251" i="1"/>
  <c r="O1260" i="1"/>
  <c r="O1395" i="1"/>
  <c r="O536" i="1"/>
  <c r="O1255" i="1"/>
  <c r="O251" i="1"/>
  <c r="O3229" i="1"/>
  <c r="O1360" i="1"/>
  <c r="O3051" i="1"/>
  <c r="O2064" i="1"/>
  <c r="O749" i="1"/>
  <c r="O2165" i="1"/>
  <c r="O731" i="1"/>
  <c r="O72" i="1"/>
  <c r="O2037" i="1"/>
  <c r="O2288" i="1"/>
  <c r="O1205" i="1"/>
  <c r="O2252" i="1"/>
  <c r="O2228" i="1"/>
  <c r="O64" i="1"/>
  <c r="O1836" i="1"/>
  <c r="O1348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2317" i="1"/>
  <c r="O111" i="1"/>
  <c r="O2560" i="1"/>
  <c r="O794" i="1"/>
  <c r="O249" i="1"/>
  <c r="O2315" i="1"/>
  <c r="O1857" i="1"/>
  <c r="O300" i="1"/>
  <c r="O2246" i="1"/>
  <c r="O2091" i="1"/>
  <c r="O857" i="1"/>
  <c r="O2229" i="1"/>
  <c r="O2293" i="1"/>
  <c r="O98" i="1"/>
  <c r="O795" i="1"/>
  <c r="O2278" i="1"/>
  <c r="O835" i="1"/>
  <c r="O2820" i="1"/>
  <c r="O3052" i="1"/>
  <c r="O1535" i="1"/>
  <c r="O2213" i="1"/>
  <c r="O541" i="1"/>
  <c r="O1291" i="1"/>
  <c r="O826" i="1"/>
  <c r="O2484" i="1"/>
  <c r="O2466" i="1"/>
  <c r="O1624" i="1"/>
  <c r="O1299" i="1"/>
  <c r="O2969" i="1"/>
  <c r="O1832" i="1"/>
  <c r="O1636" i="1"/>
  <c r="O3339" i="1"/>
  <c r="O1858" i="1"/>
  <c r="O2273" i="1"/>
  <c r="O1364" i="1"/>
  <c r="O861" i="1"/>
  <c r="O722" i="1"/>
  <c r="O1886" i="1"/>
  <c r="O2712" i="1"/>
  <c r="O56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79" i="1"/>
  <c r="O1356" i="1"/>
  <c r="O1252" i="1"/>
  <c r="O339" i="1"/>
  <c r="O1505" i="1"/>
  <c r="O1402" i="1"/>
  <c r="O1398" i="1"/>
  <c r="O380" i="1"/>
  <c r="O1246" i="1"/>
  <c r="O1470" i="1"/>
  <c r="O252" i="1"/>
  <c r="O524" i="1"/>
  <c r="O78" i="1"/>
  <c r="O2071" i="1"/>
  <c r="O2480" i="1"/>
  <c r="O1680" i="1"/>
  <c r="O36" i="1"/>
  <c r="O2443" i="1"/>
  <c r="O302" i="1"/>
  <c r="O2251" i="1"/>
  <c r="O2279" i="1"/>
  <c r="O99" i="1"/>
  <c r="O27" i="1"/>
  <c r="O114" i="1"/>
  <c r="O753" i="1"/>
  <c r="O818" i="1"/>
  <c r="O1977" i="1"/>
  <c r="O53" i="1"/>
  <c r="O355" i="1"/>
  <c r="O1367" i="1"/>
  <c r="O3727" i="1"/>
  <c r="O1357" i="1"/>
  <c r="O9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3234" i="1"/>
  <c r="F13" i="5" l="1"/>
  <c r="G13" i="5"/>
  <c r="G2" i="5"/>
  <c r="F2" i="5"/>
</calcChain>
</file>

<file path=xl/sharedStrings.xml><?xml version="1.0" encoding="utf-8"?>
<sst xmlns="http://schemas.openxmlformats.org/spreadsheetml/2006/main" count="28556" uniqueCount="8411">
  <si>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</si>
  <si>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</si>
  <si>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</si>
  <si>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</si>
  <si>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</si>
  <si>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</si>
  <si>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</si>
  <si>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</si>
  <si>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</si>
  <si>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</si>
  <si>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</si>
  <si>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</si>
  <si>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</si>
  <si>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</si>
  <si>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</si>
  <si>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</si>
  <si>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</si>
  <si>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</si>
  <si>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</si>
  <si>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</si>
  <si>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</si>
  <si>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</si>
  <si>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</si>
  <si>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</si>
  <si>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</si>
  <si>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</si>
  <si>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</si>
  <si>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</si>
  <si>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</si>
  <si>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</si>
  <si>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</si>
  <si>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</si>
  <si>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</si>
  <si>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</si>
  <si>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</si>
  <si>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</si>
  <si>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</si>
  <si>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</si>
  <si>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</si>
  <si>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</si>
  <si>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</si>
  <si>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</si>
  <si>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</si>
  <si>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</si>
  <si>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</si>
  <si>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</si>
  <si>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</si>
  <si>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</si>
  <si>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</si>
  <si>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</si>
  <si>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</si>
  <si>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</si>
  <si>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</si>
  <si>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</si>
  <si>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</si>
  <si>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</si>
  <si>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</si>
  <si>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</si>
  <si>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</si>
  <si>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</si>
  <si>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</si>
  <si>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</si>
  <si>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</si>
  <si>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</si>
  <si>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</si>
  <si>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</si>
  <si>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</si>
  <si>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</si>
  <si>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</si>
  <si>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</si>
  <si>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</si>
  <si>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</si>
  <si>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</si>
  <si>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</si>
  <si>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</si>
  <si>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</si>
  <si>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</si>
  <si>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</si>
  <si>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</si>
  <si>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</si>
  <si>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</si>
  <si>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</si>
  <si>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</si>
  <si>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</si>
  <si>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</si>
  <si>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</si>
  <si>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</si>
  <si>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</si>
  <si>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</si>
  <si>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</si>
  <si>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</si>
  <si>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</si>
  <si>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</si>
  <si>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</si>
  <si>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</si>
  <si>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</si>
  <si>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</si>
  <si>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</si>
  <si>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</si>
  <si>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</si>
  <si>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</si>
  <si>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</si>
  <si>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</si>
  <si>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</si>
  <si>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</si>
  <si>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</si>
  <si>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</si>
  <si>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</si>
  <si>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</si>
  <si>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</si>
  <si>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</si>
  <si>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</si>
  <si>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</si>
  <si>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</si>
  <si>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</si>
  <si>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</si>
  <si>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</si>
  <si>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</si>
  <si>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</si>
  <si>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</si>
  <si>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</si>
  <si>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</si>
  <si>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</si>
  <si>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</si>
  <si>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</si>
  <si>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</si>
  <si>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</si>
  <si>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</si>
  <si>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</si>
  <si>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</si>
  <si>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</si>
  <si>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</si>
  <si>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</si>
  <si>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</si>
  <si>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</si>
  <si>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</si>
  <si>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</si>
  <si>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</si>
  <si>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</si>
  <si>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</si>
  <si>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</si>
  <si>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</si>
  <si>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</si>
  <si>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</si>
  <si>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</si>
  <si>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</si>
  <si>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</si>
  <si>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</si>
  <si>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</si>
  <si>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</si>
  <si>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</si>
  <si>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</si>
  <si>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</si>
  <si>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</si>
  <si>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</si>
  <si>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</si>
  <si>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</si>
  <si>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</si>
  <si>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</si>
  <si>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</si>
  <si>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</si>
  <si>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</si>
  <si>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</si>
  <si>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</si>
  <si>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</si>
  <si>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</si>
  <si>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</si>
  <si>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</si>
  <si>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</si>
  <si>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</si>
  <si>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</si>
  <si>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</si>
  <si>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</si>
  <si>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</si>
  <si>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</si>
  <si>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</si>
  <si>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</si>
  <si>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</si>
  <si>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</si>
  <si>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</si>
  <si>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</si>
  <si>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</si>
  <si>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</si>
  <si>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</si>
  <si>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</si>
  <si>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</si>
  <si>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</si>
  <si>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</si>
  <si>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</si>
  <si>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</si>
  <si>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</si>
  <si>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</si>
  <si>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</si>
  <si>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</si>
  <si>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</si>
  <si>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</si>
  <si>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</si>
  <si>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</si>
  <si>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</si>
  <si>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</si>
  <si>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</si>
  <si>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</si>
  <si>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</si>
  <si>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</si>
  <si>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</si>
  <si>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</si>
  <si>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</si>
  <si>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</si>
  <si>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</si>
  <si>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</si>
  <si>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</si>
  <si>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</si>
  <si>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</si>
  <si>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</si>
  <si>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</si>
  <si>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</si>
  <si>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</si>
  <si>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</si>
  <si>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</si>
  <si>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</si>
  <si>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</si>
  <si>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</si>
  <si>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</si>
  <si>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</si>
  <si>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</si>
  <si>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</si>
  <si>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</si>
  <si>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</si>
  <si>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</si>
  <si>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</si>
  <si>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</si>
  <si>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</si>
  <si>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</si>
  <si>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</si>
  <si>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</si>
  <si>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</si>
  <si>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</si>
  <si>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</si>
  <si>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</si>
  <si>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</si>
  <si>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</si>
  <si>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</si>
  <si>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</si>
  <si>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</si>
  <si>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</si>
  <si>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</si>
  <si>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</si>
  <si>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</si>
  <si>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</si>
  <si>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</si>
  <si>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</si>
  <si>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</si>
  <si>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</si>
  <si>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</si>
  <si>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</si>
  <si>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</si>
  <si>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</si>
  <si>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</si>
  <si>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</si>
  <si>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</si>
  <si>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</si>
  <si>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</si>
  <si>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</si>
  <si>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</si>
  <si>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</si>
  <si>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</si>
  <si>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</si>
  <si>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</si>
  <si>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</si>
  <si>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</si>
  <si>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</si>
  <si>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</si>
  <si>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</si>
  <si>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</si>
  <si>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</si>
  <si>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</si>
  <si>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</si>
  <si>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</si>
  <si>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</si>
  <si>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</si>
  <si>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</si>
  <si>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</si>
  <si>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</si>
  <si>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</si>
  <si>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</si>
  <si>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</si>
  <si>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</si>
  <si>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</si>
  <si>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</si>
  <si>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</si>
  <si>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</si>
  <si>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</si>
  <si>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</si>
  <si>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</si>
  <si>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</si>
  <si>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</si>
  <si>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</si>
  <si>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</si>
  <si>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</si>
  <si>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</si>
  <si>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</si>
  <si>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</si>
  <si>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</si>
  <si>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</si>
  <si>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</si>
  <si>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</si>
  <si>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</si>
  <si>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</si>
  <si>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</si>
  <si>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</si>
  <si>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</si>
  <si>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</si>
  <si>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</si>
  <si>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</si>
  <si>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</si>
  <si>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</si>
  <si>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</si>
  <si>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</si>
  <si>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</si>
  <si>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</si>
  <si>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</si>
  <si>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</si>
  <si>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</si>
  <si>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</si>
  <si>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</si>
  <si>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</si>
  <si>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</si>
  <si>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</si>
  <si>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</si>
  <si>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</si>
  <si>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</si>
  <si>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</si>
  <si>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</si>
  <si>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</si>
  <si>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</si>
  <si>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</si>
  <si>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</si>
  <si>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</si>
  <si>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</si>
  <si>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</si>
  <si>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</si>
  <si>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</si>
  <si>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</si>
  <si>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</si>
  <si>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</si>
  <si>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</si>
  <si>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</si>
  <si>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</si>
  <si>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</si>
  <si>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</si>
  <si>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</si>
  <si>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</si>
  <si>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</si>
  <si>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</si>
  <si>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</si>
  <si>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</si>
  <si>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</si>
  <si>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</si>
  <si>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</si>
  <si>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</si>
  <si>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</si>
  <si>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</si>
  <si>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</si>
  <si>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</si>
  <si>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</si>
  <si>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</si>
  <si>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</si>
  <si>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</si>
  <si>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</si>
  <si>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</si>
  <si>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</si>
  <si>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</si>
  <si>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</si>
  <si>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</si>
  <si>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</si>
  <si>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</si>
  <si>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</si>
  <si>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</si>
  <si>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</si>
  <si>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</si>
  <si>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</si>
  <si>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</si>
  <si>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</si>
  <si>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</si>
  <si>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</si>
  <si>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</si>
  <si>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</si>
  <si>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</si>
  <si>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</si>
  <si>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</si>
  <si>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</si>
  <si>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</si>
  <si>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</si>
  <si>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</si>
  <si>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</si>
  <si>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</si>
  <si>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</si>
  <si>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</si>
  <si>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</si>
  <si>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</si>
  <si>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</si>
  <si>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</si>
  <si>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</si>
  <si>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</si>
  <si>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</si>
  <si>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</si>
  <si>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</si>
  <si>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</si>
  <si>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</si>
  <si>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</si>
  <si>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</si>
  <si>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</si>
  <si>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</si>
  <si>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</si>
  <si>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</si>
  <si>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</si>
  <si>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</si>
  <si>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</si>
  <si>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</si>
  <si>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</si>
  <si>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</si>
  <si>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</si>
  <si>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</si>
  <si>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</si>
  <si>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</si>
  <si>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</si>
  <si>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</si>
  <si>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</si>
  <si>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</si>
  <si>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</si>
  <si>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</si>
  <si>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</si>
  <si>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</si>
  <si>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</si>
  <si>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</si>
  <si>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</si>
  <si>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</si>
  <si>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</si>
  <si>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</si>
  <si>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</si>
  <si>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</si>
  <si>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</si>
  <si>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</si>
  <si>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</si>
  <si>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</si>
  <si>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</si>
  <si>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</si>
  <si>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</si>
  <si>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</si>
  <si>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</si>
  <si>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</si>
  <si>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</si>
  <si>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</si>
  <si>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</si>
  <si>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</si>
  <si>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</si>
  <si>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</si>
  <si>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</si>
  <si>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</si>
  <si>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</si>
  <si>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</si>
  <si>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</si>
  <si>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</si>
  <si>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</si>
  <si>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</si>
  <si>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</si>
  <si>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</si>
  <si>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</si>
  <si>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</si>
  <si>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</si>
  <si>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</si>
  <si>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</si>
  <si>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</si>
  <si>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</si>
  <si>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</si>
  <si>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</si>
  <si>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</si>
  <si>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</si>
  <si>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</si>
  <si>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</si>
  <si>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</si>
  <si>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</si>
  <si>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</si>
  <si>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</si>
  <si>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</si>
  <si>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</si>
  <si>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</si>
  <si>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</si>
  <si>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</si>
  <si>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</si>
  <si>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</si>
  <si>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</si>
  <si>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</si>
  <si>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</si>
  <si>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</si>
  <si>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</si>
  <si>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</si>
  <si>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</si>
  <si>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</si>
  <si>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</si>
  <si>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</si>
  <si>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</si>
  <si>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</si>
  <si>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</si>
  <si>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</si>
  <si>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</si>
  <si>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</si>
  <si>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</si>
  <si>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</si>
  <si>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</si>
  <si>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</si>
  <si>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</si>
  <si>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</si>
  <si>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</si>
  <si>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</si>
  <si>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</si>
  <si>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</si>
  <si>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</si>
  <si>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</si>
  <si>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</si>
  <si>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</si>
  <si>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</si>
  <si>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</si>
  <si>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</si>
  <si>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</si>
  <si>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</si>
  <si>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</si>
  <si>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</si>
  <si>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</si>
  <si>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</si>
  <si>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</si>
  <si>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</si>
  <si>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</si>
  <si>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</si>
  <si>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</si>
  <si>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</si>
  <si>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</si>
  <si>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</si>
  <si>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</si>
  <si>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</si>
  <si>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</si>
  <si>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</si>
  <si>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</si>
  <si>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</si>
  <si>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</si>
  <si>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</si>
  <si>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</si>
  <si>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</si>
  <si>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</si>
  <si>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</si>
  <si>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</si>
  <si>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</si>
  <si>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</si>
  <si>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</si>
  <si>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</si>
  <si>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</si>
  <si>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</si>
  <si>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</si>
  <si>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</si>
  <si>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</si>
  <si>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</si>
  <si>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</si>
  <si>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</si>
  <si>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</si>
  <si>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</si>
  <si>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</si>
  <si>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</si>
  <si>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</si>
  <si>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</si>
  <si>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</si>
  <si>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</si>
  <si>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</si>
  <si>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</si>
  <si>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</si>
  <si>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</si>
  <si>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</si>
  <si>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</si>
  <si>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</si>
  <si>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</si>
  <si>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</si>
  <si>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</si>
  <si>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</si>
  <si>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</si>
  <si>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</si>
  <si>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</si>
  <si>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</si>
  <si>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</si>
  <si>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</si>
  <si>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</si>
  <si>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</si>
  <si>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</si>
  <si>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</si>
  <si>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</si>
  <si>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</si>
  <si>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</si>
  <si>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</si>
  <si>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</si>
  <si>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</si>
  <si>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</si>
  <si>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</si>
  <si>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</si>
  <si>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</si>
  <si>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</si>
  <si>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</si>
  <si>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</si>
  <si>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</si>
  <si>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</si>
  <si>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</si>
  <si>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</si>
  <si>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</si>
  <si>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</si>
  <si>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</si>
  <si>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</si>
  <si>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</si>
  <si>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</si>
  <si>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</si>
  <si>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</si>
  <si>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</si>
  <si>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</si>
  <si>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</si>
  <si>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</si>
  <si>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</si>
  <si>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</si>
  <si>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</si>
  <si>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</si>
  <si>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</si>
  <si>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</si>
  <si>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</si>
  <si>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</si>
  <si>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</si>
  <si>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</si>
  <si>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</si>
  <si>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</si>
  <si>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</si>
  <si>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</si>
  <si>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</si>
  <si>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</si>
  <si>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</si>
  <si>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</si>
  <si>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</si>
  <si>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</si>
  <si>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</si>
  <si>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</si>
  <si>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</si>
  <si>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</si>
  <si>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</si>
  <si>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</si>
  <si>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</si>
  <si>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</si>
  <si>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</si>
  <si>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</si>
  <si>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</si>
  <si>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</si>
  <si>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</si>
  <si>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</si>
  <si>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</si>
  <si>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</si>
  <si>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</si>
  <si>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</si>
  <si>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</si>
  <si>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</si>
  <si>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</si>
  <si>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</si>
  <si>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</si>
  <si>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</si>
  <si>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</si>
  <si>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</si>
  <si>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</si>
  <si>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</si>
  <si>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</si>
  <si>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</si>
  <si>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</si>
  <si>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</si>
  <si>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</si>
  <si>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</si>
  <si>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</si>
  <si>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</si>
  <si>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</si>
  <si>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</si>
  <si>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</si>
  <si>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</si>
  <si>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</si>
  <si>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</si>
  <si>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</si>
  <si>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</si>
  <si>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</si>
  <si>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</si>
  <si>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</si>
  <si>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</si>
  <si>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</si>
  <si>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</si>
  <si>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</si>
  <si>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</si>
  <si>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</si>
  <si>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</si>
  <si>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</si>
  <si>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</si>
  <si>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</si>
  <si>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</si>
  <si>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</si>
  <si>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</si>
  <si>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</si>
  <si>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</si>
  <si>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</si>
  <si>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</si>
  <si>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</si>
  <si>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</si>
  <si>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</si>
  <si>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</si>
  <si>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</si>
  <si>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</si>
  <si>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</si>
  <si>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</si>
  <si>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</si>
  <si>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</si>
  <si>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</si>
  <si>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</si>
  <si>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</si>
  <si>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</si>
  <si>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</si>
  <si>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</si>
  <si>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</si>
  <si>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</si>
  <si>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</si>
  <si>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</si>
  <si>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</si>
  <si>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</si>
  <si>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</si>
  <si>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</si>
  <si>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</si>
  <si>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</si>
  <si>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</si>
  <si>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</si>
  <si>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</si>
  <si>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</si>
  <si>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</si>
  <si>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</si>
  <si>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</si>
  <si>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</si>
  <si>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</si>
  <si>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</si>
  <si>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</si>
  <si>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</si>
  <si>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</si>
  <si>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</si>
  <si>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</si>
  <si>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</si>
  <si>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</si>
  <si>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</si>
  <si>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</si>
  <si>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</si>
  <si>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</si>
  <si>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</si>
  <si>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</si>
  <si>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</si>
  <si>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</si>
  <si>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</si>
  <si>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</si>
  <si>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</si>
  <si>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</si>
  <si>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</si>
  <si>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</si>
  <si>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</si>
  <si>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</si>
  <si>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</si>
  <si>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</si>
  <si>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</si>
  <si>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</si>
  <si>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</si>
  <si>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</si>
  <si>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</si>
  <si>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</si>
  <si>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</si>
  <si>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</si>
  <si>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</si>
  <si>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</si>
  <si>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</si>
  <si>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</si>
  <si>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</si>
  <si>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</si>
  <si>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</si>
  <si>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</si>
  <si>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</si>
  <si>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</si>
  <si>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</si>
  <si>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</si>
  <si>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</si>
  <si>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</si>
  <si>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</si>
  <si>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</si>
  <si>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</si>
  <si>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</si>
  <si>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</si>
  <si>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</si>
  <si>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</si>
  <si>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</si>
  <si>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</si>
  <si>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</si>
  <si>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</si>
  <si>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</si>
  <si>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</si>
  <si>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</si>
  <si>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</si>
  <si>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</si>
  <si>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</si>
  <si>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</si>
  <si>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</si>
  <si>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</si>
  <si>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</si>
  <si>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</si>
  <si>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</si>
  <si>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</si>
  <si>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</si>
  <si>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</si>
  <si>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</si>
  <si>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</si>
  <si>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</si>
  <si>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</si>
  <si>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</si>
  <si>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</si>
  <si>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</si>
  <si>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</si>
  <si>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</si>
  <si>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</si>
  <si>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</si>
  <si>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</si>
  <si>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</si>
  <si>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</si>
  <si>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</si>
  <si>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</si>
  <si>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</si>
  <si>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</si>
  <si>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</si>
  <si>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</si>
  <si>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</si>
  <si>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</si>
  <si>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</si>
  <si>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</si>
  <si>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</si>
  <si>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</si>
  <si>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</si>
  <si>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</si>
  <si>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</si>
  <si>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</si>
  <si>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</si>
  <si>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</si>
  <si>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</si>
  <si>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</si>
  <si>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</si>
  <si>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</si>
  <si>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</si>
  <si>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</si>
  <si>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</si>
  <si>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</si>
  <si>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</si>
  <si>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</si>
  <si>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</si>
  <si>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</si>
  <si>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</si>
  <si>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</si>
  <si>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</si>
  <si>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</si>
  <si>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</si>
  <si>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</si>
  <si>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</si>
  <si>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</si>
  <si>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</si>
  <si>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</si>
  <si>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</si>
  <si>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</si>
  <si>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</si>
  <si>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</si>
  <si>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</si>
  <si>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</si>
  <si>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</si>
  <si>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</si>
  <si>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</si>
  <si>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</si>
  <si>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</si>
  <si>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</si>
  <si>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</si>
  <si>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</si>
  <si>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</si>
  <si>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</si>
  <si>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</si>
  <si>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</si>
  <si>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</si>
  <si>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</si>
  <si>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</si>
  <si>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</si>
  <si>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</si>
  <si>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</si>
  <si>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</si>
  <si>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</si>
  <si>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</si>
  <si>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</si>
  <si>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</si>
  <si>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</si>
  <si>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</si>
  <si>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</si>
  <si>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</si>
  <si>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</si>
  <si>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</si>
  <si>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</si>
  <si>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</si>
  <si>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</si>
  <si>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</si>
  <si>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</si>
  <si>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</si>
  <si>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</si>
  <si>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</si>
  <si>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</si>
  <si>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</si>
  <si>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</si>
  <si>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</si>
  <si>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</si>
  <si>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</si>
  <si>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</si>
  <si>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</si>
  <si>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</si>
  <si>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</si>
  <si>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</si>
  <si>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</si>
  <si>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</si>
  <si>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</si>
  <si>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</si>
  <si>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</si>
  <si>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</si>
  <si>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</si>
  <si>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</si>
  <si>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</si>
  <si>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</si>
  <si>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</si>
  <si>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</si>
  <si>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</si>
  <si>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</si>
  <si>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</si>
  <si>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</si>
  <si>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</si>
  <si>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</si>
  <si>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</si>
  <si>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</si>
  <si>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</si>
  <si>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</si>
  <si>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</si>
  <si>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</si>
  <si>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</si>
  <si>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</si>
  <si>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</si>
  <si>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</si>
  <si>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</si>
  <si>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</si>
  <si>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</si>
  <si>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</si>
  <si>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</si>
  <si>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</si>
  <si>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</si>
  <si>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</si>
  <si>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</si>
  <si>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</si>
  <si>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</si>
  <si>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</si>
  <si>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</si>
  <si>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</si>
  <si>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</si>
  <si>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</si>
  <si>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</si>
  <si>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</si>
  <si>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</si>
  <si>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</si>
  <si>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</si>
  <si>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</si>
  <si>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</si>
  <si>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</si>
  <si>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</si>
  <si>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</si>
  <si>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</si>
  <si>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</si>
  <si>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</si>
  <si>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</si>
  <si>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</si>
  <si>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</si>
  <si>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</si>
  <si>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</si>
  <si>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</si>
  <si>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</si>
  <si>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</si>
  <si>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</si>
  <si>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</si>
  <si>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</si>
  <si>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</si>
  <si>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</si>
  <si>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</si>
  <si>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</si>
  <si>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</si>
  <si>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</si>
  <si>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</si>
  <si>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</si>
  <si>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</si>
  <si>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</si>
  <si>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</si>
  <si>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</si>
  <si>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</si>
  <si>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</si>
  <si>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</si>
  <si>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</si>
  <si>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</si>
  <si>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</si>
  <si>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</si>
  <si>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</si>
  <si>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</si>
  <si>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</si>
  <si>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</si>
  <si>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</si>
  <si>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</si>
  <si>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</si>
  <si>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</si>
  <si>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</si>
  <si>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</si>
  <si>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</si>
  <si>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</si>
  <si>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</si>
  <si>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</si>
  <si>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</si>
  <si>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</si>
  <si>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</si>
  <si>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</si>
  <si>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</si>
  <si>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</si>
  <si>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</si>
  <si>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</si>
  <si>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</si>
  <si>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</si>
  <si>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</si>
  <si>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</si>
  <si>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</si>
  <si>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</si>
  <si>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</si>
  <si>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</si>
  <si>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</si>
  <si>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</si>
  <si>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</si>
  <si>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</si>
  <si>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</si>
  <si>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</si>
  <si>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</si>
  <si>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</si>
  <si>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</si>
  <si>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</si>
  <si>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</si>
  <si>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</si>
  <si>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</si>
  <si>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</si>
  <si>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</si>
  <si>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</si>
  <si>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</si>
  <si>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</si>
  <si>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</si>
  <si>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</si>
  <si>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</si>
  <si>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</si>
  <si>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</si>
  <si>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</si>
  <si>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</si>
  <si>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</si>
  <si>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</si>
  <si>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</si>
  <si>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</si>
  <si>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</si>
  <si>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</si>
  <si>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</si>
  <si>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</si>
  <si>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</si>
  <si>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</si>
  <si>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</si>
  <si>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</si>
  <si>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</si>
  <si>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</si>
  <si>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</si>
  <si>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</si>
  <si>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</si>
  <si>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</si>
  <si>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</si>
  <si>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</si>
  <si>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</si>
  <si>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</si>
  <si>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</si>
  <si>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</si>
  <si>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</si>
  <si>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</si>
  <si>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</si>
  <si>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</si>
  <si>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</si>
  <si>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</si>
  <si>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</si>
  <si>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</si>
  <si>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</si>
  <si>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</si>
  <si>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</si>
  <si>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</si>
  <si>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</si>
  <si>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</si>
  <si>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</si>
  <si>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</si>
  <si>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</si>
  <si>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</si>
  <si>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</si>
  <si>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</si>
  <si>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</si>
  <si>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</si>
  <si>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</si>
  <si>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</si>
  <si>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</si>
  <si>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</si>
  <si>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</si>
  <si>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</si>
  <si>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</si>
  <si>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</si>
  <si>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</si>
  <si>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</si>
  <si>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</si>
  <si>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</si>
  <si>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</si>
  <si>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</si>
  <si>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</si>
  <si>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</si>
  <si>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</si>
  <si>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</si>
  <si>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</si>
  <si>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</si>
  <si>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</si>
  <si>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</si>
  <si>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</si>
  <si>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</si>
  <si>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</si>
  <si>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</si>
  <si>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</si>
  <si>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</si>
  <si>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</si>
  <si>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</si>
  <si>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</si>
  <si>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</si>
  <si>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</si>
  <si>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</si>
  <si>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</si>
  <si>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</si>
  <si>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</si>
  <si>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</si>
  <si>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</si>
  <si>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</si>
  <si>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</si>
  <si>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</si>
  <si>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</si>
  <si>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</si>
  <si>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</si>
  <si>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</si>
  <si>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</si>
  <si>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</si>
  <si>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</si>
  <si>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</si>
  <si>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</si>
  <si>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</si>
  <si>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</si>
  <si>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</si>
  <si>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</si>
  <si>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</si>
  <si>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</si>
  <si>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</si>
  <si>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</si>
  <si>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</si>
  <si>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</si>
  <si>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</si>
  <si>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</si>
  <si>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</si>
  <si>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</si>
  <si>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</si>
  <si>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</si>
  <si>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</si>
  <si>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</si>
  <si>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</si>
  <si>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</si>
  <si>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</si>
  <si>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</si>
  <si>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</si>
  <si>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</si>
  <si>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</si>
  <si>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</si>
  <si>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</si>
  <si>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</si>
  <si>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</si>
  <si>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</si>
  <si>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</si>
  <si>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</si>
  <si>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</si>
  <si>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</si>
  <si>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</si>
  <si>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</si>
  <si>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</si>
  <si>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</si>
  <si>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</si>
  <si>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</si>
  <si>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</si>
  <si>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</si>
  <si>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</si>
  <si>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</si>
  <si>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</si>
  <si>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</si>
  <si>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</si>
  <si>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</si>
  <si>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</si>
  <si>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</si>
  <si>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</si>
  <si>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</si>
  <si>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</si>
  <si>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</si>
  <si>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</si>
  <si>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</si>
  <si>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</si>
  <si>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</si>
  <si>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</si>
  <si>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</si>
  <si>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</si>
  <si>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</si>
  <si>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</si>
  <si>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</si>
  <si>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</si>
  <si>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</si>
  <si>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</si>
  <si>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</si>
  <si>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</si>
  <si>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</si>
  <si>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</si>
  <si>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</si>
  <si>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</si>
  <si>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</si>
  <si>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</si>
  <si>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</si>
  <si>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</si>
  <si>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</si>
  <si>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</si>
  <si>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</si>
  <si>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</si>
  <si>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</si>
  <si>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</si>
  <si>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</si>
  <si>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</si>
  <si>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</si>
  <si>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</si>
  <si>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</si>
  <si>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</si>
  <si>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</si>
  <si>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</si>
  <si>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</si>
  <si>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</si>
  <si>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</si>
  <si>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</si>
  <si>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</si>
  <si>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</si>
  <si>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</si>
  <si>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</si>
  <si>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</si>
  <si>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</si>
  <si>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</si>
  <si>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</si>
  <si>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</si>
  <si>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</si>
  <si>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</si>
  <si>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</si>
  <si>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</si>
  <si>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</si>
  <si>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</si>
  <si>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</si>
  <si>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</si>
  <si>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</si>
  <si>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</si>
  <si>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</si>
  <si>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</si>
  <si>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</si>
  <si>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</si>
  <si>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</si>
  <si>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</si>
  <si>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</si>
  <si>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</si>
  <si>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</si>
  <si>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</si>
  <si>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</si>
  <si>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</si>
  <si>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</si>
  <si>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</si>
  <si>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</si>
  <si>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</si>
  <si>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</si>
  <si>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</si>
  <si>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</si>
  <si>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</si>
  <si>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</si>
  <si>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</si>
  <si>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</si>
  <si>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</si>
  <si>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</si>
  <si>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</si>
  <si>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</si>
  <si>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</si>
  <si>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</si>
  <si>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</si>
  <si>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</si>
  <si>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</si>
  <si>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</si>
  <si>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</si>
  <si>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</si>
  <si>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</si>
  <si>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</si>
  <si>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</si>
  <si>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</si>
  <si>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</si>
  <si>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</si>
  <si>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</si>
  <si>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</si>
  <si>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</si>
  <si>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</si>
  <si>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</si>
  <si>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</si>
  <si>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</si>
  <si>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</si>
  <si>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</si>
  <si>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</si>
  <si>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</si>
  <si>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</si>
  <si>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</si>
  <si>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</si>
  <si>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</si>
  <si>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</si>
  <si>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</si>
  <si>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</si>
  <si>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</si>
  <si>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</si>
  <si>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</si>
  <si>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</si>
  <si>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</si>
  <si>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</si>
  <si>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</si>
  <si>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</si>
  <si>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</si>
  <si>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</si>
  <si>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</si>
  <si>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</si>
  <si>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</si>
  <si>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</si>
  <si>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</si>
  <si>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</si>
  <si>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</si>
  <si>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</si>
  <si>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</si>
  <si>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</si>
  <si>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</si>
  <si>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</si>
  <si>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</si>
  <si>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</si>
  <si>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</si>
  <si>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</si>
  <si>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</si>
  <si>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</si>
  <si>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</si>
  <si>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</si>
  <si>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</si>
  <si>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</si>
  <si>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</si>
  <si>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</si>
  <si>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</si>
  <si>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</si>
  <si>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</si>
  <si>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</si>
  <si>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</si>
  <si>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</si>
  <si>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</si>
  <si>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</si>
  <si>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</si>
  <si>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</si>
  <si>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</si>
  <si>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</si>
  <si>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</si>
  <si>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</si>
  <si>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</si>
  <si>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</si>
  <si>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</si>
  <si>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</si>
  <si>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</si>
  <si>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</si>
  <si>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</si>
  <si>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</si>
  <si>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</si>
  <si>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</si>
  <si>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</si>
  <si>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</si>
  <si>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</si>
  <si>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</si>
  <si>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</si>
  <si>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</si>
  <si>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</si>
  <si>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</si>
  <si>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</si>
  <si>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</si>
  <si>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</si>
  <si>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</si>
  <si>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</si>
  <si>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</si>
  <si>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</si>
  <si>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</si>
  <si>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</si>
  <si>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</si>
  <si>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</si>
  <si>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</si>
  <si>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</si>
  <si>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</si>
  <si>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</si>
  <si>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</si>
  <si>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</si>
  <si>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</si>
  <si>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</si>
  <si>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</si>
  <si>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</si>
  <si>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</si>
  <si>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</si>
  <si>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</si>
  <si>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</si>
  <si>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</si>
  <si>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</si>
  <si>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</si>
  <si>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</si>
  <si>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</si>
  <si>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</si>
  <si>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</si>
  <si>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</si>
  <si>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</si>
  <si>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</si>
  <si>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</si>
  <si>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</si>
  <si>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</si>
  <si>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</si>
  <si>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</si>
  <si>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</si>
  <si>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</si>
  <si>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</si>
  <si>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</si>
  <si>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</si>
  <si>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</si>
  <si>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</si>
  <si>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</si>
  <si>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</si>
  <si>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</si>
  <si>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</si>
  <si>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</si>
  <si>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</si>
  <si>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</si>
  <si>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</si>
  <si>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</si>
  <si>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</si>
  <si>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</si>
  <si>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</si>
  <si>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</si>
  <si>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</si>
  <si>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</si>
  <si>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</si>
  <si>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</si>
  <si>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</si>
  <si>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</si>
  <si>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</si>
  <si>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</si>
  <si>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</si>
  <si>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</si>
  <si>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</si>
  <si>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</si>
  <si>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</si>
  <si>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</si>
  <si>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</si>
  <si>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</si>
  <si>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</si>
  <si>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</si>
  <si>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</si>
  <si>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</si>
  <si>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</si>
  <si>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</si>
  <si>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</si>
  <si>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</si>
  <si>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</si>
  <si>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</si>
  <si>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</si>
  <si>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</si>
  <si>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</si>
  <si>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</si>
  <si>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</si>
  <si>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</si>
  <si>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</si>
  <si>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</si>
  <si>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</si>
  <si>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</si>
  <si>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</si>
  <si>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</si>
  <si>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</si>
  <si>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</si>
  <si>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</si>
  <si>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</si>
  <si>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</si>
  <si>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</si>
  <si>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</si>
  <si>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</si>
  <si>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</si>
  <si>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</si>
  <si>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</si>
  <si>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</si>
  <si>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</si>
  <si>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</si>
  <si>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</si>
  <si>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</si>
  <si>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</si>
  <si>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</si>
  <si>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</si>
  <si>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</si>
  <si>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</si>
  <si>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</si>
  <si>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</si>
  <si>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</si>
  <si>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</si>
  <si>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</si>
  <si>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</si>
  <si>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</si>
  <si>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</si>
  <si>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</si>
  <si>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</si>
  <si>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</si>
  <si>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</si>
  <si>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</si>
  <si>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</si>
  <si>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</si>
  <si>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</si>
  <si>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</si>
  <si>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</si>
  <si>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</si>
  <si>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</si>
  <si>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</si>
  <si>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</si>
  <si>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</si>
  <si>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</si>
  <si>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</si>
  <si>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</si>
  <si>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</si>
  <si>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</si>
  <si>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</si>
  <si>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</si>
  <si>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</si>
  <si>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</si>
  <si>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</si>
  <si>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</si>
  <si>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</si>
  <si>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</si>
  <si>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</si>
  <si>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</si>
  <si>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</si>
  <si>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</si>
  <si>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</si>
  <si>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</si>
  <si>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</si>
  <si>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</si>
  <si>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</si>
  <si>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</si>
  <si>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</si>
  <si>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</si>
  <si>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</si>
  <si>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</si>
  <si>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</si>
  <si>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</si>
  <si>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</si>
  <si>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</si>
  <si>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</si>
  <si>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</si>
  <si>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</si>
  <si>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</si>
  <si>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</si>
  <si>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</si>
  <si>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</si>
  <si>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</si>
  <si>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</si>
  <si>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</si>
  <si>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</si>
  <si>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</si>
  <si>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</si>
  <si>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</si>
  <si>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</si>
  <si>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</si>
  <si>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</si>
  <si>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</si>
  <si>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</si>
  <si>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</si>
  <si>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</si>
  <si>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</si>
  <si>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</si>
  <si>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</si>
  <si>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</si>
  <si>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</si>
  <si>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</si>
  <si>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</si>
  <si>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</si>
  <si>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</si>
  <si>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</si>
  <si>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</si>
  <si>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</si>
  <si>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</si>
  <si>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</si>
  <si>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</si>
  <si>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</si>
  <si>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</si>
  <si>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</si>
  <si>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</si>
  <si>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</si>
  <si>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</si>
  <si>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</si>
  <si>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</si>
  <si>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</si>
  <si>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</si>
  <si>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</si>
  <si>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</si>
  <si>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</si>
  <si>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</si>
  <si>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</si>
  <si>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</si>
  <si>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</si>
  <si>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</si>
  <si>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</si>
  <si>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</si>
  <si>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</si>
  <si>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</si>
  <si>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</si>
  <si>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</si>
  <si>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</si>
  <si>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</si>
  <si>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</si>
  <si>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</si>
  <si>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</si>
  <si>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</si>
  <si>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</si>
  <si>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</si>
  <si>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</si>
  <si>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</si>
  <si>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</si>
  <si>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</si>
  <si>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</si>
  <si>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</si>
  <si>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</si>
  <si>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</si>
  <si>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</si>
  <si>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</si>
  <si>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</si>
  <si>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</si>
  <si>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</si>
  <si>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</si>
  <si>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</si>
  <si>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</si>
  <si>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</si>
  <si>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</si>
  <si>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</si>
  <si>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</si>
  <si>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</si>
  <si>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</si>
  <si>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</si>
  <si>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</si>
  <si>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</si>
  <si>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</si>
  <si>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</si>
  <si>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</si>
  <si>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</si>
  <si>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</si>
  <si>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</si>
  <si>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</si>
  <si>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</si>
  <si>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</si>
  <si>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</si>
  <si>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</si>
  <si>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</si>
  <si>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</si>
  <si>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</si>
  <si>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</si>
  <si>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</si>
  <si>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</si>
  <si>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</si>
  <si>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</si>
  <si>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</si>
  <si>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</si>
  <si>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</si>
  <si>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</si>
  <si>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</si>
  <si>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</si>
  <si>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</si>
  <si>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</si>
  <si>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</si>
  <si>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</si>
  <si>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</si>
  <si>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</si>
  <si>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</si>
  <si>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</si>
  <si>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</si>
  <si>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</si>
  <si>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</si>
  <si>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</si>
  <si>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</si>
  <si>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</si>
  <si>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</si>
  <si>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</si>
  <si>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</si>
  <si>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</si>
  <si>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</si>
  <si>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</si>
  <si>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</si>
  <si>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</si>
  <si>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</si>
  <si>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</si>
  <si>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</si>
  <si>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</si>
  <si>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</si>
  <si>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</si>
  <si>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</si>
  <si>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</si>
  <si>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</si>
  <si>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</si>
  <si>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</si>
  <si>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</si>
  <si>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</si>
  <si>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</si>
  <si>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</si>
  <si>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</si>
  <si>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</si>
  <si>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</si>
  <si>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</si>
  <si>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</si>
  <si>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</si>
  <si>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</si>
  <si>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</si>
  <si>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</si>
  <si>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</si>
  <si>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</si>
  <si>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</si>
  <si>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</si>
  <si>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</si>
  <si>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</si>
  <si>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</si>
  <si>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</si>
  <si>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</si>
  <si>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</si>
  <si>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</si>
  <si>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</si>
  <si>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</si>
  <si>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</si>
  <si>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</si>
  <si>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</si>
  <si>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</si>
  <si>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</si>
  <si>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</si>
  <si>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</si>
  <si>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</si>
  <si>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</si>
  <si>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</si>
  <si>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</si>
  <si>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</si>
  <si>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</si>
  <si>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</si>
  <si>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</si>
  <si>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</si>
  <si>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</si>
  <si>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</si>
  <si>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</si>
  <si>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</si>
  <si>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</si>
  <si>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</si>
  <si>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</si>
  <si>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</si>
  <si>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</si>
  <si>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</si>
  <si>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</si>
  <si>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</si>
  <si>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</si>
  <si>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</si>
  <si>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</si>
  <si>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</si>
  <si>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</si>
  <si>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</si>
  <si>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</si>
  <si>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</si>
  <si>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</si>
  <si>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</si>
  <si>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</si>
  <si>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</si>
  <si>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</si>
  <si>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</si>
  <si>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</si>
  <si>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</si>
  <si>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</si>
  <si>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</si>
  <si>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</si>
  <si>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</si>
  <si>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</si>
  <si>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</si>
  <si>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</si>
  <si>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</si>
  <si>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</si>
  <si>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</si>
  <si>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</si>
  <si>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</si>
  <si>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</si>
  <si>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</si>
  <si>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</si>
  <si>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</si>
  <si>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</si>
  <si>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</si>
  <si>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</si>
  <si>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</si>
  <si>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</si>
  <si>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</si>
  <si>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</si>
  <si>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</si>
  <si>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</si>
  <si>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</si>
  <si>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</si>
  <si>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</si>
  <si>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</si>
  <si>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</si>
  <si>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</si>
  <si>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</si>
  <si>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</si>
  <si>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</si>
  <si>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</si>
  <si>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</si>
  <si>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</si>
  <si>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</si>
  <si>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</si>
  <si>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</si>
  <si>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</si>
  <si>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</si>
  <si>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</si>
  <si>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</si>
  <si>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</si>
  <si>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</si>
  <si>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</si>
  <si>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</si>
  <si>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</si>
  <si>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</si>
  <si>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</si>
  <si>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</si>
  <si>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</si>
  <si>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</si>
  <si>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</si>
  <si>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</si>
  <si>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</si>
  <si>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</si>
  <si>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</si>
  <si>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</si>
  <si>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</si>
  <si>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</si>
  <si>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</si>
  <si>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</si>
  <si>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</si>
  <si>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</si>
  <si>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</si>
  <si>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</si>
  <si>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</si>
  <si>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</si>
  <si>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</si>
  <si>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</si>
  <si>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</si>
  <si>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</si>
  <si>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</si>
  <si>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</si>
  <si>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</si>
  <si>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</si>
  <si>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</si>
  <si>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</si>
  <si>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</si>
  <si>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</si>
  <si>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</si>
  <si>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</si>
  <si>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</si>
  <si>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</si>
  <si>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</si>
  <si>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</si>
  <si>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</si>
  <si>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</si>
  <si>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</si>
  <si>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</si>
  <si>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</si>
  <si>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</si>
  <si>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</si>
  <si>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</si>
  <si>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</si>
  <si>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</si>
  <si>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</si>
  <si>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</si>
  <si>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</si>
  <si>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</si>
  <si>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</si>
  <si>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</si>
  <si>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</si>
  <si>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</si>
  <si>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</si>
  <si>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</si>
  <si>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</si>
  <si>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</si>
  <si>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</si>
  <si>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</si>
  <si>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</si>
  <si>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</si>
  <si>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</si>
  <si>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</si>
  <si>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</si>
  <si>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</si>
  <si>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</si>
  <si>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</si>
  <si>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</si>
  <si>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</si>
  <si>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</si>
  <si>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</si>
  <si>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</si>
  <si>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</si>
  <si>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</si>
  <si>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</si>
  <si>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</si>
  <si>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</si>
  <si>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</si>
  <si>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</si>
  <si>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</si>
  <si>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</si>
  <si>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</si>
  <si>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</si>
  <si>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</si>
  <si>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</si>
  <si>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</si>
  <si>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</si>
  <si>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</si>
  <si>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</si>
  <si>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</si>
  <si>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</si>
  <si>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</si>
  <si>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</si>
  <si>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</si>
  <si>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</si>
  <si>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</si>
  <si>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</si>
  <si>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</si>
  <si>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</si>
  <si>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</si>
  <si>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</si>
  <si>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</si>
  <si>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</si>
  <si>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</si>
  <si>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</si>
  <si>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</si>
  <si>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</si>
  <si>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</si>
  <si>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</si>
  <si>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</si>
  <si>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</si>
  <si>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</si>
  <si>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</si>
  <si>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</si>
  <si>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</si>
  <si>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</si>
  <si>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</si>
  <si>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</si>
  <si>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</si>
  <si>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</si>
  <si>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</si>
  <si>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</si>
  <si>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</si>
  <si>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</si>
  <si>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</si>
  <si>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</si>
  <si>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</si>
  <si>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</si>
  <si>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</si>
  <si>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</si>
  <si>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</si>
  <si>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</si>
  <si>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</si>
  <si>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</si>
  <si>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</si>
  <si>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</si>
  <si>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</si>
  <si>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</si>
  <si>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</si>
  <si>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</si>
  <si>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</si>
  <si>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</si>
  <si>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</si>
  <si>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</si>
  <si>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</si>
  <si>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</si>
  <si>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</si>
  <si>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</si>
  <si>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</si>
  <si>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</si>
  <si>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</si>
  <si>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</si>
  <si>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</si>
  <si>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</si>
  <si>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</si>
  <si>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</si>
  <si>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</si>
  <si>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</si>
  <si>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</si>
  <si>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</si>
  <si>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</si>
  <si>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</si>
  <si>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</si>
  <si>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</si>
  <si>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</si>
  <si>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</si>
  <si>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</si>
  <si>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</si>
  <si>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</si>
  <si>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</si>
  <si>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</si>
  <si>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</si>
  <si>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</si>
  <si>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</si>
  <si>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</si>
  <si>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</si>
  <si>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</si>
  <si>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</si>
  <si>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</si>
  <si>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</si>
  <si>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</si>
  <si>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</si>
  <si>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</si>
  <si>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</si>
  <si>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</si>
  <si>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</si>
  <si>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</si>
  <si>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</si>
  <si>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</si>
  <si>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</si>
  <si>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</si>
  <si>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</si>
  <si>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</si>
  <si>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</si>
  <si>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</si>
  <si>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</si>
  <si>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</si>
  <si>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</si>
  <si>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</si>
  <si>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</si>
  <si>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</si>
  <si>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</si>
  <si>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</si>
  <si>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</si>
  <si>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</si>
  <si>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</si>
  <si>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</si>
  <si>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</si>
  <si>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</si>
  <si>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</si>
  <si>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</si>
  <si>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</si>
  <si>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</si>
  <si>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</si>
  <si>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</si>
  <si>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</si>
  <si>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</si>
  <si>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</si>
  <si>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</si>
  <si>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</si>
  <si>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</si>
  <si>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</si>
  <si>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</si>
  <si>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</si>
  <si>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</si>
  <si>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</si>
  <si>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</si>
  <si>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</si>
  <si>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</si>
  <si>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</si>
  <si>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</si>
  <si>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</si>
  <si>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</si>
  <si>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</si>
  <si>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</si>
  <si>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</si>
  <si>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</si>
  <si>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</si>
  <si>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</si>
  <si>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</si>
  <si>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</si>
  <si>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</si>
  <si>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</si>
  <si>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</si>
  <si>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</si>
  <si>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</si>
  <si>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</si>
  <si>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</si>
  <si>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</si>
  <si>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</si>
  <si>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</si>
  <si>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</si>
  <si>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</si>
  <si>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</si>
  <si>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</si>
  <si>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</si>
  <si>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</si>
  <si>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</si>
  <si>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</si>
  <si>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</si>
  <si>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</si>
  <si>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</si>
  <si>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</si>
  <si>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</si>
  <si>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</si>
  <si>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</si>
  <si>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</si>
  <si>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</si>
  <si>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</si>
  <si>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</si>
  <si>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</si>
  <si>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</si>
  <si>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</si>
  <si>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</si>
  <si>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</si>
  <si>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</si>
  <si>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</si>
  <si>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</si>
  <si>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</si>
  <si>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</si>
  <si>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</si>
  <si>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</si>
  <si>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</si>
  <si>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</si>
  <si>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</si>
  <si>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</si>
  <si>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</si>
  <si>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</si>
  <si>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</si>
  <si>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</si>
  <si>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</si>
  <si>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</si>
  <si>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</si>
  <si>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</si>
  <si>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</si>
  <si>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</si>
  <si>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</si>
  <si>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</si>
  <si>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</si>
  <si>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</si>
  <si>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</si>
  <si>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</si>
  <si>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</si>
  <si>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</si>
  <si>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</si>
  <si>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</si>
  <si>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</si>
  <si>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</si>
  <si>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</si>
  <si>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</si>
  <si>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</si>
  <si>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</si>
  <si>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</si>
  <si>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</si>
  <si>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</si>
  <si>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</si>
  <si>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</si>
  <si>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</si>
  <si>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</si>
  <si>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</si>
  <si>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</si>
  <si>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</si>
  <si>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</si>
  <si>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</si>
  <si>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</si>
  <si>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</si>
  <si>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</si>
  <si>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</si>
  <si>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</si>
  <si>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</si>
  <si>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</si>
  <si>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</si>
  <si>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</si>
  <si>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</si>
  <si>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</si>
  <si>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</si>
  <si>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</si>
  <si>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</si>
  <si>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</si>
  <si>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</si>
  <si>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</si>
  <si>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</si>
  <si>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</si>
  <si>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</si>
  <si>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</si>
  <si>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</si>
  <si>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</si>
  <si>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</si>
  <si>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</si>
  <si>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</si>
  <si>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</si>
  <si>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</si>
  <si>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</si>
  <si>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</si>
  <si>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</si>
  <si>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</si>
  <si>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</si>
  <si>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</si>
  <si>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</si>
  <si>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</si>
  <si>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</si>
  <si>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</si>
  <si>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</si>
  <si>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</si>
  <si>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</si>
  <si>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</si>
  <si>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</si>
  <si>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</si>
  <si>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</si>
  <si>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</si>
  <si>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</si>
  <si>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</si>
  <si>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</si>
  <si>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</si>
  <si>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</si>
  <si>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</si>
  <si>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</si>
  <si>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</si>
  <si>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</si>
  <si>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</si>
  <si>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</si>
  <si>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</si>
  <si>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</si>
  <si>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</si>
  <si>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</si>
  <si>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</si>
  <si>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</si>
  <si>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</si>
  <si>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</si>
  <si>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</si>
  <si>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</si>
  <si>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</si>
  <si>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</si>
  <si>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</si>
  <si>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</si>
  <si>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</si>
  <si>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</si>
  <si>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</si>
  <si>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</si>
  <si>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</si>
  <si>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</si>
  <si>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</si>
  <si>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</si>
  <si>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</si>
  <si>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</si>
  <si>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</si>
  <si>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</si>
  <si>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</si>
  <si>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</si>
  <si>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</si>
  <si>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</si>
  <si>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</si>
  <si>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</si>
  <si>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</si>
  <si>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</si>
  <si>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</si>
  <si>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</si>
  <si>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</si>
  <si>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</si>
  <si>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</si>
  <si>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</si>
  <si>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</si>
  <si>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</si>
  <si>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</si>
  <si>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</si>
  <si>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</si>
  <si>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</si>
  <si>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</si>
  <si>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</si>
  <si>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</si>
  <si>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</si>
  <si>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</si>
  <si>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</si>
  <si>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</si>
  <si>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</si>
  <si>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</si>
  <si>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</si>
  <si>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</si>
  <si>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</si>
  <si>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</si>
  <si>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</si>
  <si>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</si>
  <si>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</si>
  <si>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</si>
  <si>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</si>
  <si>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</si>
  <si>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</si>
  <si>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</si>
  <si>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</si>
  <si>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</si>
  <si>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</si>
  <si>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</si>
  <si>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</si>
  <si>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</si>
  <si>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</si>
  <si>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</si>
  <si>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</si>
  <si>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</si>
  <si>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</si>
  <si>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</si>
  <si>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</si>
  <si>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</si>
  <si>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</si>
  <si>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</si>
  <si>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</si>
  <si>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</si>
  <si>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</si>
  <si>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</si>
  <si>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</si>
  <si>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</si>
  <si>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</si>
  <si>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</si>
  <si>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</si>
  <si>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</si>
  <si>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</si>
  <si>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</si>
  <si>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</si>
  <si>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</si>
  <si>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</si>
  <si>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</si>
  <si>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</si>
  <si>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</si>
  <si>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</si>
  <si>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</si>
  <si>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</si>
  <si>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</si>
  <si>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</si>
  <si>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</si>
  <si>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</si>
  <si>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</si>
  <si>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</si>
  <si>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</si>
  <si>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</si>
  <si>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</si>
  <si>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</si>
  <si>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</si>
  <si>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</si>
  <si>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</si>
  <si>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</si>
  <si>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</si>
  <si>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</si>
  <si>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</si>
  <si>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</si>
  <si>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</si>
  <si>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</si>
  <si>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</si>
  <si>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</si>
  <si>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</si>
  <si>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</si>
  <si>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</si>
  <si>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</si>
  <si>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</si>
  <si>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</si>
  <si>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</si>
  <si>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</si>
  <si>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</si>
  <si>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</si>
  <si>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</si>
  <si>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</si>
  <si>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</si>
  <si>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</si>
  <si>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</si>
  <si>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</si>
  <si>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</si>
  <si>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</si>
  <si>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</si>
  <si>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</si>
  <si>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</si>
  <si>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</si>
  <si>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</si>
  <si>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</si>
  <si>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</si>
  <si>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</si>
  <si>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</si>
  <si>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</si>
  <si>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</si>
  <si>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</si>
  <si>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</si>
  <si>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</si>
  <si>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</si>
  <si>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</si>
  <si>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</si>
  <si>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</si>
  <si>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</si>
  <si>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</si>
  <si>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</si>
  <si>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</si>
  <si>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</si>
  <si>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</si>
  <si>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</si>
  <si>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</si>
  <si>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</si>
  <si>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</si>
  <si>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</si>
  <si>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</si>
  <si>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</si>
  <si>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</si>
  <si>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</si>
  <si>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</si>
  <si>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</si>
  <si>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</si>
  <si>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</si>
  <si>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</si>
  <si>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</si>
  <si>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</si>
  <si>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</si>
  <si>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</si>
  <si>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</si>
  <si>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</si>
  <si>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</si>
  <si>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</si>
  <si>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</si>
  <si>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</si>
  <si>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</si>
  <si>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</si>
  <si>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</si>
  <si>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</si>
  <si>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</si>
  <si>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</si>
  <si>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</si>
  <si>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</si>
  <si>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</si>
  <si>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</si>
  <si>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</si>
  <si>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</si>
  <si>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</si>
  <si>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</si>
  <si>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</si>
  <si>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</si>
  <si>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</si>
  <si>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</si>
  <si>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</si>
  <si>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</si>
  <si>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</si>
  <si>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</si>
  <si>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</si>
  <si>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</si>
  <si>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</si>
  <si>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</si>
  <si>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</si>
  <si>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</si>
  <si>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</si>
  <si>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</si>
  <si>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</si>
  <si>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</si>
  <si>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</si>
  <si>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</si>
  <si>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</si>
  <si>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</si>
  <si>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</si>
  <si>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</si>
  <si>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</si>
  <si>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</si>
  <si>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</si>
  <si>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</si>
  <si>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</si>
  <si>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</si>
  <si>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</si>
  <si>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</si>
  <si>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</si>
  <si>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</si>
  <si>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</si>
  <si>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</si>
  <si>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</si>
  <si>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</si>
  <si>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</si>
  <si>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</si>
  <si>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</si>
  <si>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</si>
  <si>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</si>
  <si>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</si>
  <si>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</si>
  <si>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</si>
  <si>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</si>
  <si>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</si>
  <si>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</si>
  <si>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</si>
  <si>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</si>
  <si>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</si>
  <si>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</si>
  <si>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</si>
  <si>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</si>
  <si>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</si>
  <si>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</si>
  <si>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</si>
  <si>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</si>
  <si>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</si>
  <si>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</si>
  <si>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</si>
  <si>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</si>
  <si>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</si>
  <si>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</si>
  <si>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</si>
  <si>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</si>
  <si>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</si>
  <si>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</si>
  <si>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</si>
  <si>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</si>
  <si>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</si>
  <si>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</si>
  <si>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</si>
  <si>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</si>
  <si>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</si>
  <si>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</si>
  <si>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</si>
  <si>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</si>
  <si>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</si>
  <si>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</si>
  <si>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</si>
  <si>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</si>
  <si>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</si>
  <si>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</si>
  <si>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</si>
  <si>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</si>
  <si>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</si>
  <si>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</si>
  <si>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</si>
  <si>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</si>
  <si>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</si>
  <si>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</si>
  <si>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</si>
  <si>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</si>
  <si>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</si>
  <si>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</si>
  <si>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</si>
  <si>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</si>
  <si>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</si>
  <si>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</si>
  <si>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</si>
  <si>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</si>
  <si>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</si>
  <si>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</si>
  <si>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</si>
  <si>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</si>
  <si>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</si>
  <si>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</si>
  <si>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</si>
  <si>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</si>
  <si>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</si>
  <si>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</si>
  <si>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</si>
  <si>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</si>
  <si>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</si>
  <si>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</si>
  <si>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</si>
  <si>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</si>
  <si>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</si>
  <si>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</si>
  <si>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</si>
  <si>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</si>
  <si>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</si>
  <si>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</si>
  <si>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</si>
  <si>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</si>
  <si>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</si>
  <si>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</si>
  <si>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</si>
  <si>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</si>
  <si>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</si>
  <si>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</si>
  <si>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</si>
  <si>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</si>
  <si>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</si>
  <si>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</si>
  <si>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</si>
  <si>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</si>
  <si>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</si>
  <si>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</si>
  <si>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</si>
  <si>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</si>
  <si>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</si>
  <si>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</si>
  <si>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</si>
  <si>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</si>
  <si>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</si>
  <si>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</si>
  <si>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</si>
  <si>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</si>
  <si>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</si>
  <si>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</si>
  <si>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</si>
  <si>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</si>
  <si>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</si>
  <si>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</si>
  <si>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</si>
  <si>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</si>
  <si>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</si>
  <si>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</si>
  <si>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</si>
  <si>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</si>
  <si>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</si>
  <si>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</si>
  <si>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</si>
  <si>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</si>
  <si>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</si>
  <si>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</si>
  <si>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</si>
  <si>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</si>
  <si>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</si>
  <si>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</si>
  <si>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</si>
  <si>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</si>
  <si>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</si>
  <si>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</si>
  <si>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</si>
  <si>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</si>
  <si>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</si>
  <si>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</si>
  <si>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</si>
  <si>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</si>
  <si>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</si>
  <si>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</si>
  <si>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</si>
  <si>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</si>
  <si>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</si>
  <si>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</si>
  <si>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</si>
  <si>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</si>
  <si>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</si>
  <si>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</si>
  <si>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</si>
  <si>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</si>
  <si>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</si>
  <si>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</si>
  <si>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</si>
  <si>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</si>
  <si>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</si>
  <si>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</si>
  <si>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</si>
  <si>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</si>
  <si>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</si>
  <si>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</si>
  <si>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</si>
  <si>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</si>
  <si>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</si>
  <si>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</si>
  <si>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</si>
  <si>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</si>
  <si>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</si>
  <si>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</si>
  <si>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</si>
  <si>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</si>
  <si>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</si>
  <si>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</si>
  <si>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</si>
  <si>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</si>
  <si>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</si>
  <si>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</si>
  <si>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</si>
  <si>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</si>
  <si>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</si>
  <si>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</si>
  <si>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</si>
  <si>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</si>
  <si>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</si>
  <si>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</si>
  <si>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</si>
  <si>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</si>
  <si>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</si>
  <si>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</si>
  <si>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</si>
  <si>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</si>
  <si>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</si>
  <si>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</si>
  <si>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</si>
  <si>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</si>
  <si>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</si>
  <si>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</si>
  <si>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</si>
  <si>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</si>
  <si>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</si>
  <si>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</si>
  <si>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</si>
  <si>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</si>
  <si>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</si>
  <si>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</si>
  <si>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</si>
  <si>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</si>
  <si>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</si>
  <si>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</si>
  <si>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</si>
  <si>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</si>
  <si>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</si>
  <si>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</si>
  <si>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</si>
  <si>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</si>
  <si>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</si>
  <si>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</si>
  <si>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</si>
  <si>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</si>
  <si>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</si>
  <si>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</si>
  <si>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</si>
  <si>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</si>
  <si>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</si>
  <si>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</si>
  <si>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</si>
  <si>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</si>
  <si>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</si>
  <si>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</si>
  <si>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</si>
  <si>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</si>
  <si>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</si>
  <si>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</si>
  <si>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</si>
  <si>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</si>
  <si>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</si>
  <si>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</si>
  <si>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</si>
  <si>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</si>
  <si>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</si>
  <si>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</si>
  <si>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</si>
  <si>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</si>
  <si>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</si>
  <si>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</si>
  <si>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</si>
  <si>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</si>
  <si>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</si>
  <si>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</si>
  <si>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</si>
  <si>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</si>
  <si>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</si>
  <si>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</si>
  <si>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</si>
  <si>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</si>
  <si>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</si>
  <si>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</si>
  <si>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</si>
  <si>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</si>
  <si>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</si>
  <si>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</si>
  <si>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</si>
  <si>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</si>
  <si>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</si>
  <si>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</si>
  <si>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</si>
  <si>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</si>
  <si>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</si>
  <si>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</si>
  <si>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</si>
  <si>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</si>
  <si>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</si>
  <si>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</si>
  <si>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</si>
  <si>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</si>
  <si>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</si>
  <si>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</si>
  <si>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</si>
  <si>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</si>
  <si>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</si>
  <si>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</si>
  <si>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</si>
  <si>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</si>
  <si>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</si>
  <si>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</si>
  <si>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</si>
  <si>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</si>
  <si>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</si>
  <si>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</si>
  <si>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</si>
  <si>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</si>
  <si>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</si>
  <si>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</si>
  <si>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</si>
  <si>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</si>
  <si>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</si>
  <si>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</si>
  <si>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</si>
  <si>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</si>
  <si>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</si>
  <si>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</si>
  <si>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</si>
  <si>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</si>
  <si>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</si>
  <si>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</si>
  <si>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</si>
  <si>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</si>
  <si>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</si>
  <si>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</si>
  <si>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</si>
  <si>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</si>
  <si>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</si>
  <si>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</si>
  <si>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</si>
  <si>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</si>
  <si>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</si>
  <si>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</si>
  <si>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</si>
  <si>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</si>
  <si>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</si>
  <si>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</si>
  <si>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</si>
  <si>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</si>
  <si>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</si>
  <si>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</si>
  <si>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</si>
  <si>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</si>
  <si>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</si>
  <si>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</si>
  <si>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</si>
  <si>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</si>
  <si>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</si>
  <si>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</si>
  <si>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</si>
  <si>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</si>
  <si>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</si>
  <si>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</si>
  <si>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</si>
  <si>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</si>
  <si>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</si>
  <si>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</si>
  <si>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</si>
  <si>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</si>
  <si>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</si>
  <si>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</si>
  <si>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</si>
  <si>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</si>
  <si>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</si>
  <si>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</si>
  <si>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</si>
  <si>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</si>
  <si>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</si>
  <si>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</si>
  <si>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</si>
  <si>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</si>
  <si>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</si>
  <si>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</si>
  <si>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</si>
  <si>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</si>
  <si>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</si>
  <si>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</si>
  <si>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</si>
  <si>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</si>
  <si>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</si>
  <si>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</si>
  <si>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</si>
  <si>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</si>
  <si>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</si>
  <si>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</si>
  <si>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</si>
  <si>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</si>
  <si>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</si>
  <si>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</si>
  <si>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</si>
  <si>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</si>
  <si>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</si>
  <si>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</si>
  <si>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</si>
  <si>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</si>
  <si>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</si>
  <si>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</si>
  <si>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</si>
  <si>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</si>
  <si>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</si>
  <si>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</si>
  <si>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</si>
  <si>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</si>
  <si>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</si>
  <si>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</si>
  <si>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</si>
  <si>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</si>
  <si>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</si>
  <si>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</si>
  <si>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</si>
  <si>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</si>
  <si>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</si>
  <si>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</si>
  <si>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</si>
  <si>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</si>
  <si>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</si>
  <si>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</si>
  <si>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</si>
  <si>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</si>
  <si>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</si>
  <si>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</si>
  <si>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</si>
  <si>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</si>
  <si>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</si>
  <si>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</si>
  <si>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</si>
  <si>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</si>
  <si>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</si>
  <si>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</si>
  <si>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</si>
  <si>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</si>
  <si>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</si>
  <si>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</si>
  <si>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</si>
  <si>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</si>
  <si>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</si>
  <si>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</si>
  <si>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</si>
  <si>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</si>
  <si>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</si>
  <si>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</si>
  <si>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</si>
  <si>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</si>
  <si>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</si>
  <si>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</si>
  <si>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</si>
  <si>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</si>
  <si>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</si>
  <si>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</si>
  <si>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</si>
  <si>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</si>
  <si>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</si>
  <si>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</si>
  <si>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</si>
  <si>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</si>
  <si>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</si>
  <si>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</si>
  <si>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</si>
  <si>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</si>
  <si>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</si>
  <si>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</si>
  <si>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</si>
  <si>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</si>
  <si>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</si>
  <si>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</si>
  <si>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</si>
  <si>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</si>
  <si>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</si>
  <si>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</si>
  <si>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</si>
  <si>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</si>
  <si>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</si>
  <si>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</si>
  <si>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</si>
  <si>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</si>
  <si>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</si>
  <si>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</si>
  <si>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</si>
  <si>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</si>
  <si>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</si>
  <si>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</si>
  <si>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</si>
  <si>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</si>
  <si>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</si>
  <si>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</si>
  <si>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</si>
  <si>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</si>
  <si>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</si>
  <si>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</si>
  <si>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</si>
  <si>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</si>
  <si>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</si>
  <si>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</si>
  <si>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</si>
  <si>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</si>
  <si>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</si>
  <si>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</si>
  <si>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</si>
  <si>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</si>
  <si>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</si>
  <si>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</si>
  <si>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</si>
  <si>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</si>
  <si>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</si>
  <si>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</si>
  <si>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</si>
  <si>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</si>
  <si>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</si>
  <si>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</si>
  <si>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</si>
  <si>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</si>
  <si>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</si>
  <si>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</si>
  <si>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</si>
  <si>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</si>
  <si>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</si>
  <si>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</si>
  <si>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</si>
  <si>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</si>
  <si>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</si>
  <si>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</si>
  <si>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</si>
  <si>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</si>
  <si>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</si>
  <si>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</si>
  <si>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</si>
  <si>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</si>
  <si>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</si>
  <si>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</si>
  <si>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</si>
  <si>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</si>
  <si>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</si>
  <si>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</si>
  <si>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</si>
  <si>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</si>
  <si>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</si>
  <si>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</si>
  <si>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</si>
  <si>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</si>
  <si>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</si>
  <si>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</si>
  <si>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</si>
  <si>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</si>
  <si>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</si>
  <si>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</si>
  <si>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</si>
  <si>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</si>
  <si>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</si>
  <si>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</si>
  <si>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</si>
  <si>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</si>
  <si>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</si>
  <si>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</si>
  <si>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</si>
  <si>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</si>
  <si>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</si>
  <si>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</si>
  <si>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</si>
  <si>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</si>
  <si>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</si>
  <si>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</si>
  <si>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</si>
  <si>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</si>
  <si>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</si>
  <si>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</si>
  <si>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</si>
  <si>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</si>
  <si>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</si>
  <si>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</si>
  <si>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</si>
  <si>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</si>
  <si>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</si>
  <si>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</si>
  <si>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</si>
  <si>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</si>
  <si>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</si>
  <si>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</si>
  <si>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</si>
  <si>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</si>
  <si>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</si>
  <si>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</si>
  <si>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</si>
  <si>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</si>
  <si>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</si>
  <si>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</si>
  <si>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</si>
  <si>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</si>
  <si>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</si>
  <si>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</si>
  <si>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</si>
  <si>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</si>
  <si>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</si>
  <si>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</si>
  <si>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</si>
  <si>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</si>
  <si>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</si>
  <si>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</si>
  <si>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</si>
  <si>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</si>
  <si>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</si>
  <si>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</si>
  <si>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</si>
  <si>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</si>
  <si>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</si>
  <si>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</si>
  <si>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</si>
  <si>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</si>
  <si>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</si>
  <si>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</si>
  <si>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</si>
  <si>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</si>
  <si>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</si>
  <si>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</si>
  <si>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</si>
  <si>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</si>
  <si>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</si>
  <si>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</si>
  <si>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</si>
  <si>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</si>
  <si>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</si>
  <si>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</si>
  <si>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</si>
  <si>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</si>
  <si>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</si>
  <si>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</si>
  <si>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</si>
  <si>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</si>
  <si>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</si>
  <si>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</si>
  <si>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</si>
  <si>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</si>
  <si>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</si>
  <si>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</si>
  <si>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</si>
  <si>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</si>
  <si>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</si>
  <si>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</si>
  <si>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</si>
  <si>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</si>
  <si>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</si>
  <si>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</si>
  <si>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</si>
  <si>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</si>
  <si>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</si>
  <si>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</si>
  <si>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</si>
  <si>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</si>
  <si>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</si>
  <si>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</si>
  <si>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</si>
  <si>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</si>
  <si>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</si>
  <si>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</si>
  <si>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</si>
  <si>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</si>
  <si>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</si>
  <si>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</si>
  <si>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</si>
  <si>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</si>
  <si>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</si>
  <si>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</si>
  <si>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</si>
  <si>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</si>
  <si>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</si>
  <si>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</si>
  <si>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</si>
  <si>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</si>
  <si>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</si>
  <si>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</si>
  <si>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</si>
  <si>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</si>
  <si>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</si>
  <si>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</si>
  <si>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</si>
  <si>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</si>
  <si>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</si>
  <si>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</si>
  <si>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</si>
  <si>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</si>
  <si>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</si>
  <si>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</si>
  <si>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</si>
  <si>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</si>
  <si>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</si>
  <si>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</si>
  <si>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</si>
  <si>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</si>
  <si>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</si>
  <si>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</si>
  <si>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</si>
  <si>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</si>
  <si>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</si>
  <si>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</si>
  <si>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</si>
  <si>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</si>
  <si>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</si>
  <si>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</si>
  <si>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</si>
  <si>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</si>
  <si>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</si>
  <si>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</si>
  <si>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</si>
  <si>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</si>
  <si>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</si>
  <si>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</si>
  <si>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</si>
  <si>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</si>
  <si>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</si>
  <si>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</si>
  <si>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</si>
  <si>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</si>
  <si>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</si>
  <si>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</si>
  <si>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</si>
  <si>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</si>
  <si>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</si>
  <si>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</si>
  <si>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</si>
  <si>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</si>
  <si>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</si>
  <si>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</si>
  <si>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</si>
  <si>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</si>
  <si>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</si>
  <si>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</si>
  <si>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</si>
  <si>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</si>
  <si>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</si>
  <si>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</si>
  <si>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</si>
  <si>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</si>
  <si>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</si>
  <si>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</si>
  <si>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</si>
  <si>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</si>
  <si>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</si>
  <si>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</si>
  <si>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</si>
  <si>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</si>
  <si>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</si>
  <si>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</si>
  <si>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</si>
  <si>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</si>
  <si>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</si>
  <si>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</si>
  <si>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</si>
  <si>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</si>
  <si>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</si>
  <si>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</si>
  <si>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</si>
  <si>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</si>
  <si>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</si>
  <si>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</si>
  <si>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</si>
  <si>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</si>
  <si>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</si>
  <si>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</si>
  <si>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</si>
  <si>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</si>
  <si>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</si>
  <si>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</si>
  <si>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</si>
  <si>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</si>
  <si>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</si>
  <si>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</si>
  <si>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</si>
  <si>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</si>
  <si>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</si>
  <si>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</si>
  <si>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</si>
  <si>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</si>
  <si>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</si>
  <si>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</si>
  <si>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</si>
  <si>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</si>
  <si>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</si>
  <si>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</si>
  <si>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</si>
  <si>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</si>
  <si>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</si>
  <si>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</si>
  <si>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</si>
  <si>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</si>
  <si>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</si>
  <si>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</si>
  <si>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</si>
  <si>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</si>
  <si>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</si>
  <si>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</si>
  <si>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</si>
  <si>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</si>
  <si>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</si>
  <si>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</si>
  <si>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</si>
  <si>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</si>
  <si>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</si>
  <si>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</si>
  <si>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</si>
  <si>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</si>
  <si>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</si>
  <si>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</si>
  <si>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</si>
  <si>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</si>
  <si>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</si>
  <si>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</si>
  <si>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</si>
  <si>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</si>
  <si>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</si>
  <si>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</si>
  <si>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</si>
  <si>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</si>
  <si>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</si>
  <si>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</si>
  <si>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</si>
  <si>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</si>
  <si>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</si>
  <si>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</si>
  <si>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</si>
  <si>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</si>
  <si>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</si>
  <si>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</si>
  <si>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</si>
  <si>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</si>
  <si>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</si>
  <si>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</si>
  <si>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</si>
  <si>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</si>
  <si>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</si>
  <si>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</si>
  <si>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</si>
  <si>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</si>
  <si>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</si>
  <si>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</si>
  <si>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</si>
  <si>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</si>
  <si>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</si>
  <si>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</si>
  <si>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</si>
  <si>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</si>
  <si>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</si>
  <si>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</si>
  <si>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</si>
  <si>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</si>
  <si>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</si>
  <si>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</si>
  <si>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</si>
  <si>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</si>
  <si>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</si>
  <si>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</si>
  <si>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</si>
  <si>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</si>
  <si>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</si>
  <si>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</si>
  <si>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</si>
  <si>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</si>
  <si>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</si>
  <si>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</si>
  <si>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</si>
  <si>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</si>
  <si>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</si>
  <si>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</si>
  <si>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</si>
  <si>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</si>
  <si>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</si>
  <si>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</si>
  <si>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</si>
  <si>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</si>
  <si>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</si>
  <si>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</si>
  <si>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</si>
  <si>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</si>
  <si>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</si>
  <si>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</si>
  <si>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</si>
  <si>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</si>
  <si>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</si>
  <si>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</si>
  <si>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</si>
  <si>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</si>
  <si>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</si>
  <si>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</si>
  <si>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</si>
  <si>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</si>
  <si>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</si>
  <si>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</si>
  <si>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</si>
  <si>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</si>
  <si>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</si>
  <si>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</si>
  <si>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</si>
  <si>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</si>
  <si>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</si>
  <si>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</si>
  <si>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</si>
  <si>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</si>
  <si>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</si>
  <si>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</si>
  <si>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</si>
  <si>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</si>
  <si>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</si>
  <si>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</si>
  <si>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</si>
  <si>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</si>
  <si>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</si>
  <si>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</si>
  <si>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</si>
  <si>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</si>
  <si>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</si>
  <si>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</si>
  <si>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</si>
  <si>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</si>
  <si>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</si>
  <si>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</si>
  <si>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</si>
  <si>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</si>
  <si>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</si>
  <si>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</si>
  <si>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</si>
  <si>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</si>
  <si>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</si>
  <si>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</si>
  <si>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</si>
  <si>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</si>
  <si>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</si>
  <si>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</si>
  <si>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</si>
  <si>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</si>
  <si>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</si>
  <si>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</si>
  <si>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</si>
  <si>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</si>
  <si>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</si>
  <si>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</si>
  <si>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</si>
  <si>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</si>
  <si>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</si>
  <si>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</si>
  <si>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</si>
  <si>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</si>
  <si>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</si>
  <si>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</si>
  <si>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</si>
  <si>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</si>
  <si>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</si>
  <si>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</si>
  <si>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</si>
  <si>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</si>
  <si>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</si>
  <si>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</si>
  <si>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</si>
  <si>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</si>
  <si>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</si>
  <si>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</si>
  <si>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</si>
  <si>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</si>
  <si>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</si>
  <si>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</si>
  <si>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</si>
  <si>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</si>
  <si>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</si>
  <si>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</si>
  <si>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</si>
  <si>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</si>
  <si>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</si>
  <si>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</si>
  <si>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</si>
  <si>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</si>
  <si>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</si>
  <si>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</si>
  <si>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</si>
  <si>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</si>
  <si>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</si>
  <si>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</si>
  <si>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</si>
  <si>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</si>
  <si>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</si>
  <si>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</si>
  <si>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</si>
  <si>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</si>
  <si>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</si>
  <si>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</si>
  <si>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</si>
  <si>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</si>
  <si>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</si>
  <si>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</si>
  <si>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</si>
  <si>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</si>
  <si>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</si>
  <si>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</si>
  <si>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</si>
  <si>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</si>
  <si>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</si>
  <si>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</si>
  <si>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</si>
  <si>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</si>
  <si>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</si>
  <si>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</si>
  <si>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</si>
  <si>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</si>
  <si>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</si>
  <si>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</si>
  <si>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</si>
  <si>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</si>
  <si>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</si>
  <si>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</si>
  <si>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</si>
  <si>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</si>
  <si>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</si>
  <si>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</si>
  <si>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</si>
  <si>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</si>
  <si>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</si>
  <si>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</si>
  <si>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</si>
  <si>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</si>
  <si>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</si>
  <si>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</si>
  <si>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</si>
  <si>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</si>
  <si>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</si>
  <si>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</si>
  <si>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</si>
  <si>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</si>
  <si>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</si>
  <si>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</si>
  <si>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</si>
  <si>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</si>
  <si>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</si>
  <si>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</si>
  <si>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</si>
  <si>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</si>
  <si>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</si>
  <si>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</si>
  <si>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</si>
  <si>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</si>
  <si>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</si>
  <si>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</si>
  <si>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</si>
  <si>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</si>
  <si>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</si>
  <si>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</si>
  <si>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</si>
  <si>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</si>
  <si>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</si>
  <si>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</si>
  <si>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</si>
  <si>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</si>
  <si>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</si>
  <si>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</si>
  <si>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</si>
  <si>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</si>
  <si>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</si>
  <si>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</si>
  <si>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</si>
  <si>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</si>
  <si>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</si>
  <si>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</si>
  <si>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</si>
  <si>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</si>
  <si>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</si>
  <si>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</si>
  <si>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</si>
  <si>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</si>
  <si>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</si>
  <si>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</si>
  <si>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</si>
  <si>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</si>
  <si>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</si>
  <si>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</si>
  <si>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</si>
  <si>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</si>
  <si>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</si>
  <si>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</si>
  <si>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</si>
  <si>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</si>
  <si>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</si>
  <si>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</si>
  <si>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</si>
  <si>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</si>
  <si>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</si>
  <si>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</si>
  <si>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</si>
  <si>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</si>
  <si>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</si>
  <si>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</si>
  <si>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</si>
  <si>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</si>
  <si>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</si>
  <si>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</si>
  <si>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</si>
  <si>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</si>
  <si>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</si>
  <si>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</si>
  <si>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</si>
  <si>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</si>
  <si>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</si>
  <si>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</si>
  <si>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</si>
  <si>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</si>
  <si>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</si>
  <si>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</si>
  <si>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</si>
  <si>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</si>
  <si>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</si>
  <si>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</si>
  <si>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</si>
  <si>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</si>
  <si>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</si>
  <si>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</si>
  <si>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</si>
  <si>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</si>
  <si>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</si>
  <si>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</si>
  <si>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</si>
  <si>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</si>
  <si>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</si>
  <si>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</si>
  <si>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</si>
  <si>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</si>
  <si>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</si>
  <si>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</si>
  <si>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</si>
  <si>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</si>
  <si>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</si>
  <si>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</si>
  <si>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</si>
  <si>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</si>
  <si>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</si>
  <si>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</si>
  <si>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</si>
  <si>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</si>
  <si>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</si>
  <si>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</si>
  <si>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</si>
  <si>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</si>
  <si>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</si>
  <si>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</si>
  <si>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</si>
  <si>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</si>
  <si>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</si>
  <si>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</si>
  <si>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</si>
  <si>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</si>
  <si>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</si>
  <si>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</si>
  <si>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</si>
  <si>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</si>
  <si>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</si>
  <si>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</si>
  <si>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</si>
  <si>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</si>
  <si>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</si>
  <si>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</si>
  <si>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</si>
  <si>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</si>
  <si>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</si>
  <si>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</si>
  <si>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</si>
  <si>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</si>
  <si>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</si>
  <si>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</si>
  <si>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</si>
  <si>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</si>
  <si>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</si>
  <si>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</si>
  <si>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</si>
  <si>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</si>
  <si>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</si>
  <si>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</si>
  <si>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</si>
  <si>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</si>
  <si>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</si>
  <si>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</si>
  <si>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</si>
  <si>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</si>
  <si>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</si>
  <si>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</si>
  <si>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</si>
  <si>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</si>
  <si>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</si>
  <si>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</si>
  <si>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</si>
  <si>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</si>
  <si>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</si>
  <si>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</si>
  <si>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</si>
  <si>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</si>
  <si>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</si>
  <si>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</si>
  <si>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</si>
  <si>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</si>
  <si>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</si>
  <si>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</si>
  <si>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</si>
  <si>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</si>
  <si>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</si>
  <si>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</si>
  <si>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</si>
  <si>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</si>
  <si>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</si>
  <si>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</si>
  <si>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</si>
  <si>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</si>
  <si>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</si>
  <si>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</si>
  <si>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</si>
  <si>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</si>
  <si>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</si>
  <si>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</si>
  <si>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</si>
  <si>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</si>
  <si>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</si>
  <si>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</si>
  <si>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</si>
  <si>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</si>
  <si>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</si>
  <si>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</si>
  <si>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</si>
  <si>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</si>
  <si>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</si>
  <si>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</si>
  <si>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</si>
  <si>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</si>
  <si>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</si>
  <si>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</si>
  <si>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</si>
  <si>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</si>
  <si>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</si>
  <si>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</si>
  <si>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</si>
  <si>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</si>
  <si>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</si>
  <si>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</si>
  <si>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</si>
  <si>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</si>
  <si>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</si>
  <si>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</si>
  <si>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</si>
  <si>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</si>
  <si>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</si>
  <si>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</si>
  <si>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</si>
  <si>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</si>
  <si>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</si>
  <si>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</si>
  <si>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</si>
  <si>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</si>
  <si>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</si>
  <si>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</si>
  <si>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</si>
  <si>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</si>
  <si>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</si>
  <si>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</si>
  <si>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</si>
  <si>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</si>
  <si>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</si>
  <si>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</si>
  <si>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</si>
  <si>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</si>
  <si>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</si>
  <si>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</si>
  <si>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</si>
  <si>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</si>
  <si>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</si>
  <si>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</si>
  <si>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</si>
  <si>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</si>
  <si>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</si>
  <si>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</si>
  <si>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</si>
  <si>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</si>
  <si>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</si>
  <si>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</si>
  <si>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</si>
  <si>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</si>
  <si>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</si>
  <si>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</si>
  <si>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</si>
  <si>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</si>
  <si>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</si>
  <si>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</si>
  <si>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</si>
  <si>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</si>
  <si>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</si>
  <si>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</si>
  <si>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</si>
  <si>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</si>
  <si>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</si>
  <si>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</si>
  <si>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</si>
  <si>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</si>
  <si>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</si>
  <si>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</si>
  <si>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</si>
  <si>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</si>
  <si>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</si>
  <si>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</si>
  <si>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</si>
  <si>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</si>
  <si>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</si>
  <si>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</si>
  <si>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</si>
  <si>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</si>
  <si>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</si>
  <si>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</si>
  <si>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</si>
  <si>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</si>
  <si>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</si>
  <si>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</si>
  <si>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</si>
  <si>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</si>
  <si>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</si>
  <si>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</si>
  <si>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</si>
  <si>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</si>
  <si>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</si>
  <si>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</si>
  <si>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</si>
  <si>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</si>
  <si>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</si>
  <si>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</si>
  <si>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</si>
  <si>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</si>
  <si>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</si>
  <si>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</si>
  <si>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</si>
  <si>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</si>
  <si>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</si>
  <si>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</si>
  <si>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</si>
  <si>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</si>
  <si>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</si>
  <si>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</si>
  <si>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</si>
  <si>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</si>
  <si>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</si>
  <si>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</si>
  <si>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</si>
  <si>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</si>
  <si>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</si>
  <si>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</si>
  <si>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</si>
  <si>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</si>
  <si>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</si>
  <si>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</si>
  <si>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</si>
  <si>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</si>
  <si>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</si>
  <si>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</si>
  <si>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</si>
  <si>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</si>
  <si>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</si>
  <si>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</si>
  <si>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</si>
  <si>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</si>
  <si>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</si>
  <si>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</si>
  <si>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</si>
  <si>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</si>
  <si>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</si>
  <si>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</si>
  <si>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</si>
  <si>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</si>
  <si>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</si>
  <si>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</si>
  <si>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</si>
  <si>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</si>
  <si>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</si>
  <si>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</si>
  <si>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</si>
  <si>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</si>
  <si>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</si>
  <si>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</si>
  <si>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</si>
  <si>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</si>
  <si>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</si>
  <si>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</si>
  <si>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</si>
  <si>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</si>
  <si>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</si>
  <si>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</si>
  <si>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</si>
  <si>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</si>
  <si>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</si>
  <si>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</si>
  <si>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</si>
  <si>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</si>
  <si>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</si>
  <si>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</si>
  <si>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</si>
  <si>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</si>
  <si>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</si>
  <si>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</si>
  <si>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</si>
  <si>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</si>
  <si>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</si>
  <si>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</si>
  <si>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</si>
  <si>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</si>
  <si>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</si>
  <si>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</si>
  <si>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</si>
  <si>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</si>
  <si>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</si>
  <si>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</si>
  <si>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</si>
  <si>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</si>
  <si>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</si>
  <si>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</si>
  <si>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</si>
  <si>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</si>
  <si>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</si>
  <si>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</si>
  <si>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</si>
  <si>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</si>
  <si>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</si>
  <si>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</si>
  <si>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</si>
  <si>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</si>
  <si>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</si>
  <si>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</si>
  <si>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</si>
  <si>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</si>
  <si>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</si>
  <si>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</si>
  <si>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</si>
  <si>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</si>
  <si>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</si>
  <si>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</si>
  <si>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</si>
  <si>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</si>
  <si>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</si>
  <si>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</si>
  <si>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</si>
  <si>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</si>
  <si>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</si>
  <si>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</si>
  <si>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</si>
  <si>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</si>
  <si>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</si>
  <si>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</si>
  <si>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</si>
  <si>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</si>
  <si>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</si>
  <si>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</si>
  <si>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</si>
  <si>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</si>
  <si>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</si>
  <si>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</si>
  <si>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</si>
  <si>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</si>
  <si>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</si>
  <si>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</si>
  <si>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</si>
  <si>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</si>
  <si>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</si>
  <si>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</si>
  <si>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</si>
  <si>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</si>
  <si>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</si>
  <si>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</si>
  <si>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</si>
  <si>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</si>
  <si>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</si>
  <si>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</si>
  <si>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</si>
  <si>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</si>
  <si>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</si>
  <si>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</si>
  <si>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</si>
  <si>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</si>
  <si>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</si>
  <si>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</si>
  <si>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</si>
  <si>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</si>
  <si>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</si>
  <si>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</si>
  <si>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</si>
  <si>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</si>
  <si>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</si>
  <si>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</si>
  <si>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</si>
  <si>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</si>
  <si>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</si>
  <si>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</si>
  <si>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</si>
  <si>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</si>
  <si>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</si>
  <si>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</si>
  <si>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</si>
  <si>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</si>
  <si>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</si>
  <si>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</si>
  <si>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</si>
  <si>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</si>
  <si>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</si>
  <si>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</si>
  <si>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</si>
  <si>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</si>
  <si>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</si>
  <si>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</si>
  <si>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</si>
  <si>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</si>
  <si>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</si>
  <si>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</si>
  <si>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</si>
  <si>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</si>
  <si>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</si>
  <si>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</si>
  <si>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</si>
  <si>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</si>
  <si>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</si>
  <si>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</si>
  <si>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</si>
  <si>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</si>
  <si>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</si>
  <si>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</si>
  <si>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</si>
  <si>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</si>
  <si>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</si>
  <si>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</si>
  <si>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</si>
  <si>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</si>
  <si>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</si>
  <si>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</si>
  <si>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</si>
  <si>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</si>
  <si>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</si>
  <si>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</si>
  <si>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</si>
  <si>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</si>
  <si>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</si>
  <si>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</si>
  <si>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</si>
  <si>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</si>
  <si>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</si>
  <si>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</si>
  <si>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</si>
  <si>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</si>
  <si>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</si>
  <si>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</si>
  <si>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</si>
  <si>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</si>
  <si>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</si>
  <si>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</si>
  <si>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</si>
  <si>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</si>
  <si>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</si>
  <si>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</si>
  <si>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</si>
  <si>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</si>
  <si>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</si>
  <si>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</si>
  <si>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</si>
  <si>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</si>
  <si>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</si>
  <si>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</si>
  <si>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</si>
  <si>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</si>
  <si>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</si>
  <si>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</si>
  <si>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</si>
  <si>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</si>
  <si>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</si>
  <si>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</si>
  <si>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</si>
  <si>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</si>
  <si>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</si>
  <si>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</si>
  <si>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</si>
  <si>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</si>
  <si>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</si>
  <si>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</si>
  <si>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</si>
  <si>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</si>
  <si>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</si>
  <si>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</si>
  <si>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</si>
  <si>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</si>
  <si>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</si>
  <si>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</si>
  <si>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</si>
  <si>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</si>
  <si>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</si>
  <si>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</si>
  <si>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</si>
  <si>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</si>
  <si>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</si>
  <si>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</si>
  <si>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</si>
  <si>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</si>
  <si>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</si>
  <si>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</si>
  <si>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</si>
  <si>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</si>
  <si>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</si>
  <si>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</si>
  <si>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</si>
  <si>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</si>
  <si>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</si>
  <si>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</si>
  <si>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</si>
  <si>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</si>
  <si>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</si>
  <si>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</si>
  <si>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</si>
  <si>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</si>
  <si>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</si>
  <si>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</si>
  <si>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</si>
  <si>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</si>
  <si>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</si>
  <si>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</si>
  <si>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</si>
  <si>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</si>
  <si>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</si>
  <si>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</si>
  <si>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</si>
  <si>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</si>
  <si>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</si>
  <si>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</si>
  <si>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</si>
  <si>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</si>
  <si>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</si>
  <si>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</si>
  <si>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</si>
  <si>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</si>
  <si>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</si>
  <si>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</si>
  <si>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</si>
  <si>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</si>
  <si>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</si>
  <si>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</si>
  <si>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</si>
  <si>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</si>
  <si>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</si>
  <si>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</si>
  <si>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</si>
  <si>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</si>
  <si>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</si>
  <si>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</si>
  <si>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</si>
  <si>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</si>
  <si>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</si>
  <si>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</si>
  <si>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</si>
  <si>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</si>
  <si>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</si>
  <si>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</si>
  <si>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</si>
  <si>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</si>
  <si>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</si>
  <si>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</si>
  <si>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</si>
  <si>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</si>
  <si>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</si>
  <si>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</si>
  <si>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</si>
  <si>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</si>
  <si>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</si>
  <si>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</si>
  <si>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</si>
  <si>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</si>
  <si>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</si>
  <si>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</si>
  <si>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</si>
  <si>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</si>
  <si>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</si>
  <si>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</si>
  <si>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</si>
  <si>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</si>
  <si>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</si>
  <si>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</si>
  <si>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</si>
  <si>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</si>
  <si>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</si>
  <si>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</si>
  <si>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</si>
  <si>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</si>
  <si>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</si>
  <si>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</si>
  <si>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</si>
  <si>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</si>
  <si>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</si>
  <si>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</si>
  <si>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</si>
  <si>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</si>
  <si>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</si>
  <si>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</si>
  <si>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</si>
  <si>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</si>
  <si>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</si>
  <si>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</si>
  <si>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</si>
  <si>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</si>
  <si>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</si>
  <si>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</si>
  <si>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</si>
  <si>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</si>
  <si>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</si>
  <si>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</si>
  <si>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</si>
  <si>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</si>
  <si>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</si>
  <si>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</si>
  <si>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</si>
  <si>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</si>
  <si>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</si>
  <si>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</si>
  <si>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</si>
  <si>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</si>
  <si>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</si>
  <si>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</si>
  <si>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</si>
  <si>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</si>
  <si>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</si>
  <si>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</si>
  <si>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</si>
  <si>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</si>
  <si>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</si>
  <si>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</si>
  <si>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</si>
  <si>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</si>
  <si>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</si>
  <si>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</si>
  <si>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</si>
  <si>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</si>
  <si>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</si>
  <si>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</si>
  <si>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</si>
  <si>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</si>
  <si>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</si>
  <si>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</si>
  <si>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</si>
  <si>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</si>
  <si>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</si>
  <si>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</si>
  <si>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</si>
  <si>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</si>
  <si>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</si>
  <si>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</si>
  <si>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</si>
  <si>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</si>
  <si>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</si>
  <si>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</si>
  <si>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</si>
  <si>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</si>
  <si>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</si>
  <si>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</si>
  <si>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</si>
  <si>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</si>
  <si>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</si>
  <si>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</si>
  <si>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</si>
  <si>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</si>
  <si>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</si>
  <si>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</si>
  <si>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</si>
  <si>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</si>
  <si>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</si>
  <si>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</si>
  <si>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</si>
  <si>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</si>
  <si>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</si>
  <si>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</si>
  <si>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</si>
  <si>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</si>
  <si>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</si>
  <si>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</si>
  <si>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</si>
  <si>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</si>
  <si>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</si>
  <si>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</si>
  <si>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</si>
  <si>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</si>
  <si>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</si>
  <si>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</si>
  <si>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</si>
  <si>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</si>
  <si>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</si>
  <si>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</si>
  <si>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</si>
  <si>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</si>
  <si>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</si>
  <si>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</si>
  <si>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</si>
  <si>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</si>
  <si>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</si>
  <si>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</si>
  <si>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</si>
  <si>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</si>
  <si>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</si>
  <si>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</si>
  <si>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</si>
  <si>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</si>
  <si>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</si>
  <si>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</si>
  <si>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</si>
  <si>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</si>
  <si>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</si>
  <si>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</si>
  <si>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</si>
  <si>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</si>
  <si>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</si>
  <si>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</si>
  <si>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</si>
  <si>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</si>
  <si>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</si>
  <si>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</si>
  <si>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</si>
  <si>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</si>
  <si>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</si>
  <si>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</si>
  <si>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</si>
  <si>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</si>
  <si>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</si>
  <si>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</si>
  <si>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</si>
  <si>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</si>
  <si>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</si>
  <si>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</si>
  <si>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</si>
  <si>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</si>
  <si>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</si>
  <si>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</si>
  <si>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</si>
  <si>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</si>
  <si>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</si>
  <si>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</si>
  <si>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</si>
  <si>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</si>
  <si>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</si>
  <si>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</si>
  <si>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</si>
  <si>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</si>
  <si>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</si>
  <si>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</si>
  <si>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</si>
  <si>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</si>
  <si>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</si>
  <si>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</si>
  <si>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</si>
  <si>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</si>
  <si>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</si>
  <si>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</si>
  <si>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</si>
  <si>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</si>
  <si>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</si>
  <si>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</si>
  <si>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</si>
  <si>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</si>
  <si>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</si>
  <si>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</si>
  <si>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</si>
  <si>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</si>
  <si>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</si>
  <si>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</si>
  <si>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</si>
  <si>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</si>
  <si>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</si>
  <si>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</si>
  <si>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</si>
  <si>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</si>
  <si>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</si>
  <si>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</si>
  <si>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</si>
  <si>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</si>
  <si>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</si>
  <si>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</si>
  <si>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</si>
  <si>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</si>
  <si>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</si>
  <si>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</si>
  <si>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</si>
  <si>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</si>
  <si>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</si>
  <si>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</si>
  <si>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</si>
  <si>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</si>
  <si>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</si>
  <si>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</si>
  <si>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</si>
  <si>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</si>
  <si>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</si>
  <si>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</si>
  <si>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</si>
  <si>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</si>
  <si>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</si>
  <si>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</si>
  <si>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</si>
  <si>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</si>
  <si>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</si>
  <si>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</si>
  <si>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</si>
  <si>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</si>
  <si>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</si>
  <si>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</si>
  <si>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</si>
  <si>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</si>
  <si>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</si>
  <si>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</si>
  <si>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</si>
  <si>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</si>
  <si>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</si>
  <si>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</si>
  <si>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</si>
  <si>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</si>
  <si>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</si>
  <si>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</si>
  <si>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</si>
  <si>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</si>
  <si>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</si>
  <si>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</si>
  <si>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</si>
  <si>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</si>
  <si>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</si>
  <si>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</si>
  <si>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</si>
  <si>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</si>
  <si>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</si>
  <si>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</si>
  <si>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</si>
  <si>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</si>
  <si>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</si>
  <si>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</si>
  <si>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</si>
  <si>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</si>
  <si>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</si>
  <si>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</si>
  <si>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</si>
  <si>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</si>
  <si>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</si>
  <si>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</si>
  <si>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</si>
  <si>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</si>
  <si>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</si>
  <si>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</si>
  <si>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</si>
  <si>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</si>
  <si>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</si>
  <si>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</si>
  <si>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</si>
  <si>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</si>
  <si>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</si>
  <si>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</si>
  <si>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</si>
  <si>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</si>
  <si>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</si>
  <si>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</si>
  <si>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</si>
  <si>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</si>
  <si>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</si>
  <si>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</si>
  <si>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</si>
  <si>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</si>
  <si>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</si>
  <si>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</si>
  <si>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</si>
  <si>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</si>
  <si>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</si>
  <si>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</si>
  <si>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</si>
  <si>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</si>
  <si>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</si>
  <si>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</si>
  <si>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</si>
  <si>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</si>
  <si>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</si>
  <si>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</si>
  <si>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</si>
  <si>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</si>
  <si>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</si>
  <si>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</si>
  <si>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</si>
  <si>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</si>
  <si>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</si>
  <si>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</si>
  <si>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</si>
  <si>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</si>
  <si>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</si>
  <si>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</si>
  <si>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</si>
  <si>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</si>
  <si>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</si>
  <si>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</si>
  <si>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</si>
  <si>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</si>
  <si>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</si>
  <si>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</si>
  <si>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</si>
  <si>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</si>
  <si>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</si>
  <si>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</si>
  <si>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</si>
  <si>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</si>
  <si>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</si>
  <si>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</si>
  <si>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</si>
  <si>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</si>
  <si>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</si>
  <si>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</si>
  <si>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</si>
  <si>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</si>
  <si>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</si>
  <si>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</si>
  <si>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</si>
  <si>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</si>
  <si>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</si>
  <si>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</si>
  <si>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</si>
  <si>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</si>
  <si>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</si>
  <si>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</si>
  <si>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</si>
  <si>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</si>
  <si>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</si>
  <si>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</si>
  <si>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</si>
  <si>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</si>
  <si>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</si>
  <si>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</si>
  <si>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</si>
  <si>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</si>
  <si>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</si>
  <si>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</si>
  <si>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</si>
  <si>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</si>
  <si>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</si>
  <si>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</si>
  <si>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</si>
  <si>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</si>
  <si>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</si>
  <si>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</si>
  <si>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</si>
  <si>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</si>
  <si>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</si>
  <si>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</si>
  <si>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</si>
  <si>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</si>
  <si>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</si>
  <si>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</si>
  <si>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</si>
  <si>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</si>
  <si>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</si>
  <si>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</si>
  <si>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</si>
  <si>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</si>
  <si>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</si>
  <si>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</si>
  <si>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</si>
  <si>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</si>
  <si>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</si>
  <si>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</si>
  <si>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</si>
  <si>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</si>
  <si>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</si>
  <si>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</si>
  <si>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</si>
  <si>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</si>
  <si>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</si>
  <si>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</si>
  <si>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</si>
  <si>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</si>
  <si>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</si>
  <si>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</si>
  <si>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</si>
  <si>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</si>
  <si>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</si>
  <si>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</si>
  <si>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</si>
  <si>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</si>
  <si>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</si>
  <si>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</si>
  <si>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</si>
  <si>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</si>
  <si>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</si>
  <si>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</si>
  <si>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</si>
  <si>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</si>
  <si>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</si>
  <si>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</si>
  <si>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</si>
  <si>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</si>
  <si>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</si>
  <si>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</si>
  <si>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</si>
  <si>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</si>
  <si>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</si>
  <si>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</si>
  <si>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</si>
  <si>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</si>
  <si>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</si>
  <si>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</si>
  <si>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</si>
  <si>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</si>
  <si>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</si>
  <si>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</si>
  <si>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</si>
  <si>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</si>
  <si>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</si>
  <si>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</si>
  <si>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</si>
  <si>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</si>
  <si>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</si>
  <si>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</si>
  <si>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</si>
  <si>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</si>
  <si>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</si>
  <si>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</si>
  <si>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</si>
  <si>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</si>
  <si>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</si>
  <si>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</si>
  <si>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</si>
  <si>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</si>
  <si>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</si>
  <si>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</si>
  <si>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</si>
  <si>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</si>
  <si>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</si>
  <si>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</si>
  <si>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</si>
  <si>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</si>
  <si>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</si>
  <si>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</si>
  <si>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</si>
  <si>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</si>
  <si>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</si>
  <si>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</si>
  <si>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</si>
  <si>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</si>
  <si>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</si>
  <si>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</si>
  <si>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</si>
  <si>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</si>
  <si>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</si>
  <si>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</si>
  <si>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</si>
  <si>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</si>
  <si>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</si>
  <si>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</si>
  <si>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</si>
  <si>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</si>
  <si>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</si>
  <si>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</si>
  <si>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</si>
  <si>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</si>
  <si>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</si>
  <si>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</si>
  <si>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</si>
  <si>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</si>
  <si>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</si>
  <si>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</si>
  <si>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</si>
  <si>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</si>
  <si>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</si>
  <si>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</si>
  <si>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</si>
  <si>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</si>
  <si>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</si>
  <si>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</si>
  <si>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</si>
  <si>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</si>
  <si>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</si>
  <si>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</si>
  <si>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</si>
  <si>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</si>
  <si>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</si>
  <si>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</si>
  <si>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</si>
  <si>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</si>
  <si>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</si>
  <si>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</si>
  <si>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</si>
  <si>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</si>
  <si>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</si>
  <si>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</si>
  <si>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</si>
  <si>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</si>
  <si>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</si>
  <si>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</si>
  <si>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</si>
  <si>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</si>
  <si>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</si>
  <si>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</si>
  <si>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</si>
  <si>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</si>
  <si>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</si>
  <si>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</si>
  <si>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</si>
  <si>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</si>
  <si>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</si>
  <si>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</si>
  <si>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</si>
  <si>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</si>
  <si>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</si>
  <si>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</si>
  <si>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</si>
  <si>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</si>
  <si>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</si>
  <si>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</si>
  <si>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</si>
  <si>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</si>
  <si>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</si>
  <si>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</si>
  <si>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</si>
  <si>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</si>
  <si>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</si>
  <si>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</si>
  <si>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</si>
  <si>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</si>
  <si>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</si>
  <si>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</si>
  <si>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</si>
  <si>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</si>
  <si>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</si>
  <si>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</si>
  <si>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</si>
  <si>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</si>
  <si>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</si>
  <si>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</si>
  <si>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</si>
  <si>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</si>
  <si>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</si>
  <si>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</si>
  <si>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</si>
  <si>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</si>
  <si>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</si>
  <si>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</si>
  <si>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</si>
  <si>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</si>
  <si>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</si>
  <si>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</si>
  <si>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</si>
  <si>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</si>
  <si>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</si>
  <si>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</si>
  <si>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</si>
  <si>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</si>
  <si>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</si>
  <si>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</si>
  <si>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</si>
  <si>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</si>
  <si>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</si>
  <si>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</si>
  <si>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</si>
  <si>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</si>
  <si>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</si>
  <si>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</si>
  <si>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</si>
  <si>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</si>
  <si>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</si>
  <si>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</si>
  <si>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</si>
  <si>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</si>
  <si>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</si>
  <si>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</si>
  <si>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</si>
  <si>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</si>
  <si>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</si>
  <si>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</si>
  <si>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</si>
  <si>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</si>
  <si>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</si>
  <si>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</si>
  <si>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</si>
  <si>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</si>
  <si>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</si>
  <si>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</si>
  <si>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</si>
  <si>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</si>
  <si>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</si>
  <si>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</si>
  <si>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</si>
  <si>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</si>
  <si>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</si>
  <si>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</si>
  <si>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</si>
  <si>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</si>
  <si>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</si>
  <si>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</si>
  <si>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</si>
  <si>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</si>
  <si>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</si>
  <si>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</si>
  <si>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</si>
  <si>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</si>
  <si>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</si>
  <si>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</si>
  <si>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</si>
  <si>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</si>
  <si>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</si>
  <si>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</si>
  <si>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</si>
  <si>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</si>
  <si>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</si>
  <si>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</si>
  <si>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</si>
  <si>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</si>
  <si>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</si>
  <si>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</si>
  <si>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</si>
  <si>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</si>
  <si>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</si>
  <si>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</si>
  <si>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</si>
  <si>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</si>
  <si>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</si>
  <si>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</si>
  <si>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</si>
  <si>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</si>
  <si>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</si>
  <si>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</si>
  <si>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</si>
  <si>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</si>
  <si>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</si>
  <si>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</si>
  <si>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</si>
  <si>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</si>
  <si>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</si>
  <si>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</si>
  <si>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</si>
  <si>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</si>
  <si>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</si>
  <si>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</si>
  <si>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</si>
  <si>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</si>
  <si>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</si>
  <si>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</si>
  <si>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</si>
  <si>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</si>
  <si>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</si>
  <si>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</si>
  <si>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</si>
  <si>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</si>
  <si>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</si>
  <si>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</si>
  <si>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</si>
  <si>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</si>
  <si>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</si>
  <si>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</si>
  <si>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</si>
  <si>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</si>
  <si>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</si>
  <si>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</si>
  <si>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</si>
  <si>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</si>
  <si>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</si>
  <si>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</si>
  <si>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</si>
  <si>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</si>
  <si>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</si>
  <si>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</si>
  <si>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</si>
  <si>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</si>
  <si>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</si>
  <si>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</si>
  <si>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</si>
  <si>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</si>
  <si>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</si>
  <si>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</si>
  <si>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</si>
  <si>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</si>
  <si>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</si>
  <si>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</si>
  <si>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</si>
  <si>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</si>
  <si>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</si>
  <si>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</si>
  <si>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</si>
  <si>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</si>
  <si>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</si>
  <si>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</si>
  <si>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</si>
  <si>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</si>
  <si>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</si>
  <si>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</si>
  <si>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</si>
  <si>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</si>
  <si>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</si>
  <si>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</si>
  <si>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</si>
  <si>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</si>
  <si>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</si>
  <si>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</si>
  <si>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</si>
  <si>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</si>
  <si>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</si>
  <si>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</si>
  <si>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</si>
  <si>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</si>
  <si>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</si>
  <si>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</si>
  <si>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</si>
  <si>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</si>
  <si>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</si>
  <si>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</si>
  <si>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</si>
  <si>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</si>
  <si>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</si>
  <si>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</si>
  <si>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</si>
  <si>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</si>
  <si>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</si>
  <si>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</si>
  <si>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</si>
  <si>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</si>
  <si>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</si>
  <si>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</si>
  <si>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</si>
  <si>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</si>
  <si>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</si>
  <si>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</si>
  <si>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</si>
  <si>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</si>
  <si>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</si>
  <si>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</si>
  <si>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</si>
  <si>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</si>
  <si>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</si>
  <si>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</si>
  <si>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</si>
  <si>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</si>
  <si>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</si>
  <si>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</si>
  <si>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</si>
  <si>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</si>
  <si>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</si>
  <si>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</si>
  <si>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</si>
  <si>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</si>
  <si>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</si>
  <si>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</si>
  <si>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</si>
  <si>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</si>
  <si>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</si>
  <si>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</si>
  <si>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</si>
  <si>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</si>
  <si>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</si>
  <si>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</si>
  <si>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</si>
  <si>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</si>
  <si>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</si>
  <si>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</si>
  <si>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</si>
  <si>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</si>
  <si>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</si>
  <si>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</si>
  <si>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</si>
  <si>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</si>
  <si>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</si>
  <si>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</si>
  <si>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</si>
  <si>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</si>
  <si>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</si>
  <si>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</si>
  <si>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</si>
  <si>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</si>
  <si>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</si>
  <si>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</si>
  <si>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</si>
  <si>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</si>
  <si>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</si>
  <si>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</si>
  <si>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</si>
  <si>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</si>
  <si>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</si>
  <si>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</si>
  <si>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</si>
  <si>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</si>
  <si>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</si>
  <si>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</si>
  <si>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</si>
  <si>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</si>
  <si>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</si>
  <si>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</si>
  <si>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</si>
  <si>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</si>
  <si>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</si>
  <si>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</si>
  <si>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</si>
  <si>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</si>
  <si>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</si>
  <si>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</si>
  <si>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</si>
  <si>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</si>
  <si>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</si>
  <si>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</si>
  <si>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</si>
  <si>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</si>
  <si>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</si>
  <si>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</si>
  <si>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</si>
  <si>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</si>
  <si>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</si>
  <si>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</si>
  <si>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</si>
  <si>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</si>
  <si>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</si>
  <si>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</si>
  <si>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</si>
  <si>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</si>
  <si>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</si>
  <si>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</si>
  <si>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</si>
  <si>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</si>
  <si>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</si>
  <si>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</si>
  <si>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</si>
  <si>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</si>
  <si>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</si>
  <si>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</si>
  <si>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</si>
  <si>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</si>
  <si>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</si>
  <si>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</si>
  <si>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</si>
  <si>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</si>
  <si>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</si>
  <si>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</si>
  <si>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</si>
  <si>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</si>
  <si>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</si>
  <si>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</si>
  <si>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</si>
  <si>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</si>
  <si>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</si>
  <si>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</si>
  <si>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</si>
  <si>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</si>
  <si>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</si>
  <si>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</si>
  <si>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</si>
  <si>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</si>
  <si>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</si>
  <si>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</si>
  <si>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</si>
  <si>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</si>
  <si>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</si>
  <si>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</si>
  <si>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</si>
  <si>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</si>
  <si>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</si>
  <si>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</si>
  <si>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</si>
  <si>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</si>
  <si>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</si>
  <si>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</si>
  <si>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</si>
  <si>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</si>
  <si>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</si>
  <si>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</si>
  <si>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</si>
  <si>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</si>
  <si>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</si>
  <si>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</si>
  <si>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</si>
  <si>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</si>
  <si>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</si>
  <si>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</si>
  <si>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</si>
  <si>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</si>
  <si>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</si>
  <si>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</si>
  <si>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</si>
  <si>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</si>
  <si>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</si>
  <si>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</si>
  <si>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</si>
  <si>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</si>
  <si>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</si>
  <si>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</si>
  <si>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</si>
  <si>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</si>
  <si>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</si>
  <si>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</si>
  <si>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</si>
  <si>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</si>
  <si>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</si>
  <si>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</si>
  <si>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</si>
  <si>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</si>
  <si>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</si>
  <si>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</si>
  <si>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</si>
  <si>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</si>
  <si>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</si>
  <si>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</si>
  <si>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</si>
  <si>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</si>
  <si>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</si>
  <si>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</si>
  <si>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</si>
  <si>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</si>
  <si>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</si>
  <si>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</si>
  <si>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</si>
  <si>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</si>
  <si>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</si>
  <si>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</si>
  <si>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</si>
  <si>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</si>
  <si>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</si>
  <si>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</si>
  <si>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</si>
  <si>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</si>
  <si>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</si>
  <si>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</si>
  <si>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</si>
  <si>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</si>
  <si>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</si>
  <si>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</si>
  <si>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</si>
  <si>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</si>
  <si>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</si>
  <si>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</si>
  <si>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</si>
  <si>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</si>
  <si>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</si>
  <si>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</si>
  <si>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</si>
  <si>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</si>
  <si>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</si>
  <si>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</si>
  <si>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</si>
  <si>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</si>
  <si>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</si>
  <si>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</si>
  <si>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</si>
  <si>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</si>
  <si>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</si>
  <si>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</si>
  <si>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</si>
  <si>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</si>
  <si>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</si>
  <si>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</si>
  <si>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</si>
  <si>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</si>
  <si>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</si>
  <si>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</si>
  <si>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</si>
  <si>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</si>
  <si>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</si>
  <si>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</si>
  <si>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</si>
  <si>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</si>
  <si>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</si>
  <si>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</si>
  <si>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</si>
  <si>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</si>
  <si>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</si>
  <si>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</si>
  <si>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</si>
  <si>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</si>
  <si>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</si>
  <si>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</si>
  <si>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</si>
  <si>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</si>
  <si>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</si>
  <si>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</si>
  <si>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</si>
  <si>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</si>
  <si>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</si>
  <si>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</si>
  <si>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</si>
  <si>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</si>
  <si>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</si>
  <si>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</si>
  <si>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</si>
  <si>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</si>
  <si>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</si>
  <si>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</si>
  <si>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</si>
  <si>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</si>
  <si>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</si>
  <si>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</si>
  <si>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</si>
  <si>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</si>
  <si>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</si>
  <si>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</si>
  <si>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</si>
  <si>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</si>
  <si>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</si>
  <si>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</si>
  <si>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</si>
  <si>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</si>
  <si>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</si>
  <si>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</si>
  <si>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</si>
  <si>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</si>
  <si>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</si>
  <si>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</si>
  <si>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</si>
  <si>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</si>
  <si>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</si>
  <si>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</si>
  <si>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</si>
  <si>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</si>
  <si>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</si>
  <si>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</si>
  <si>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</si>
  <si>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</si>
  <si>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</si>
  <si>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</si>
  <si>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</si>
  <si>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</si>
  <si>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</si>
  <si>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</si>
  <si>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</si>
  <si>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</si>
  <si>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</si>
  <si>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</si>
  <si>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</si>
  <si>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</si>
  <si>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</si>
  <si>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</si>
  <si>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</si>
  <si>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</si>
  <si>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</si>
  <si>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</si>
  <si>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</si>
  <si>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</si>
  <si>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</si>
  <si>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</si>
  <si>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</si>
  <si>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</si>
  <si>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</si>
  <si>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</si>
  <si>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</si>
  <si>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</si>
  <si>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</si>
  <si>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</si>
  <si>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</si>
  <si>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</si>
  <si>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</si>
  <si>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</si>
  <si>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</si>
  <si>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</si>
  <si>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</si>
  <si>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</si>
  <si>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</si>
  <si>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</si>
  <si>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</si>
  <si>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</si>
  <si>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</si>
  <si>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</si>
  <si>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</si>
  <si>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</si>
  <si>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</si>
  <si>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</si>
  <si>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</si>
  <si>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</si>
  <si>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</si>
  <si>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</si>
  <si>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</si>
  <si>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</si>
  <si>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</si>
  <si>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</si>
  <si>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</si>
  <si>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</si>
  <si>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</si>
  <si>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</si>
  <si>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</si>
  <si>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</si>
  <si>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</si>
  <si>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</si>
  <si>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</si>
  <si>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</si>
  <si>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</si>
  <si>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</si>
  <si>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</si>
  <si>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</si>
  <si>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</si>
  <si>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</si>
  <si>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</si>
  <si>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</si>
  <si>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</si>
  <si>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</si>
  <si>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</si>
  <si>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</si>
  <si>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</si>
  <si>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</si>
  <si>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</si>
  <si>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</si>
  <si>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</si>
  <si>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</si>
  <si>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</si>
  <si>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</si>
  <si>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</si>
  <si>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</si>
  <si>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</si>
  <si>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</si>
  <si>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</si>
  <si>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</si>
  <si>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</si>
  <si>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</si>
  <si>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</si>
  <si>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</si>
  <si>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</si>
  <si>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</si>
  <si>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</si>
  <si>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</si>
  <si>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</si>
  <si>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</si>
  <si>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</si>
  <si>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</si>
  <si>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</si>
  <si>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</si>
  <si>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</si>
  <si>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</si>
  <si>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</si>
  <si>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</si>
  <si>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</si>
  <si>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</si>
  <si>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</si>
  <si>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</si>
  <si>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</si>
  <si>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</si>
  <si>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</si>
  <si>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</si>
  <si>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</si>
  <si>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</si>
  <si>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</si>
  <si>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</si>
  <si>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</si>
  <si>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</si>
  <si>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</si>
  <si>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</si>
  <si>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</si>
  <si>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</si>
  <si>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</si>
  <si>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</si>
  <si>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</si>
  <si>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</si>
  <si>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</si>
  <si>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</si>
  <si>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</si>
  <si>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</si>
  <si>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</si>
  <si>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</si>
  <si>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</si>
  <si>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</si>
  <si>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</si>
  <si>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</si>
  <si>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</si>
  <si>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</si>
  <si>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</si>
  <si>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</si>
  <si>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</si>
  <si>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</si>
  <si>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</si>
  <si>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</si>
  <si>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</si>
  <si>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</si>
  <si>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</si>
  <si>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</si>
  <si>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</si>
  <si>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</si>
  <si>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</si>
  <si>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</si>
  <si>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</si>
  <si>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</si>
  <si>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</si>
  <si>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</si>
  <si>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</si>
  <si>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</si>
  <si>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</si>
  <si>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</si>
  <si>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</si>
  <si>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</si>
  <si>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</si>
  <si>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</si>
  <si>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</si>
  <si>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</si>
  <si>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</si>
  <si>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</si>
  <si>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</si>
  <si>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</si>
  <si>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</si>
  <si>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</si>
  <si>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</si>
  <si>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</si>
  <si>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</si>
  <si>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</si>
  <si>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</si>
  <si>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</si>
  <si>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</si>
  <si>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</si>
  <si>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</si>
  <si>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</si>
  <si>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</si>
  <si>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</si>
  <si>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</si>
  <si>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</si>
  <si>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</si>
  <si>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</si>
  <si>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</si>
  <si>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</si>
  <si>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</si>
  <si>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</si>
  <si>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</si>
  <si>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</si>
  <si>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</si>
  <si>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</si>
  <si>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</si>
  <si>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</si>
  <si>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</si>
  <si>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</si>
  <si>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</si>
  <si>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</si>
  <si>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</si>
  <si>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</si>
  <si>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</si>
  <si>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</si>
  <si>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</si>
  <si>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</si>
  <si>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</si>
  <si>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</si>
  <si>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</si>
  <si>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</si>
  <si>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</si>
  <si>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</si>
  <si>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</si>
  <si>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</si>
  <si>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</si>
  <si>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</si>
  <si>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</si>
  <si>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</si>
  <si>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</si>
  <si>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</si>
  <si>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</si>
  <si>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</si>
  <si>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</si>
  <si>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</si>
  <si>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</si>
  <si>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</si>
  <si>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</si>
  <si>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</si>
  <si>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</si>
  <si>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</si>
  <si>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</si>
  <si>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</si>
  <si>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</si>
  <si>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</si>
  <si>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</si>
  <si>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</si>
  <si>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</si>
  <si>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</si>
  <si>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</si>
  <si>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</si>
  <si>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</si>
  <si>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</si>
  <si>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</si>
  <si>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</si>
  <si>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</si>
  <si>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</si>
  <si>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</si>
  <si>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</si>
  <si>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</si>
  <si>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</si>
  <si>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</si>
  <si>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</si>
  <si>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</si>
  <si>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</si>
  <si>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</si>
  <si>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</si>
  <si>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</si>
  <si>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</si>
  <si>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</si>
  <si>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</si>
  <si>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</si>
  <si>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</si>
  <si>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</si>
  <si>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</si>
  <si>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</si>
  <si>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</si>
  <si>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</si>
  <si>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</si>
  <si>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</si>
  <si>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</si>
  <si>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</si>
  <si>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</si>
  <si>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</si>
  <si>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</si>
  <si>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</si>
  <si>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</si>
  <si>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</si>
  <si>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</si>
  <si>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</si>
  <si>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</si>
  <si>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</si>
  <si>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</si>
  <si>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</si>
  <si>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</si>
  <si>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</si>
  <si>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</si>
  <si>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</si>
  <si>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</si>
  <si>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</si>
  <si>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</si>
  <si>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</si>
  <si>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</si>
  <si>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</si>
  <si>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</si>
  <si>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</si>
  <si>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</si>
  <si>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</si>
  <si>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</si>
  <si>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</si>
  <si>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</si>
  <si>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</si>
  <si>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</si>
  <si>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</si>
  <si>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</si>
  <si>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</si>
  <si>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</si>
  <si>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</si>
  <si>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</si>
  <si>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</si>
  <si>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</si>
  <si>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</si>
  <si>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</si>
  <si>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</si>
  <si>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</si>
  <si>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</si>
  <si>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</si>
  <si>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</si>
  <si>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</si>
  <si>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</si>
  <si>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</si>
  <si>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</si>
  <si>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</si>
  <si>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</si>
  <si>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</si>
  <si>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</si>
  <si>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</si>
  <si>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</si>
  <si>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</si>
  <si>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</si>
  <si>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</si>
  <si>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</si>
  <si>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</si>
  <si>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</si>
  <si>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</si>
  <si>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</si>
  <si>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</si>
  <si>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</si>
  <si>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</si>
  <si>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</si>
  <si>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</si>
  <si>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</si>
  <si>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</si>
  <si>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</si>
  <si>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</si>
  <si>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</si>
  <si>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</si>
  <si>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</si>
  <si>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</si>
  <si>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</si>
  <si>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</si>
  <si>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</si>
  <si>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</si>
  <si>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</si>
  <si>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</si>
  <si>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</si>
  <si>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</si>
  <si>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</si>
  <si>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</si>
  <si>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</si>
  <si>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</si>
  <si>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</si>
  <si>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</si>
  <si>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</si>
  <si>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</si>
  <si>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</si>
  <si>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</si>
  <si>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</si>
  <si>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</si>
  <si>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</si>
  <si>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</si>
  <si>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</si>
  <si>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</si>
  <si>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</si>
  <si>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</si>
  <si>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</si>
  <si>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</si>
  <si>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</si>
  <si>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</si>
  <si>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</si>
  <si>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</si>
  <si>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</si>
  <si>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</si>
  <si>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</si>
  <si>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</si>
  <si>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</si>
  <si>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</si>
  <si>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</si>
  <si>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</si>
  <si>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</si>
  <si>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</si>
  <si>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</si>
  <si>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</si>
  <si>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</si>
  <si>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</si>
  <si>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</si>
  <si>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</si>
  <si>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</si>
  <si>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</si>
  <si>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</si>
  <si>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</si>
  <si>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</si>
  <si>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</si>
  <si>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</si>
  <si>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</si>
  <si>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</si>
  <si>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</si>
  <si>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</si>
  <si>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</si>
  <si>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</si>
  <si>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</si>
  <si>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</si>
  <si>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</si>
  <si>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</si>
  <si>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</si>
  <si>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</si>
  <si>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</si>
  <si>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</si>
  <si>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</si>
  <si>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</si>
  <si>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</si>
  <si>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</si>
  <si>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</si>
  <si>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</si>
  <si>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</si>
  <si>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</si>
  <si>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</si>
  <si>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</si>
  <si>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</si>
  <si>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</si>
  <si>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</si>
  <si>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</si>
  <si>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</si>
  <si>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</si>
  <si>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</si>
  <si>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</si>
  <si>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</si>
  <si>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</si>
  <si>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</si>
  <si>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</si>
  <si>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</si>
  <si>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</si>
  <si>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</si>
  <si>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</si>
  <si>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</si>
  <si>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</si>
  <si>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</si>
  <si>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</si>
  <si>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</si>
  <si>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</si>
  <si>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</si>
  <si>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</si>
  <si>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</si>
  <si>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</si>
  <si>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</si>
  <si>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</si>
  <si>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</si>
  <si>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</si>
  <si>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</si>
  <si>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</si>
  <si>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</si>
  <si>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</si>
  <si>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</si>
  <si>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</si>
  <si>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</si>
  <si>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</si>
  <si>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</si>
  <si>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</si>
  <si>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</si>
  <si>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</si>
  <si>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</si>
  <si>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</si>
  <si>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</si>
  <si>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</si>
  <si>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</si>
  <si>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</si>
  <si>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</si>
  <si>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</si>
  <si>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</si>
  <si>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</si>
  <si>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</si>
  <si>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</si>
  <si>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</si>
  <si>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</si>
  <si>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</si>
  <si>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</si>
  <si>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</si>
  <si>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</si>
  <si>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</si>
  <si>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</si>
  <si>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</si>
  <si>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</si>
  <si>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</si>
  <si>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</si>
  <si>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</si>
  <si>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</si>
  <si>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</si>
  <si>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</si>
  <si>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</si>
  <si>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</si>
  <si>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</si>
  <si>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</si>
  <si>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</si>
  <si>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</si>
  <si>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</si>
  <si>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</si>
  <si>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</si>
  <si>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</si>
  <si>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</si>
  <si>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</si>
  <si>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</si>
  <si>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</si>
  <si>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</si>
  <si>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</si>
  <si>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</si>
  <si>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</si>
  <si>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</si>
  <si>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</si>
  <si>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</si>
  <si>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</si>
  <si>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</si>
  <si>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</si>
  <si>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</si>
  <si>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</si>
  <si>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</si>
  <si>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</si>
  <si>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</si>
  <si>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</si>
  <si>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</si>
  <si>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</si>
  <si>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</si>
  <si>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</si>
  <si>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</si>
  <si>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</si>
  <si>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</si>
  <si>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</si>
  <si>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</si>
  <si>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</si>
  <si>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</si>
  <si>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</si>
  <si>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</si>
  <si>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</si>
  <si>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</si>
  <si>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</si>
  <si>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</si>
  <si>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</si>
  <si>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</si>
  <si>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</si>
  <si>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</si>
  <si>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</si>
  <si>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</si>
  <si>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</si>
  <si>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</si>
  <si>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</si>
  <si>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</si>
  <si>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</si>
  <si>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</si>
  <si>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</si>
  <si>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</si>
  <si>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</si>
  <si>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</si>
  <si>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</si>
  <si>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</si>
  <si>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</si>
  <si>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</si>
  <si>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</si>
  <si>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</si>
  <si>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</si>
  <si>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</si>
  <si>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</si>
  <si>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</si>
  <si>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</si>
  <si>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</si>
  <si>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</si>
  <si>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</si>
  <si>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</si>
  <si>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</si>
  <si>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</si>
  <si>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</si>
  <si>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</si>
  <si>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</si>
  <si>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</si>
  <si>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</si>
  <si>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</si>
  <si>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</si>
  <si>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</si>
  <si>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</si>
  <si>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</si>
  <si>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</si>
  <si>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</si>
  <si>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</si>
  <si>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</si>
  <si>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</si>
  <si>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</si>
  <si>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</si>
  <si>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</si>
  <si>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</si>
  <si>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</si>
  <si>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</si>
  <si>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</si>
  <si>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</si>
  <si>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</si>
  <si>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</si>
  <si>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</si>
  <si>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</si>
  <si>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</si>
  <si>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</si>
  <si>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</si>
  <si>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</si>
  <si>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</si>
  <si>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</si>
  <si>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</si>
  <si>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</si>
  <si>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</si>
  <si>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</si>
  <si>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</si>
  <si>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</si>
  <si>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</si>
  <si>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</si>
  <si>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</si>
  <si>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</si>
  <si>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</si>
  <si>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</si>
  <si>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</si>
  <si>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</si>
  <si>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</si>
  <si>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</si>
  <si>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</si>
  <si>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</si>
  <si>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</si>
  <si>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</si>
  <si>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</si>
  <si>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</si>
  <si>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</si>
  <si>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</si>
  <si>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</si>
  <si>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</si>
  <si>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</si>
  <si>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</si>
  <si>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</si>
  <si>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</si>
  <si>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</si>
  <si>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</si>
  <si>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</si>
  <si>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</si>
  <si>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</si>
  <si>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</si>
  <si>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</si>
  <si>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</si>
  <si>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</si>
  <si>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</si>
  <si>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</si>
  <si>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</si>
  <si>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</si>
  <si>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</si>
  <si>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</si>
  <si>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</si>
  <si>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</si>
  <si>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</si>
  <si>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</si>
  <si>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</si>
  <si>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</si>
  <si>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</si>
  <si>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</si>
  <si>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</si>
  <si>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</si>
  <si>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</si>
  <si>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</si>
  <si>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</si>
  <si>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</si>
  <si>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</si>
  <si>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</si>
  <si>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</si>
  <si>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</si>
  <si>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</si>
  <si>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</si>
  <si>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</si>
  <si>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</si>
  <si>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</si>
  <si>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</si>
  <si>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</si>
  <si>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</si>
  <si>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</si>
  <si>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</si>
  <si>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</si>
  <si>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</si>
  <si>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</si>
  <si>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</si>
  <si>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</si>
  <si>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</si>
  <si>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</si>
  <si>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</si>
  <si>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</si>
  <si>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</si>
  <si>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</si>
  <si>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</si>
  <si>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</si>
  <si>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</si>
  <si>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</si>
  <si>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</si>
  <si>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</si>
  <si>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</si>
  <si>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</si>
  <si>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</si>
  <si>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</si>
  <si>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</si>
  <si>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</si>
  <si>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</si>
  <si>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</si>
  <si>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</si>
  <si>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</si>
  <si>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</si>
  <si>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</si>
  <si>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</si>
  <si>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</si>
  <si>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</si>
  <si>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</si>
  <si>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</si>
  <si>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</si>
  <si>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</si>
  <si>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</si>
  <si>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</si>
  <si>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</si>
  <si>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</si>
  <si>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</si>
  <si>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</si>
  <si>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</si>
  <si>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</si>
  <si>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</si>
  <si>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</si>
  <si>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</si>
  <si>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</si>
  <si>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</si>
  <si>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</si>
  <si>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</si>
  <si>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</si>
  <si>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</si>
  <si>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</si>
  <si>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</si>
  <si>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</si>
  <si>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</si>
  <si>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</si>
  <si>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</si>
  <si>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</si>
  <si>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</si>
  <si>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</si>
  <si>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</si>
  <si>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</si>
  <si>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</si>
  <si>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</si>
  <si>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</si>
  <si>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</si>
  <si>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</si>
  <si>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</si>
  <si>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</si>
  <si>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</si>
  <si>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</si>
  <si>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</si>
  <si>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</si>
  <si>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</si>
  <si>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</si>
  <si>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</si>
  <si>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</si>
  <si>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</si>
  <si>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</si>
  <si>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</si>
  <si>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</si>
  <si>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</si>
  <si>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</si>
  <si>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</si>
  <si>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</si>
  <si>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</si>
  <si>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</si>
  <si>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</si>
  <si>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</si>
  <si>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</si>
  <si>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</si>
  <si>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</si>
  <si>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</si>
  <si>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</si>
  <si>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</si>
  <si>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</si>
  <si>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</si>
  <si>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</si>
  <si>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</si>
  <si>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</si>
  <si>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</si>
  <si>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</si>
  <si>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</si>
  <si>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</si>
  <si>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</si>
  <si>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</si>
  <si>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</si>
  <si>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</si>
  <si>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</si>
  <si>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</si>
  <si>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</si>
  <si>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</si>
  <si>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</si>
  <si>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</si>
  <si>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</si>
  <si>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</si>
  <si>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</si>
  <si>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</si>
  <si>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</si>
  <si>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</si>
  <si>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</si>
  <si>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</si>
  <si>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</si>
  <si>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</si>
  <si>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</si>
  <si>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</si>
  <si>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</si>
  <si>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</si>
  <si>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</si>
  <si>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</si>
  <si>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</si>
  <si>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</si>
  <si>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</si>
  <si>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</si>
  <si>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</si>
  <si>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</si>
  <si>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</si>
  <si>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</si>
  <si>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</si>
  <si>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</si>
  <si>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</si>
  <si>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</si>
  <si>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</si>
  <si>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</si>
  <si>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</si>
  <si>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</si>
  <si>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</si>
  <si>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</si>
  <si>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</si>
  <si>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</si>
  <si>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</si>
  <si>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</si>
  <si>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</si>
  <si>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</si>
  <si>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</si>
  <si>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</si>
  <si>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</si>
  <si>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</si>
  <si>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</si>
  <si>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</si>
  <si>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</si>
  <si>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</si>
  <si>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</si>
  <si>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</si>
  <si>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</si>
  <si>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</si>
  <si>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</si>
  <si>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</si>
  <si>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</si>
  <si>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</si>
  <si>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</si>
  <si>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</si>
  <si>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</si>
  <si>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</si>
  <si>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</si>
  <si>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</si>
  <si>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</si>
  <si>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</si>
  <si>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</si>
  <si>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</si>
  <si>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</si>
  <si>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</si>
  <si>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</si>
  <si>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</si>
  <si>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</si>
  <si>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</si>
  <si>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</si>
  <si>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</si>
  <si>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</si>
  <si>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</si>
  <si>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</si>
  <si>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</si>
  <si>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</si>
  <si>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</si>
  <si>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</si>
  <si>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</si>
  <si>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</si>
  <si>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</si>
  <si>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</si>
  <si>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</si>
  <si>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</si>
  <si>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</si>
  <si>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</si>
  <si>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</si>
  <si>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</si>
  <si>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</si>
  <si>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</si>
  <si>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</si>
  <si>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</si>
  <si>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</si>
  <si>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</si>
  <si>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</si>
  <si>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</si>
  <si>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</si>
  <si>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</si>
  <si>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</si>
  <si>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</si>
  <si>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</si>
  <si>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</si>
  <si>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</si>
  <si>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</si>
  <si>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</si>
  <si>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</si>
  <si>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</si>
  <si>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</si>
  <si>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</si>
  <si>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</si>
  <si>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</si>
  <si>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</si>
  <si>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</si>
  <si>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</si>
  <si>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</si>
  <si>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</si>
  <si>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</si>
  <si>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</si>
  <si>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</si>
  <si>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</si>
  <si>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</si>
  <si>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</si>
  <si>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</si>
  <si>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</si>
  <si>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</si>
  <si>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</si>
  <si>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</si>
  <si>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</si>
  <si>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</si>
  <si>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</si>
  <si>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</si>
  <si>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</si>
  <si>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</si>
  <si>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</si>
  <si>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</si>
  <si>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</si>
  <si>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</si>
  <si>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</si>
  <si>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</si>
  <si>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</si>
  <si>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</si>
  <si>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</si>
  <si>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</si>
  <si>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</si>
  <si>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</si>
  <si>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</si>
  <si>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</si>
  <si>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</si>
  <si>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</si>
  <si>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</si>
  <si>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</si>
  <si>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</si>
  <si>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</si>
  <si>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</si>
  <si>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</si>
  <si>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</si>
  <si>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</si>
  <si>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</si>
  <si>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</si>
  <si>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</si>
  <si>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</si>
  <si>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</si>
  <si>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</si>
  <si>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</si>
  <si>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</si>
  <si>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</si>
  <si>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</si>
  <si>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</si>
  <si>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</si>
  <si>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</si>
  <si>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</si>
  <si>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</si>
  <si>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</si>
  <si>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</si>
  <si>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</si>
  <si>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</si>
  <si>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</si>
  <si>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</si>
  <si>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</si>
  <si>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</si>
  <si>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</si>
  <si>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</si>
  <si>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</si>
  <si>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</si>
  <si>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</si>
  <si>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</si>
  <si>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</si>
  <si>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</si>
  <si>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</si>
  <si>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</si>
  <si>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</si>
  <si>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</si>
  <si>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</si>
  <si>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</si>
  <si>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</si>
  <si>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</si>
  <si>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</si>
  <si>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</si>
  <si>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</si>
  <si>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</si>
  <si>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</si>
  <si>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</si>
  <si>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</si>
  <si>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</si>
  <si>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</si>
  <si>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</si>
  <si>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</si>
  <si>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</si>
  <si>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</si>
  <si>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</si>
  <si>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</si>
  <si>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</si>
  <si>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</si>
  <si>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</si>
  <si>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</si>
  <si>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</si>
  <si>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</si>
  <si>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</si>
  <si>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</si>
  <si>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</si>
  <si>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</si>
  <si>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</si>
  <si>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</si>
  <si>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</si>
  <si>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</si>
  <si>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</si>
  <si>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</si>
  <si>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</si>
  <si>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</si>
  <si>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</si>
  <si>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</si>
  <si>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</si>
  <si>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</si>
  <si>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</si>
  <si>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</si>
  <si>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</si>
  <si>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</si>
  <si>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</si>
  <si>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</si>
  <si>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</si>
  <si>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</si>
  <si>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</si>
  <si>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</si>
  <si>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</si>
  <si>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</si>
  <si>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</si>
  <si>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</si>
  <si>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</si>
  <si>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</si>
  <si>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</si>
  <si>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</si>
  <si>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</si>
  <si>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</si>
  <si>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</si>
  <si>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</si>
  <si>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</si>
  <si>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</si>
  <si>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</si>
  <si>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</si>
  <si>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</si>
  <si>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</si>
  <si>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</si>
  <si>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</si>
  <si>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</si>
  <si>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</si>
  <si>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</si>
  <si>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</si>
  <si>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</si>
  <si>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</si>
  <si>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</si>
  <si>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</si>
  <si>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</si>
  <si>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</si>
  <si>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</si>
  <si>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</si>
  <si>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</si>
  <si>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</si>
  <si>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</si>
  <si>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</si>
  <si>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</si>
  <si>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</si>
  <si>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</si>
  <si>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</si>
  <si>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</si>
  <si>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</si>
  <si>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</si>
  <si>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</si>
  <si>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</si>
  <si>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</si>
  <si>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</si>
  <si>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</si>
  <si>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</si>
  <si>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</si>
  <si>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</si>
  <si>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</si>
  <si>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</si>
  <si>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</si>
  <si>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</si>
  <si>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</si>
  <si>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</si>
  <si>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</si>
  <si>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</si>
  <si>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</si>
  <si>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</si>
  <si>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</si>
  <si>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</si>
  <si>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</si>
  <si>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</si>
  <si>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</si>
  <si>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</si>
  <si>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</si>
  <si>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</si>
  <si>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</si>
  <si>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</si>
  <si>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</si>
  <si>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</si>
  <si>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</si>
  <si>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</si>
  <si>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</si>
  <si>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</si>
  <si>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</si>
  <si>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</si>
  <si>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</si>
  <si>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</si>
  <si>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</si>
  <si>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</si>
  <si>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</si>
  <si>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</si>
  <si>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</si>
  <si>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</si>
  <si>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</si>
  <si>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</si>
  <si>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</si>
  <si>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</si>
  <si>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</si>
  <si>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</si>
  <si>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</si>
  <si>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</si>
  <si>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</si>
  <si>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</si>
  <si>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</si>
  <si>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</si>
  <si>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</si>
  <si>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</si>
  <si>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</si>
  <si>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</si>
  <si>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</si>
  <si>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</si>
  <si>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</si>
  <si>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</si>
  <si>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</si>
  <si>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</si>
  <si>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</si>
  <si>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</si>
  <si>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</si>
  <si>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</si>
  <si>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</si>
  <si>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</si>
  <si>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</si>
  <si>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</si>
  <si>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</si>
  <si>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</si>
  <si>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</si>
  <si>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</si>
  <si>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</si>
  <si>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</si>
  <si>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</si>
  <si>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</si>
  <si>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</si>
  <si>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</si>
  <si>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</si>
  <si>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</si>
  <si>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</si>
  <si>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</si>
  <si>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</si>
  <si>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</si>
  <si>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</si>
  <si>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</si>
  <si>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</si>
  <si>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</si>
  <si>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</si>
  <si>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</si>
  <si>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</si>
  <si>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</si>
  <si>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</si>
  <si>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</si>
  <si>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</si>
  <si>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</si>
  <si>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</si>
  <si>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</si>
  <si>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</si>
  <si>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</si>
  <si>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</si>
  <si>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</si>
  <si>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</si>
  <si>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</si>
  <si>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</si>
  <si>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</si>
  <si>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</si>
  <si>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</si>
  <si>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</si>
  <si>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</si>
  <si>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</si>
  <si>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</si>
  <si>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</si>
  <si>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</si>
  <si>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</si>
  <si>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</si>
  <si>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</si>
  <si>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</si>
  <si>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</si>
  <si>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</si>
  <si>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</si>
  <si>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</si>
  <si>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</si>
  <si>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</si>
  <si>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</si>
  <si>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</si>
  <si>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</si>
  <si>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</si>
  <si>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</si>
  <si>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</si>
  <si>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</si>
  <si>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</si>
  <si>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</si>
  <si>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</si>
  <si>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</si>
  <si>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</si>
  <si>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</si>
  <si>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</si>
  <si>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</si>
  <si>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</si>
  <si>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</si>
  <si>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</si>
  <si>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</si>
  <si>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</si>
  <si>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</si>
  <si>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</si>
  <si>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</si>
  <si>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</si>
  <si>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</si>
  <si>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</si>
  <si>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</si>
  <si>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</si>
  <si>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</si>
  <si>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</si>
  <si>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</si>
  <si>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</si>
  <si>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</si>
  <si>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</si>
  <si>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</si>
  <si>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</si>
  <si>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</si>
  <si>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</si>
  <si>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</si>
  <si>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</si>
  <si>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</si>
  <si>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</si>
  <si>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</si>
  <si>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</si>
  <si>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</si>
  <si>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</si>
  <si>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</si>
  <si>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</si>
  <si>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</si>
  <si>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</si>
  <si>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</si>
  <si>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</si>
  <si>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</si>
  <si>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</si>
  <si>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</si>
  <si>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</si>
  <si>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</si>
  <si>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</si>
  <si>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</si>
  <si>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</si>
  <si>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</si>
  <si>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</si>
  <si>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</si>
  <si>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</si>
  <si>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</si>
  <si>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</si>
  <si>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</si>
  <si>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</si>
  <si>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</si>
  <si>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</si>
  <si>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</si>
  <si>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</si>
  <si>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</si>
  <si>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</si>
  <si>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</si>
  <si>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</si>
  <si>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</si>
  <si>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</si>
  <si>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</si>
  <si>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</si>
  <si>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</si>
  <si>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</si>
  <si>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</si>
  <si>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</si>
  <si>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</si>
  <si>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</si>
  <si>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</si>
  <si>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</si>
  <si>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</si>
  <si>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</si>
  <si>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</si>
  <si>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</si>
  <si>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</si>
  <si>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</si>
  <si>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</si>
  <si>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</si>
  <si>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</si>
  <si>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</si>
  <si>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</si>
  <si>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</si>
  <si>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</si>
  <si>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</si>
  <si>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</si>
  <si>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</si>
  <si>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</si>
  <si>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</si>
  <si>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</si>
  <si>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</si>
  <si>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</si>
  <si>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</si>
  <si>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</si>
  <si>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</si>
  <si>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</si>
  <si>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</si>
  <si>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</si>
  <si>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</si>
  <si>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</si>
  <si>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</si>
  <si>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</si>
  <si>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</si>
  <si>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</si>
  <si>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</si>
  <si>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</si>
  <si>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</si>
  <si>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</si>
  <si>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</si>
  <si>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</si>
  <si>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</si>
  <si>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</si>
  <si>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</si>
  <si>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</si>
  <si>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</si>
  <si>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</si>
  <si>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</si>
  <si>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</si>
  <si>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</si>
  <si>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</si>
  <si>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</si>
  <si>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</si>
  <si>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</si>
  <si>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</si>
  <si>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</si>
  <si>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</si>
  <si>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</si>
  <si>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</si>
  <si>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</si>
  <si>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</si>
  <si>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</si>
  <si>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</si>
  <si>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</si>
  <si>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</si>
  <si>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</si>
  <si>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</si>
  <si>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</si>
  <si>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</si>
  <si>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</si>
  <si>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</si>
  <si>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</si>
  <si>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</si>
  <si>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</si>
  <si>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</si>
  <si>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</si>
  <si>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</si>
  <si>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</si>
  <si>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</si>
  <si>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</si>
  <si>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</si>
  <si>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</si>
  <si>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</si>
  <si>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</si>
  <si>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</si>
  <si>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</si>
  <si>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</si>
  <si>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</si>
  <si>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</si>
  <si>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</si>
  <si>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</si>
  <si>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</si>
  <si>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</si>
  <si>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</si>
  <si>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</si>
  <si>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</si>
  <si>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</si>
  <si>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</si>
  <si>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</si>
  <si>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</si>
  <si>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</si>
  <si>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</si>
  <si>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</si>
  <si>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</si>
  <si>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</si>
  <si>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</si>
  <si>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</si>
  <si>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</si>
  <si>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</si>
  <si>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</si>
  <si>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</si>
  <si>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</si>
  <si>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</si>
  <si>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</si>
  <si>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</si>
  <si>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</si>
  <si>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</si>
  <si>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</si>
  <si>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</si>
  <si>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</si>
  <si>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</si>
  <si>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</si>
  <si>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</si>
  <si>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</si>
  <si>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</si>
  <si>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</si>
  <si>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</si>
  <si>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</si>
  <si>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</si>
  <si>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</si>
  <si>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</si>
  <si>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</si>
  <si>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</si>
  <si>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</si>
  <si>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</si>
  <si>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</si>
  <si>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</si>
  <si>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</si>
  <si>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</si>
  <si>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</si>
  <si>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</si>
  <si>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</si>
  <si>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</si>
  <si>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</si>
  <si>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</si>
  <si>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</si>
  <si>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</si>
  <si>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</si>
  <si>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</si>
  <si>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</si>
  <si>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</si>
  <si>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</si>
  <si>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</si>
  <si>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</si>
  <si>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</si>
  <si>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</si>
  <si>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</si>
  <si>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</si>
  <si>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</si>
  <si>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</si>
  <si>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</si>
  <si>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</si>
  <si>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</si>
  <si>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</si>
  <si>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</si>
  <si>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</si>
  <si>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</si>
  <si>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</si>
  <si>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</si>
  <si>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</si>
  <si>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</si>
  <si>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</si>
  <si>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</si>
  <si>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</si>
  <si>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</si>
  <si>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</si>
  <si>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</si>
  <si>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</si>
  <si>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</si>
  <si>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</si>
  <si>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</si>
  <si>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</si>
  <si>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</si>
  <si>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</si>
  <si>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</si>
  <si>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</si>
  <si>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</si>
  <si>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</si>
  <si>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</si>
  <si>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</si>
  <si>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</si>
  <si>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</si>
  <si>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</si>
  <si>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</si>
  <si>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</si>
  <si>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</si>
  <si>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</si>
  <si>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</si>
  <si>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</si>
  <si>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</si>
  <si>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</si>
  <si>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</si>
  <si>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</si>
  <si>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</si>
  <si>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</si>
  <si>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</si>
  <si>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</si>
  <si>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</si>
  <si>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</si>
  <si>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</si>
  <si>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</si>
  <si>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</si>
  <si>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</si>
  <si>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</si>
  <si>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</si>
  <si>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</si>
  <si>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</si>
  <si>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</si>
  <si>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</si>
  <si>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</si>
  <si>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</si>
  <si>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</si>
  <si>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</si>
  <si>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</si>
  <si>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</si>
  <si>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</si>
  <si>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</si>
  <si>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</si>
  <si>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</si>
  <si>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</si>
  <si>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</si>
  <si>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</si>
  <si>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</si>
  <si>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</si>
  <si>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</si>
  <si>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</si>
  <si>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</si>
  <si>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</si>
  <si>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</si>
  <si>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</si>
  <si>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</si>
  <si>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</si>
  <si>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</si>
  <si>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</si>
  <si>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</si>
  <si>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</si>
  <si>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</si>
  <si>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</si>
  <si>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</si>
  <si>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</si>
  <si>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</si>
  <si>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</si>
  <si>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</si>
  <si>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</si>
  <si>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</si>
  <si>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</si>
  <si>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</si>
  <si>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</si>
  <si>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</si>
  <si>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</si>
  <si>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</si>
  <si>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</si>
  <si>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</si>
  <si>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</si>
  <si>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</si>
  <si>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</si>
  <si>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</si>
  <si>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</si>
  <si>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</si>
  <si>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</si>
  <si>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</si>
  <si>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</si>
  <si>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</si>
  <si>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</si>
  <si>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</si>
  <si>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</si>
  <si>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</si>
  <si>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</si>
  <si>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</si>
  <si>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</si>
  <si>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</si>
  <si>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</si>
  <si>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</si>
  <si>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</si>
  <si>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</si>
  <si>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</si>
  <si>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</si>
  <si>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</si>
  <si>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</si>
  <si>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</si>
  <si>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</si>
  <si>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</si>
  <si>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</si>
  <si>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</si>
  <si>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</si>
  <si>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</si>
  <si>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</si>
  <si>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</si>
  <si>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</si>
  <si>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</si>
  <si>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</si>
  <si>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</si>
  <si>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</si>
  <si>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</si>
  <si>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</si>
  <si>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</si>
  <si>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</si>
  <si>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</si>
  <si>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</si>
  <si>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</si>
  <si>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</si>
  <si>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</si>
  <si>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</si>
  <si>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</si>
  <si>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</si>
  <si>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</si>
  <si>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</si>
  <si>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</si>
  <si>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</si>
  <si>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</si>
  <si>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</si>
  <si>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</si>
  <si>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</si>
  <si>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</si>
  <si>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</si>
  <si>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</si>
  <si>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</si>
  <si>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</si>
  <si>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</si>
  <si>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</si>
  <si>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</si>
  <si>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</si>
  <si>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</si>
  <si>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</si>
  <si>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</si>
  <si>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</si>
  <si>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</si>
  <si>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</si>
  <si>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</si>
  <si>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</si>
  <si>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</si>
  <si>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</si>
  <si>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</si>
  <si>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</si>
  <si>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</si>
  <si>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</si>
  <si>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</si>
  <si>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</si>
  <si>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</si>
  <si>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</si>
  <si>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</si>
  <si>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</si>
  <si>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</si>
  <si>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</si>
  <si>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</si>
  <si>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</si>
  <si>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</si>
  <si>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</si>
  <si>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</si>
  <si>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</si>
  <si>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</si>
  <si>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</si>
  <si>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</si>
  <si>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</si>
  <si>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</si>
  <si>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</si>
  <si>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</si>
  <si>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</si>
  <si>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</si>
  <si>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</si>
  <si>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</si>
  <si>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</si>
  <si>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</si>
  <si>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</si>
  <si>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</si>
  <si>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</si>
  <si>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</si>
  <si>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</si>
  <si>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</si>
  <si>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</si>
  <si>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</si>
  <si>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</si>
  <si>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</si>
  <si>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</si>
  <si>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</si>
  <si>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</si>
  <si>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</si>
  <si>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</si>
  <si>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</si>
  <si>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</si>
  <si>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</si>
  <si>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</si>
  <si>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</si>
  <si>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</si>
  <si>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</si>
  <si>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</si>
  <si>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</si>
  <si>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</si>
  <si>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</si>
  <si>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</si>
  <si>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</si>
  <si>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</si>
  <si>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</si>
  <si>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</si>
  <si>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</si>
  <si>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</si>
  <si>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</si>
  <si>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</si>
  <si>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</si>
  <si>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</si>
  <si>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</si>
  <si>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</si>
  <si>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</si>
  <si>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</si>
  <si>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</si>
  <si>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</si>
  <si>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</si>
  <si>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</si>
  <si>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</si>
  <si>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</si>
  <si>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</si>
  <si>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</si>
  <si>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</si>
  <si>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</si>
  <si>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</si>
  <si>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</si>
  <si>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</si>
  <si>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</si>
  <si>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</si>
  <si>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</si>
  <si>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</si>
  <si>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</si>
  <si>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</si>
  <si>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</si>
  <si>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</si>
  <si>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</si>
  <si>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</si>
  <si>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</si>
  <si>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</si>
  <si>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</si>
  <si>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</si>
  <si>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</si>
  <si>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</si>
  <si>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</si>
  <si>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</si>
  <si>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</si>
  <si>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</si>
  <si>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</si>
  <si>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</si>
  <si>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</si>
  <si>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</si>
  <si>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</si>
  <si>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</si>
  <si>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</si>
  <si>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</si>
  <si>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</si>
  <si>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</si>
  <si>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</si>
  <si>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</si>
  <si>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</si>
  <si>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</si>
  <si>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</si>
  <si>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</si>
  <si>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</si>
  <si>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</si>
  <si>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</si>
  <si>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</si>
  <si>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</si>
  <si>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</si>
  <si>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</si>
  <si>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</si>
  <si>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</si>
  <si>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</si>
  <si>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</si>
  <si>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</si>
  <si>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</si>
  <si>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</si>
  <si>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</si>
  <si>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</si>
  <si>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</si>
  <si>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</si>
  <si>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</si>
  <si>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</si>
  <si>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</si>
  <si>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</si>
  <si>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</si>
  <si>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</si>
  <si>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</si>
  <si>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</si>
  <si>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</si>
  <si>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</si>
  <si>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</si>
  <si>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</si>
  <si>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</si>
  <si>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</si>
  <si>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</si>
  <si>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</si>
  <si>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</si>
  <si>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</si>
  <si>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</si>
  <si>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</si>
  <si>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</si>
  <si>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</si>
  <si>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</si>
  <si>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</si>
  <si>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</si>
  <si>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</si>
  <si>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</si>
  <si>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</si>
  <si>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</si>
  <si>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</si>
  <si>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</si>
  <si>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</si>
  <si>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</si>
  <si>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</si>
  <si>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</si>
  <si>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</si>
  <si>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</si>
  <si>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</si>
  <si>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</si>
  <si>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</si>
  <si>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</si>
  <si>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</si>
  <si>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</si>
  <si>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</si>
  <si>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</si>
  <si>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</si>
  <si>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</si>
  <si>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</si>
  <si>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</si>
  <si>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</si>
  <si>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</si>
  <si>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</si>
  <si>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</si>
  <si>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</si>
  <si>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</si>
  <si>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</si>
  <si>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</si>
  <si>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</si>
  <si>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</si>
  <si>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</si>
  <si>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</si>
  <si>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</si>
  <si>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</si>
  <si>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</si>
  <si>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</si>
  <si>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</si>
  <si>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</si>
  <si>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</si>
  <si>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</si>
  <si>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</si>
  <si>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</si>
  <si>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</si>
  <si>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</si>
  <si>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</si>
  <si>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</si>
  <si>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</si>
  <si>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</si>
  <si>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</si>
  <si>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</si>
  <si>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</si>
  <si>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</si>
  <si>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</si>
  <si>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</si>
  <si>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</si>
  <si>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</si>
  <si>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</si>
  <si>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</si>
  <si>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</si>
  <si>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</si>
  <si>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</si>
  <si>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</si>
  <si>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</si>
  <si>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</si>
  <si>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</si>
  <si>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</si>
  <si>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</si>
  <si>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</si>
  <si>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</si>
  <si>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</si>
  <si>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</si>
  <si>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</si>
  <si>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</si>
  <si>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</si>
  <si>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</si>
  <si>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</si>
  <si>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</si>
  <si>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</si>
  <si>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</si>
  <si>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</si>
  <si>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</si>
  <si>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</si>
  <si>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</si>
  <si>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</si>
  <si>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</si>
  <si>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</si>
  <si>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</si>
  <si>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</si>
  <si>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</si>
  <si>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</si>
  <si>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</si>
  <si>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</si>
  <si>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</si>
  <si>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</si>
  <si>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</si>
  <si>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</si>
  <si>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</si>
  <si>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</si>
  <si>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</si>
  <si>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</si>
  <si>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</si>
  <si>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</si>
  <si>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</si>
  <si>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</si>
  <si>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</si>
  <si>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</si>
  <si>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</si>
  <si>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</si>
  <si>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</si>
  <si>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</si>
  <si>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</si>
  <si>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</si>
  <si>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</si>
  <si>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</si>
  <si>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</si>
  <si>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</si>
  <si>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</si>
  <si>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</si>
  <si>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</si>
  <si>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</si>
  <si>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</si>
  <si>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</si>
  <si>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</si>
  <si>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</si>
  <si>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</si>
  <si>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</si>
  <si>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</si>
  <si>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</si>
  <si>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</si>
  <si>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</si>
  <si>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</si>
  <si>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</si>
  <si>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</si>
  <si>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</si>
  <si>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</si>
  <si>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</si>
  <si>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</si>
  <si>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</si>
  <si>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</si>
  <si>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</si>
  <si>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</si>
  <si>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</si>
  <si>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</si>
  <si>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</si>
  <si>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</si>
  <si>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</si>
  <si>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</si>
  <si>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</si>
  <si>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</si>
  <si>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</si>
  <si>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</si>
  <si>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</si>
  <si>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</si>
  <si>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</si>
  <si>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</si>
  <si>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</si>
  <si>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</si>
  <si>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</si>
  <si>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</si>
  <si>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</si>
  <si>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</si>
  <si>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</si>
  <si>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</si>
  <si>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</si>
  <si>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</si>
  <si>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</si>
  <si>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</si>
  <si>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</si>
  <si>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</si>
  <si>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</si>
  <si>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</si>
  <si>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</si>
  <si>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</si>
  <si>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</si>
  <si>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</si>
  <si>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</si>
  <si>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</si>
  <si>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</si>
  <si>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</si>
  <si>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</si>
  <si>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</si>
  <si>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</si>
  <si>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</si>
  <si>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</si>
  <si>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</si>
  <si>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</si>
  <si>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</si>
  <si>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</si>
  <si>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</si>
  <si>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</si>
  <si>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</si>
  <si>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</si>
  <si>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</si>
  <si>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</si>
  <si>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</si>
  <si>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</si>
  <si>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</si>
  <si>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</si>
  <si>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</si>
  <si>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</si>
  <si>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</si>
  <si>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</si>
  <si>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</si>
  <si>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</si>
  <si>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</si>
  <si>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</si>
  <si>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</si>
  <si>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</si>
  <si>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</si>
  <si>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</si>
  <si>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</si>
  <si>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</si>
  <si>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</si>
  <si>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</si>
  <si>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</si>
  <si>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</si>
  <si>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</si>
  <si>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</si>
  <si>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</si>
  <si>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</si>
  <si>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</si>
  <si>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</si>
  <si>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</si>
  <si>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</si>
  <si>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</si>
  <si>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</si>
  <si>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</si>
  <si>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</si>
  <si>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</si>
  <si>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</si>
  <si>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</si>
  <si>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</si>
  <si>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</si>
  <si>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</si>
  <si>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</si>
  <si>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</si>
  <si>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</si>
  <si>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</si>
  <si>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</si>
  <si>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</si>
  <si>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</si>
  <si>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</si>
  <si>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</si>
  <si>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</si>
  <si>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</si>
  <si>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</si>
  <si>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</si>
  <si>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</si>
  <si>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</si>
  <si>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</si>
  <si>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</si>
  <si>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</si>
  <si>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</si>
  <si>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</si>
  <si>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</si>
  <si>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</si>
  <si>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</si>
  <si>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</si>
  <si>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</si>
  <si>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</si>
  <si>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</si>
  <si>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</si>
  <si>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</si>
  <si>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</si>
  <si>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</si>
  <si>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</si>
  <si>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</si>
  <si>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</si>
  <si>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</si>
  <si>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</si>
  <si>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</si>
  <si>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</si>
  <si>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</si>
  <si>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</si>
  <si>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</si>
  <si>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</si>
  <si>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</si>
  <si>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</si>
  <si>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</si>
  <si>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</si>
  <si>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</si>
  <si>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</si>
  <si>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</si>
  <si>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</si>
  <si>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</si>
  <si>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</si>
  <si>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</si>
  <si>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</si>
  <si>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</si>
  <si>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</si>
  <si>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</si>
  <si>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</si>
  <si>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</si>
  <si>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</si>
  <si>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</si>
  <si>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</si>
  <si>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</si>
  <si>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</si>
  <si>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</si>
  <si>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</si>
  <si>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</si>
  <si>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</si>
  <si>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</si>
  <si>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</si>
  <si>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</si>
  <si>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</si>
  <si>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</si>
  <si>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</si>
  <si>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</si>
  <si>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</si>
  <si>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</si>
  <si>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</si>
  <si>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</si>
  <si>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</si>
  <si>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</si>
  <si>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</si>
  <si>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</si>
  <si>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</si>
  <si>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</si>
  <si>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</si>
  <si>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</si>
  <si>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</si>
  <si>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</si>
  <si>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</si>
  <si>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</si>
  <si>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</si>
  <si>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</si>
  <si>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</si>
  <si>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</si>
  <si>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</si>
  <si>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</si>
  <si>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</si>
  <si>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</si>
  <si>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</si>
  <si>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</si>
  <si>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</si>
  <si>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</si>
  <si>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</si>
  <si>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</si>
  <si>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</si>
  <si>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</si>
  <si>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</si>
  <si>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</si>
  <si>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</si>
  <si>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</si>
  <si>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</si>
  <si>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</si>
  <si>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</si>
  <si>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</si>
  <si>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</si>
  <si>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</si>
  <si>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</si>
  <si>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</si>
  <si>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</si>
  <si>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</si>
  <si>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</si>
  <si>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</si>
  <si>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</si>
  <si>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</si>
  <si>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</si>
  <si>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</si>
  <si>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</si>
  <si>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</si>
  <si>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</si>
  <si>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</si>
  <si>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</si>
  <si>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</si>
  <si>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</si>
  <si>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</si>
  <si>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</si>
  <si>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</si>
  <si>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</si>
  <si>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</si>
  <si>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</si>
  <si>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</si>
  <si>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</si>
  <si>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</si>
  <si>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</si>
  <si>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</si>
  <si>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</si>
  <si>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</si>
  <si>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</si>
  <si>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</si>
  <si>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</si>
  <si>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</si>
  <si>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</si>
  <si>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</si>
  <si>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</si>
  <si>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</si>
  <si>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</si>
  <si>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</si>
  <si>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</si>
  <si>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</si>
  <si>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</si>
  <si>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</si>
  <si>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</si>
  <si>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</si>
  <si>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</si>
  <si>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</si>
  <si>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</si>
  <si>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</si>
  <si>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</si>
  <si>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</si>
  <si>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</si>
  <si>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</si>
  <si>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</si>
  <si>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</si>
  <si>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</si>
  <si>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</si>
  <si>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</si>
  <si>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</si>
  <si>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</si>
  <si>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</si>
  <si>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</si>
  <si>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</si>
  <si>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</si>
  <si>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</si>
  <si>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</si>
  <si>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</si>
  <si>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</si>
  <si>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</si>
  <si>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</si>
  <si>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</si>
  <si>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</si>
  <si>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</si>
  <si>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</si>
  <si>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</si>
  <si>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</si>
  <si>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</si>
  <si>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</si>
  <si>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</si>
  <si>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</si>
  <si>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</si>
  <si>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</si>
  <si>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</si>
  <si>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</si>
  <si>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</si>
  <si>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</si>
  <si>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</si>
  <si>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</si>
  <si>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</si>
  <si>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</si>
  <si>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</si>
  <si>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</si>
  <si>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</si>
  <si>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</si>
  <si>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</si>
  <si>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</si>
  <si>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</si>
  <si>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</si>
  <si>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</si>
  <si>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</si>
  <si>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</si>
  <si>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</si>
  <si>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</si>
  <si>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</si>
  <si>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</si>
  <si>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</si>
  <si>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</si>
  <si>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</si>
  <si>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</si>
  <si>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</si>
  <si>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</si>
  <si>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</si>
  <si>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</si>
  <si>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</si>
  <si>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</si>
  <si>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</si>
  <si>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</si>
  <si>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</si>
  <si>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</si>
  <si>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</si>
  <si>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</si>
  <si>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</si>
  <si>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</si>
  <si>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</si>
  <si>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</si>
  <si>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</si>
  <si>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</si>
  <si>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</si>
  <si>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</si>
  <si>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</si>
  <si>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</si>
  <si>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</si>
  <si>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</si>
  <si>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</si>
  <si>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</si>
  <si>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</si>
  <si>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</si>
  <si>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</si>
  <si>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</si>
  <si>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</si>
  <si>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</si>
  <si>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</si>
  <si>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</si>
  <si>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</si>
  <si>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</si>
  <si>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</si>
  <si>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</si>
  <si>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</si>
  <si>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</si>
  <si>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</si>
  <si>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</si>
  <si>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</si>
  <si>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</si>
  <si>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</si>
  <si>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</si>
  <si>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</si>
  <si>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</si>
  <si>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</si>
  <si>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</si>
  <si>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</si>
  <si>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</si>
  <si>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</si>
  <si>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</si>
  <si>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</si>
  <si>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</si>
  <si>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</si>
  <si>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</si>
  <si>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</si>
  <si>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</si>
  <si>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</si>
  <si>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</si>
  <si>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</si>
  <si>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</si>
  <si>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</si>
  <si>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</si>
  <si>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</si>
  <si>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</si>
  <si>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</si>
  <si>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</si>
  <si>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</si>
  <si>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</si>
  <si>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</si>
  <si>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</si>
  <si>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</si>
  <si>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</si>
  <si>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</si>
  <si>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</si>
  <si>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</si>
  <si>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</si>
  <si>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</si>
  <si>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</si>
  <si>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</si>
  <si>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</si>
  <si>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</si>
  <si>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</si>
  <si>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</si>
  <si>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</si>
  <si>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</si>
  <si>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</si>
  <si>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</si>
  <si>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</si>
  <si>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</si>
  <si>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</si>
  <si>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</si>
  <si>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</si>
  <si>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</si>
  <si>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</si>
  <si>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</si>
  <si>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</si>
  <si>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</si>
  <si>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</si>
  <si>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</si>
  <si>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</si>
  <si>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</si>
  <si>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</si>
  <si>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</si>
  <si>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</si>
  <si>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</si>
  <si>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</si>
  <si>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</si>
  <si>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</si>
  <si>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</si>
  <si>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</si>
  <si>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</si>
  <si>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</si>
  <si>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</si>
  <si>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</si>
  <si>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</si>
  <si>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</si>
  <si>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</si>
  <si>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</si>
  <si>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</si>
  <si>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</si>
  <si>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</si>
  <si>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</si>
  <si>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</si>
  <si>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</si>
  <si>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</si>
  <si>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</si>
  <si>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</si>
  <si>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</si>
  <si>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</si>
  <si>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</si>
  <si>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</si>
  <si>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</si>
  <si>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</si>
  <si>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</si>
  <si>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</si>
  <si>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</si>
  <si>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</si>
  <si>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</si>
  <si>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</si>
  <si>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</si>
  <si>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</si>
  <si>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</si>
  <si>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</si>
  <si>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</si>
  <si>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</si>
  <si>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</si>
  <si>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</si>
  <si>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</si>
  <si>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</si>
  <si>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</si>
  <si>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</si>
  <si>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</si>
  <si>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</si>
  <si>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</si>
  <si>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</si>
  <si>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</si>
  <si>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</si>
  <si>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</si>
  <si>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</si>
  <si>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</si>
  <si>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</si>
  <si>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</si>
  <si>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</si>
  <si>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</si>
  <si>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</si>
  <si>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</si>
  <si>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</si>
  <si>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</si>
  <si>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</si>
  <si>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</si>
  <si>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</si>
  <si>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</si>
  <si>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</si>
  <si>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</si>
  <si>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</si>
  <si>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</si>
  <si>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</si>
  <si>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</si>
  <si>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</si>
  <si>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</si>
  <si>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</si>
  <si>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</si>
  <si>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</si>
  <si>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</si>
  <si>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</si>
  <si>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</si>
  <si>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</si>
  <si>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</si>
  <si>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</si>
  <si>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</si>
  <si>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</si>
  <si>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</si>
  <si>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</si>
  <si>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</si>
  <si>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</si>
  <si>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</si>
  <si>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</si>
  <si>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</si>
  <si>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</si>
  <si>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</si>
  <si>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</si>
  <si>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</si>
  <si>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</si>
  <si>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</si>
  <si>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</si>
  <si>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</si>
  <si>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</si>
  <si>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</si>
  <si>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</si>
  <si>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</si>
  <si>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</si>
  <si>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</si>
  <si>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</si>
  <si>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</si>
  <si>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</si>
  <si>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</si>
  <si>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</si>
  <si>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</si>
  <si>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</si>
  <si>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</si>
  <si>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</si>
  <si>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</si>
  <si>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</si>
  <si>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</si>
  <si>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</si>
  <si>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</si>
  <si>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</si>
  <si>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</si>
  <si>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</si>
  <si>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</si>
  <si>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</si>
  <si>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</si>
  <si>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</si>
  <si>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</si>
  <si>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</si>
  <si>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</si>
  <si>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</si>
  <si>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</si>
  <si>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</si>
  <si>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</si>
  <si>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</si>
  <si>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</si>
  <si>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</si>
  <si>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</si>
  <si>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</si>
  <si>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</si>
  <si>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</si>
  <si>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</si>
  <si>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</si>
  <si>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</si>
  <si>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</si>
  <si>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</si>
  <si>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</si>
  <si>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</si>
  <si>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</si>
  <si>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</si>
  <si>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</si>
  <si>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</si>
  <si>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</si>
  <si>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</si>
  <si>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</si>
  <si>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</si>
  <si>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</si>
  <si>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</si>
  <si>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</si>
  <si>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</si>
  <si>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</si>
  <si>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</si>
  <si>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</si>
  <si>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</si>
  <si>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</si>
  <si>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</si>
  <si>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</si>
  <si>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</si>
  <si>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</si>
  <si>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</si>
  <si>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</si>
  <si>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</si>
  <si>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</si>
  <si>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</si>
  <si>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</si>
  <si>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</si>
  <si>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</si>
  <si>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</si>
  <si>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</si>
  <si>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</si>
  <si>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</si>
  <si>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</si>
  <si>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</si>
  <si>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</si>
  <si>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</si>
  <si>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</si>
  <si>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</si>
  <si>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</si>
  <si>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</si>
  <si>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</si>
  <si>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</si>
  <si>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</si>
  <si>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</si>
  <si>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</si>
  <si>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</si>
  <si>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</si>
  <si>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</si>
  <si>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</si>
  <si>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</si>
  <si>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</si>
  <si>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</si>
  <si>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</si>
  <si>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</si>
  <si>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</si>
  <si>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</si>
  <si>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</si>
  <si>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</si>
  <si>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</si>
  <si>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</si>
  <si>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</si>
  <si>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</si>
  <si>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</si>
  <si>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</si>
  <si>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</si>
  <si>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</si>
  <si>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</si>
  <si>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</si>
  <si>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</si>
  <si>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</si>
  <si>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</si>
  <si>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</si>
  <si>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</si>
  <si>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</si>
  <si>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</si>
  <si>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</si>
  <si>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</si>
  <si>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</si>
  <si>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</si>
  <si>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</si>
  <si>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</si>
  <si>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</si>
  <si>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</si>
  <si>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</si>
  <si>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</si>
  <si>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</si>
  <si>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</si>
  <si>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</si>
  <si>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</si>
  <si>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</si>
  <si>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</si>
  <si>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</si>
  <si>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</si>
  <si>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</si>
  <si>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</si>
  <si>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</si>
  <si>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</si>
  <si>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</si>
  <si>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</si>
  <si>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</si>
  <si>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</si>
  <si>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</si>
  <si>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</si>
  <si>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</si>
  <si>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</si>
  <si>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</si>
  <si>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</si>
  <si>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</si>
  <si>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</si>
  <si>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</si>
  <si>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</si>
  <si>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</si>
  <si>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</si>
  <si>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</si>
  <si>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</si>
  <si>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</si>
  <si>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</si>
  <si>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</si>
  <si>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</si>
  <si>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</si>
  <si>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</si>
  <si>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</si>
  <si>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</si>
  <si>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</si>
  <si>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</si>
  <si>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</si>
  <si>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</si>
  <si>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</si>
  <si>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</si>
  <si>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</si>
  <si>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</si>
  <si>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</si>
  <si>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</si>
  <si>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</si>
  <si>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</si>
  <si>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</si>
  <si>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</si>
  <si>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</si>
  <si>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</si>
  <si>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</si>
  <si>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</si>
  <si>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</si>
  <si>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</si>
  <si>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</si>
  <si>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</si>
  <si>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</si>
  <si>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</si>
  <si>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</si>
  <si>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</si>
  <si>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</si>
  <si>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</si>
  <si>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</si>
  <si>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</si>
  <si>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</si>
  <si>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</si>
  <si>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</si>
  <si>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</si>
  <si>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</si>
  <si>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</si>
  <si>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</si>
  <si>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</si>
  <si>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</si>
  <si>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</si>
  <si>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</si>
  <si>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</si>
  <si>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</si>
  <si>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</si>
  <si>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</si>
  <si>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</si>
  <si>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</si>
  <si>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</si>
  <si>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</si>
  <si>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</si>
  <si>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</si>
  <si>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</si>
  <si>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</si>
  <si>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</si>
  <si>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</si>
  <si>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</si>
  <si>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</si>
  <si>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</si>
  <si>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</si>
  <si>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</si>
  <si>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</si>
  <si>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</si>
  <si>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</si>
  <si>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</si>
  <si>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</si>
  <si>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</si>
  <si>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</si>
  <si>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</si>
  <si>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</si>
  <si>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</si>
  <si>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</si>
  <si>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</si>
  <si>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</si>
  <si>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</si>
  <si>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</si>
  <si>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</si>
  <si>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</si>
  <si>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</si>
  <si>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</si>
  <si>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</si>
  <si>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</si>
  <si>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</si>
  <si>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</si>
  <si>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</si>
  <si>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</si>
  <si>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</si>
  <si>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</si>
  <si>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</si>
  <si>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</si>
  <si>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</si>
  <si>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</si>
  <si>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</si>
  <si>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</si>
  <si>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</si>
  <si>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</si>
  <si>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</si>
  <si>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</si>
  <si>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</si>
  <si>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</si>
  <si>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</si>
  <si>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</si>
  <si>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</si>
  <si>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</si>
  <si>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</si>
  <si>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</si>
  <si>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</si>
  <si>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</si>
  <si>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</si>
  <si>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</si>
  <si>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</si>
  <si>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</si>
  <si>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</si>
  <si>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</si>
  <si>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</si>
  <si>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</si>
  <si>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</si>
  <si>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</si>
  <si>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</si>
  <si>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</si>
  <si>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</si>
  <si>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</si>
  <si>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</si>
  <si>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</si>
  <si>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</si>
  <si>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</si>
  <si>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</si>
  <si>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</si>
  <si>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</si>
  <si>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</si>
  <si>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</si>
  <si>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</si>
  <si>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</si>
  <si>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</si>
  <si>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</si>
  <si>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</si>
  <si>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</si>
  <si>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</si>
  <si>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</si>
  <si>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</si>
  <si>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</si>
  <si>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</si>
  <si>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</si>
  <si>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</si>
  <si>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</si>
  <si>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</si>
  <si>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</si>
  <si>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</si>
  <si>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</si>
  <si>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</si>
  <si>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</si>
  <si>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</si>
  <si>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</si>
  <si>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</si>
  <si>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</si>
  <si>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</si>
  <si>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</si>
  <si>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</si>
  <si>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</si>
  <si>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</si>
  <si>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</si>
  <si>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</si>
  <si>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</si>
  <si>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</si>
  <si>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</si>
  <si>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</si>
  <si>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</si>
  <si>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</si>
  <si>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</si>
  <si>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</si>
  <si>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</si>
  <si>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</si>
  <si>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</si>
  <si>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</si>
  <si>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</si>
  <si>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</si>
  <si>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</si>
  <si>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</si>
  <si>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</si>
  <si>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</si>
  <si>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</si>
  <si>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</si>
  <si>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</si>
  <si>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</si>
  <si>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</si>
  <si>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</si>
  <si>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</si>
  <si>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</si>
  <si>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</si>
  <si>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</si>
  <si>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</si>
  <si>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</si>
  <si>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</si>
  <si>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</si>
  <si>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</si>
  <si>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</si>
  <si>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</si>
  <si>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</si>
  <si>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</si>
  <si>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</si>
  <si>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</si>
  <si>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</si>
  <si>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</si>
  <si>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</si>
  <si>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</si>
  <si>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</si>
  <si>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</si>
  <si>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</si>
  <si>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</si>
  <si>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</si>
  <si>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</si>
  <si>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</si>
  <si>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</si>
  <si>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</si>
  <si>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</si>
  <si>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</si>
  <si>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</si>
  <si>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</si>
  <si>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</si>
  <si>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</si>
  <si>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</si>
  <si>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</si>
  <si>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</si>
  <si>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</si>
  <si>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</si>
  <si>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</si>
  <si>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</si>
  <si>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</si>
  <si>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</si>
  <si>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</si>
  <si>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</si>
  <si>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</si>
  <si>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</si>
  <si>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</si>
  <si>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</si>
  <si>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</si>
  <si>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</si>
  <si>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</si>
  <si>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</si>
  <si>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</si>
  <si>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</si>
  <si>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</si>
  <si>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</si>
  <si>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</si>
  <si>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</si>
  <si>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</si>
  <si>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</si>
  <si>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</si>
  <si>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</si>
  <si>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</si>
  <si>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</si>
  <si>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</si>
  <si>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</si>
  <si>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</si>
  <si>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</si>
  <si>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</si>
  <si>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</si>
  <si>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</si>
  <si>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</si>
  <si>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</si>
  <si>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</si>
  <si>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</si>
  <si>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</si>
  <si>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</si>
  <si>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</si>
  <si>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</si>
  <si>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</si>
  <si>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</si>
  <si>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</si>
  <si>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</si>
  <si>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</si>
  <si>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</si>
  <si>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</si>
  <si>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</si>
  <si>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</si>
  <si>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</si>
  <si>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</si>
  <si>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</si>
  <si>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</si>
  <si>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</si>
  <si>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</si>
  <si>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</si>
  <si>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</si>
  <si>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</si>
  <si>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</si>
  <si>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</si>
  <si>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</si>
  <si>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</si>
  <si>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</si>
  <si>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</si>
  <si>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</si>
  <si>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</si>
  <si>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</si>
  <si>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</si>
  <si>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</si>
  <si>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</si>
  <si>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</si>
  <si>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</si>
  <si>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</si>
  <si>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</si>
  <si>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</si>
  <si>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</si>
  <si>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</si>
  <si>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</si>
  <si>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</si>
  <si>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</si>
  <si>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</si>
  <si>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</si>
  <si>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</si>
  <si>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</si>
  <si>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</si>
  <si>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</si>
  <si>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</si>
  <si>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</si>
  <si>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</si>
  <si>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</si>
  <si>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</si>
  <si>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</si>
  <si>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</si>
  <si>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</si>
  <si>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</si>
  <si>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</si>
  <si>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</si>
  <si>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</si>
  <si>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</si>
  <si>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</si>
  <si>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</si>
  <si>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</si>
  <si>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</si>
  <si>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</si>
  <si>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</si>
  <si>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</si>
  <si>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</si>
  <si>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</si>
  <si>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</si>
  <si>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</si>
  <si>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</si>
  <si>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</si>
  <si>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</si>
  <si>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</si>
  <si>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</si>
  <si>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</si>
  <si>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</si>
  <si>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</si>
  <si>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</si>
  <si>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</si>
  <si>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</si>
  <si>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</si>
  <si>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</si>
  <si>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</si>
  <si>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</si>
  <si>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</si>
  <si>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</si>
  <si>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</si>
  <si>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</si>
  <si>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</si>
  <si>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</si>
  <si>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</si>
  <si>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</si>
  <si>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</si>
  <si>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</si>
  <si>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</si>
  <si>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</si>
  <si>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</si>
  <si>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</si>
  <si>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</si>
  <si>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</si>
  <si>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</si>
  <si>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</si>
  <si>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</si>
  <si>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</si>
  <si>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</si>
  <si>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</si>
  <si>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</si>
  <si>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</si>
  <si>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</si>
  <si>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</si>
  <si>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</si>
  <si>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</si>
  <si>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</si>
  <si>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</si>
  <si>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</si>
  <si>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</si>
  <si>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</si>
  <si>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</si>
  <si>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</si>
  <si>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</si>
  <si>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</si>
  <si>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</si>
  <si>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</si>
  <si>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</si>
  <si>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</si>
  <si>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</si>
  <si>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</si>
  <si>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</si>
  <si>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</si>
  <si>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</si>
  <si>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</si>
  <si>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</si>
  <si>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</si>
  <si>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</si>
  <si>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</si>
  <si>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</si>
  <si>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</si>
  <si>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</si>
  <si>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</si>
  <si>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</si>
  <si>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</si>
  <si>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</si>
  <si>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</si>
  <si>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</si>
  <si>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</si>
  <si>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</si>
  <si>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</si>
  <si>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</si>
  <si>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</si>
  <si>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</si>
  <si>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</si>
  <si>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</si>
  <si>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</si>
  <si>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</si>
  <si>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</si>
  <si>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</si>
  <si>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</si>
  <si>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</si>
  <si>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</si>
  <si>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</si>
  <si>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</si>
  <si>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</si>
  <si>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</si>
  <si>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</si>
  <si>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</si>
  <si>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</si>
  <si>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</si>
  <si>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</si>
  <si>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</si>
  <si>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</si>
  <si>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</si>
  <si>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</si>
  <si>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</si>
  <si>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</si>
  <si>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</si>
  <si>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</si>
  <si>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</si>
  <si>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</si>
  <si>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</si>
  <si>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</si>
  <si>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</si>
  <si>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</si>
  <si>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</si>
  <si>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</si>
  <si>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</si>
  <si>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</si>
  <si>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</si>
  <si>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</si>
  <si>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</si>
  <si>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</si>
  <si>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</si>
  <si>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</si>
  <si>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</si>
  <si>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</si>
  <si>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</si>
  <si>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</si>
  <si>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</si>
  <si>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</si>
  <si>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</si>
  <si>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</si>
  <si>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</si>
  <si>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</si>
  <si>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</si>
  <si>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</si>
  <si>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</si>
  <si>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</si>
  <si>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</si>
  <si>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</si>
  <si>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</si>
  <si>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</si>
  <si>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</si>
  <si>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</si>
  <si>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 xml:space="preserve">Category </t>
  </si>
  <si>
    <t>Sub-Category</t>
  </si>
  <si>
    <t>(All)</t>
  </si>
  <si>
    <t>Row Labels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</si>
  <si>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</si>
  <si>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</si>
  <si>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</si>
  <si>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</si>
  <si>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</si>
  <si>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</si>
  <si>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</si>
  <si>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</si>
  <si>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</si>
  <si>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Sum of id</t>
  </si>
  <si>
    <t>Column Labels</t>
  </si>
  <si>
    <t>film &amp; video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</si>
  <si>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</si>
  <si>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</si>
  <si>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</si>
  <si>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</si>
  <si>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</si>
  <si>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</si>
  <si>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</si>
  <si>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</si>
  <si>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</si>
  <si>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</si>
  <si>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</si>
  <si>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</si>
  <si>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</si>
  <si>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</si>
  <si>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</si>
  <si>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</si>
  <si>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</si>
  <si>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</si>
  <si>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</si>
  <si>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</si>
  <si>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</si>
  <si>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</si>
  <si>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</si>
  <si>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</si>
  <si>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</si>
  <si>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</si>
  <si>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</si>
  <si>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</si>
  <si>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</si>
  <si>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</si>
  <si>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</si>
  <si>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</si>
  <si>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</si>
  <si>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</si>
  <si>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</si>
  <si>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</si>
  <si>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</si>
  <si>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</si>
  <si>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</si>
  <si>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</si>
  <si>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</si>
  <si>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 xml:space="preserve">Date End Conversion </t>
  </si>
  <si>
    <t xml:space="preserve">Date Created Conversion 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</si>
  <si>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</si>
  <si>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</si>
  <si>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</si>
  <si>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</si>
  <si>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</si>
  <si>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</si>
  <si>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</si>
  <si>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</si>
  <si>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</si>
  <si>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</si>
  <si>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</si>
  <si>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</si>
  <si>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Count of state</t>
  </si>
  <si>
    <t>Years</t>
  </si>
  <si>
    <t>Goal</t>
  </si>
  <si>
    <t xml:space="preserve">Number Successful 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</si>
  <si>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</si>
  <si>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</si>
  <si>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</si>
  <si>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</si>
  <si>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</si>
  <si>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</si>
  <si>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</si>
  <si>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</si>
  <si>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</si>
  <si>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</si>
  <si>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</si>
  <si>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</si>
  <si>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</si>
  <si>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</si>
  <si>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</si>
  <si>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</si>
  <si>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</si>
  <si>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</si>
  <si>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Mean</t>
  </si>
  <si>
    <t>Median</t>
  </si>
  <si>
    <t>Successful Statistical Analysis</t>
  </si>
  <si>
    <t>Minimum</t>
  </si>
  <si>
    <t>Maximum</t>
  </si>
  <si>
    <t>Variance</t>
  </si>
  <si>
    <t>Standard Deviation</t>
  </si>
  <si>
    <t>Failed Statistical Analysis</t>
  </si>
  <si>
    <t xml:space="preserve">Utilizing the variance the sucessful is far from the Mean which tells me that dataset is disproportioned in backers. </t>
  </si>
  <si>
    <t>The mean doesn't accurately describe the middle of our dataset because the number of backers jumps significantly higher.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</si>
</sst>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2" applyFont="1"/>
    <xf numFmtId="0" fontId="3" fillId="2" borderId="0" xfId="3"/>
    <xf numFmtId="2" fontId="0" fillId="0" borderId="0" xfId="0" applyNumberFormat="1"/>
    <xf numFmtId="0" fontId="1" fillId="0" borderId="0" xfId="0" applyFont="1" applyAlignment="1">
      <alignment horizontal="left"/>
    </xf>
    <xf numFmtId="0" fontId="4" fillId="3" borderId="0" xfId="4"/>
    <xf numFmtId="0" fontId="0" fillId="0" borderId="1" xfId="0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4" xfId="0" applyNumberFormat="1" applyBorder="1"/>
    <xf numFmtId="0" fontId="0" fillId="0" borderId="5" xfId="0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5" fontId="0" fillId="0" borderId="6" xfId="2" applyNumberFormat="1" applyFont="1" applyBorder="1"/>
    <xf numFmtId="165" fontId="0" fillId="0" borderId="6" xfId="0" applyNumberFormat="1" applyBorder="1"/>
  </cellXfs>
  <cellStyles count="5">
    <cellStyle name="Bad" xfId="4" builtinId="27"/>
    <cellStyle name="Currency" xfId="1" builtinId="4"/>
    <cellStyle name="Good" xfId="3" builtinId="26"/>
    <cellStyle name="Normal" xfId="0" builtinId="0"/>
    <cellStyle name="Percent" xfId="2" builtinId="5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[02-Homework_01-Excel_Challenge.xlsx]Category Pivot!PivotTable1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Pivot'!$B$3:$B$4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food</c:v>
                </c:pt>
                <c:pt idx="1">
                  <c:v>games</c:v>
                </c:pt>
                <c:pt idx="2">
                  <c:v>journalism</c:v>
                </c:pt>
                <c:pt idx="3">
                  <c:v>music</c:v>
                </c:pt>
                <c:pt idx="4">
                  <c:v>photography</c:v>
                </c:pt>
                <c:pt idx="5">
                  <c:v>publishing</c:v>
                </c:pt>
                <c:pt idx="6">
                  <c:v>technology</c:v>
                </c:pt>
                <c:pt idx="7">
                  <c:v>theater</c:v>
                </c:pt>
                <c:pt idx="8">
                  <c:v>film &amp; video</c:v>
                </c:pt>
              </c:strCache>
            </c:strRef>
          </c:cat>
          <c:val>
            <c:numRef>
              <c:f>'Category Pivot'!$B$5:$B$14</c:f>
              <c:numCache>
                <c:formatCode>General</c:formatCode>
                <c:ptCount val="9"/>
                <c:pt idx="0">
                  <c:v>51410</c:v>
                </c:pt>
                <c:pt idx="2">
                  <c:v>25236</c:v>
                </c:pt>
                <c:pt idx="3">
                  <c:v>24670</c:v>
                </c:pt>
                <c:pt idx="5">
                  <c:v>45965</c:v>
                </c:pt>
                <c:pt idx="6">
                  <c:v>287867</c:v>
                </c:pt>
                <c:pt idx="7">
                  <c:v>128973</c:v>
                </c:pt>
                <c:pt idx="8">
                  <c:v>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E-467D-87CF-692E56A0B3C3}"/>
            </c:ext>
          </c:extLst>
        </c:ser>
        <c:ser>
          <c:idx val="1"/>
          <c:order val="1"/>
          <c:tx>
            <c:strRef>
              <c:f>'Category Pivot'!$C$3:$C$4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food</c:v>
                </c:pt>
                <c:pt idx="1">
                  <c:v>games</c:v>
                </c:pt>
                <c:pt idx="2">
                  <c:v>journalism</c:v>
                </c:pt>
                <c:pt idx="3">
                  <c:v>music</c:v>
                </c:pt>
                <c:pt idx="4">
                  <c:v>photography</c:v>
                </c:pt>
                <c:pt idx="5">
                  <c:v>publishing</c:v>
                </c:pt>
                <c:pt idx="6">
                  <c:v>technology</c:v>
                </c:pt>
                <c:pt idx="7">
                  <c:v>theater</c:v>
                </c:pt>
                <c:pt idx="8">
                  <c:v>film &amp; video</c:v>
                </c:pt>
              </c:strCache>
            </c:strRef>
          </c:cat>
          <c:val>
            <c:numRef>
              <c:f>'Category Pivot'!$C$5:$C$14</c:f>
              <c:numCache>
                <c:formatCode>General</c:formatCode>
                <c:ptCount val="9"/>
                <c:pt idx="0">
                  <c:v>299190</c:v>
                </c:pt>
                <c:pt idx="1">
                  <c:v>211310</c:v>
                </c:pt>
                <c:pt idx="3">
                  <c:v>140780</c:v>
                </c:pt>
                <c:pt idx="4">
                  <c:v>204774</c:v>
                </c:pt>
                <c:pt idx="5">
                  <c:v>222689</c:v>
                </c:pt>
                <c:pt idx="6">
                  <c:v>206628</c:v>
                </c:pt>
                <c:pt idx="7">
                  <c:v>1771451</c:v>
                </c:pt>
                <c:pt idx="8">
                  <c:v>62910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E-467D-87CF-692E56A0B3C3}"/>
            </c:ext>
          </c:extLst>
        </c:ser>
        <c:ser>
          <c:idx val="2"/>
          <c:order val="2"/>
          <c:tx>
            <c:strRef>
              <c:f>'Category Pivot'!$D$3:$D$4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food</c:v>
                </c:pt>
                <c:pt idx="1">
                  <c:v>games</c:v>
                </c:pt>
                <c:pt idx="2">
                  <c:v>journalism</c:v>
                </c:pt>
                <c:pt idx="3">
                  <c:v>music</c:v>
                </c:pt>
                <c:pt idx="4">
                  <c:v>photography</c:v>
                </c:pt>
                <c:pt idx="5">
                  <c:v>publishing</c:v>
                </c:pt>
                <c:pt idx="6">
                  <c:v>technology</c:v>
                </c:pt>
                <c:pt idx="7">
                  <c:v>theater</c:v>
                </c:pt>
                <c:pt idx="8">
                  <c:v>film &amp; video</c:v>
                </c:pt>
              </c:strCache>
            </c:strRef>
          </c:cat>
          <c:val>
            <c:numRef>
              <c:f>'Category Pivot'!$D$5:$D$14</c:f>
              <c:numCache>
                <c:formatCode>General</c:formatCode>
                <c:ptCount val="9"/>
                <c:pt idx="0">
                  <c:v>13941</c:v>
                </c:pt>
                <c:pt idx="3">
                  <c:v>33810</c:v>
                </c:pt>
                <c:pt idx="7">
                  <c:v>73118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E-467D-87CF-692E56A0B3C3}"/>
            </c:ext>
          </c:extLst>
        </c:ser>
        <c:ser>
          <c:idx val="3"/>
          <c:order val="3"/>
          <c:tx>
            <c:strRef>
              <c:f>'Category Pivot'!$E$3:$E$4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food</c:v>
                </c:pt>
                <c:pt idx="1">
                  <c:v>games</c:v>
                </c:pt>
                <c:pt idx="2">
                  <c:v>journalism</c:v>
                </c:pt>
                <c:pt idx="3">
                  <c:v>music</c:v>
                </c:pt>
                <c:pt idx="4">
                  <c:v>photography</c:v>
                </c:pt>
                <c:pt idx="5">
                  <c:v>publishing</c:v>
                </c:pt>
                <c:pt idx="6">
                  <c:v>technology</c:v>
                </c:pt>
                <c:pt idx="7">
                  <c:v>theater</c:v>
                </c:pt>
                <c:pt idx="8">
                  <c:v>film &amp; video</c:v>
                </c:pt>
              </c:strCache>
            </c:strRef>
          </c:cat>
          <c:val>
            <c:numRef>
              <c:f>'Category Pivot'!$E$5:$E$14</c:f>
              <c:numCache>
                <c:formatCode>General</c:formatCode>
                <c:ptCount val="9"/>
                <c:pt idx="0">
                  <c:v>81679</c:v>
                </c:pt>
                <c:pt idx="1">
                  <c:v>178840</c:v>
                </c:pt>
                <c:pt idx="3">
                  <c:v>937810</c:v>
                </c:pt>
                <c:pt idx="4">
                  <c:v>149256</c:v>
                </c:pt>
                <c:pt idx="5">
                  <c:v>86060</c:v>
                </c:pt>
                <c:pt idx="6">
                  <c:v>438065</c:v>
                </c:pt>
                <c:pt idx="7">
                  <c:v>2711979</c:v>
                </c:pt>
                <c:pt idx="8">
                  <c:v>66450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E-467D-87CF-692E56A0B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1660032"/>
        <c:axId val="1495037392"/>
      </c:barChart>
      <c:catAx>
        <c:axId val="16016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37392"/>
        <c:crosses val="autoZero"/>
        <c:auto val="1"/>
        <c:lblAlgn val="ctr"/>
        <c:lblOffset val="100"/>
        <c:noMultiLvlLbl val="0"/>
      </c:catAx>
      <c:valAx>
        <c:axId val="1495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6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[02-Homework_01-Excel_Challenge.xlsx]State Pivot!PivotTable1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'State Pivot'!$B$4:$B$5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 Pivot'!$B$6:$B$47</c:f>
              <c:numCache>
                <c:formatCode>General</c:formatCode>
                <c:ptCount val="41"/>
                <c:pt idx="1">
                  <c:v>31410</c:v>
                </c:pt>
                <c:pt idx="2">
                  <c:v>25236</c:v>
                </c:pt>
                <c:pt idx="10">
                  <c:v>51410</c:v>
                </c:pt>
                <c:pt idx="18">
                  <c:v>77550</c:v>
                </c:pt>
                <c:pt idx="29">
                  <c:v>5580</c:v>
                </c:pt>
                <c:pt idx="32">
                  <c:v>47727</c:v>
                </c:pt>
                <c:pt idx="33">
                  <c:v>51423</c:v>
                </c:pt>
                <c:pt idx="36">
                  <c:v>14555</c:v>
                </c:pt>
                <c:pt idx="38">
                  <c:v>73130</c:v>
                </c:pt>
                <c:pt idx="39">
                  <c:v>167010</c:v>
                </c:pt>
                <c:pt idx="40">
                  <c:v>24670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E-4893-AA39-0C8B8289DF4B}"/>
            </c:ext>
          </c:extLst>
        </c:ser>
        <c:ser>
          <c:idx val="1"/>
          <c:order val="1"/>
          <c:tx>
            <c:strRef>
              <c:f>'State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 Pivot'!$C$6:$C$47</c:f>
              <c:numCache>
                <c:formatCode>General</c:formatCode>
                <c:ptCount val="41"/>
                <c:pt idx="0">
                  <c:v>46950</c:v>
                </c:pt>
                <c:pt idx="3">
                  <c:v>110420</c:v>
                </c:pt>
                <c:pt idx="6">
                  <c:v>15960</c:v>
                </c:pt>
                <c:pt idx="8">
                  <c:v>68820</c:v>
                </c:pt>
                <c:pt idx="9">
                  <c:v>45200</c:v>
                </c:pt>
                <c:pt idx="10">
                  <c:v>248980</c:v>
                </c:pt>
                <c:pt idx="11">
                  <c:v>38210</c:v>
                </c:pt>
                <c:pt idx="13">
                  <c:v>17790</c:v>
                </c:pt>
                <c:pt idx="14">
                  <c:v>54170</c:v>
                </c:pt>
                <c:pt idx="15">
                  <c:v>29425</c:v>
                </c:pt>
                <c:pt idx="17">
                  <c:v>60080</c:v>
                </c:pt>
                <c:pt idx="18">
                  <c:v>212650</c:v>
                </c:pt>
                <c:pt idx="19">
                  <c:v>31010</c:v>
                </c:pt>
                <c:pt idx="21">
                  <c:v>39810</c:v>
                </c:pt>
                <c:pt idx="22">
                  <c:v>102144</c:v>
                </c:pt>
                <c:pt idx="23">
                  <c:v>31810</c:v>
                </c:pt>
                <c:pt idx="24">
                  <c:v>1313361</c:v>
                </c:pt>
                <c:pt idx="27">
                  <c:v>50210</c:v>
                </c:pt>
                <c:pt idx="32">
                  <c:v>5283</c:v>
                </c:pt>
                <c:pt idx="33">
                  <c:v>245440</c:v>
                </c:pt>
                <c:pt idx="36">
                  <c:v>67069</c:v>
                </c:pt>
                <c:pt idx="37">
                  <c:v>151230</c:v>
                </c:pt>
                <c:pt idx="38">
                  <c:v>99540</c:v>
                </c:pt>
                <c:pt idx="39">
                  <c:v>34170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CE-4893-AA39-0C8B8289DF4B}"/>
            </c:ext>
          </c:extLst>
        </c:ser>
        <c:ser>
          <c:idx val="2"/>
          <c:order val="2"/>
          <c:tx>
            <c:strRef>
              <c:f>'State Pivot'!$D$4:$D$5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'State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 Pivot'!$D$6:$D$47</c:f>
              <c:numCache>
                <c:formatCode>General</c:formatCode>
                <c:ptCount val="41"/>
                <c:pt idx="8">
                  <c:v>33810</c:v>
                </c:pt>
                <c:pt idx="24">
                  <c:v>59603</c:v>
                </c:pt>
                <c:pt idx="31">
                  <c:v>13941</c:v>
                </c:pt>
                <c:pt idx="33">
                  <c:v>13515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CE-4893-AA39-0C8B8289DF4B}"/>
            </c:ext>
          </c:extLst>
        </c:ser>
        <c:ser>
          <c:idx val="3"/>
          <c:order val="3"/>
          <c:tx>
            <c:strRef>
              <c:f>'State Pivot'!$E$4:$E$5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'State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 Pivot'!$E$6:$E$47</c:f>
              <c:numCache>
                <c:formatCode>General</c:formatCode>
                <c:ptCount val="41"/>
                <c:pt idx="4">
                  <c:v>101620</c:v>
                </c:pt>
                <c:pt idx="5">
                  <c:v>59310</c:v>
                </c:pt>
                <c:pt idx="7">
                  <c:v>64800</c:v>
                </c:pt>
                <c:pt idx="12">
                  <c:v>296270</c:v>
                </c:pt>
                <c:pt idx="13">
                  <c:v>305870</c:v>
                </c:pt>
                <c:pt idx="15">
                  <c:v>23985</c:v>
                </c:pt>
                <c:pt idx="16">
                  <c:v>16990</c:v>
                </c:pt>
                <c:pt idx="18">
                  <c:v>209310</c:v>
                </c:pt>
                <c:pt idx="20">
                  <c:v>56650</c:v>
                </c:pt>
                <c:pt idx="22">
                  <c:v>149256</c:v>
                </c:pt>
                <c:pt idx="24">
                  <c:v>2250889</c:v>
                </c:pt>
                <c:pt idx="25">
                  <c:v>66420</c:v>
                </c:pt>
                <c:pt idx="26">
                  <c:v>29410</c:v>
                </c:pt>
                <c:pt idx="28">
                  <c:v>382110</c:v>
                </c:pt>
                <c:pt idx="30">
                  <c:v>5370</c:v>
                </c:pt>
                <c:pt idx="31">
                  <c:v>81679</c:v>
                </c:pt>
                <c:pt idx="32">
                  <c:v>104820</c:v>
                </c:pt>
                <c:pt idx="33">
                  <c:v>251780</c:v>
                </c:pt>
                <c:pt idx="34">
                  <c:v>178840</c:v>
                </c:pt>
                <c:pt idx="35">
                  <c:v>1770</c:v>
                </c:pt>
                <c:pt idx="38">
                  <c:v>12990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CE-4893-AA39-0C8B8289D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9584207"/>
        <c:axId val="697800703"/>
      </c:barChart>
      <c:catAx>
        <c:axId val="7095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00703"/>
        <c:crosses val="autoZero"/>
        <c:auto val="1"/>
        <c:lblAlgn val="ctr"/>
        <c:lblOffset val="100"/>
        <c:noMultiLvlLbl val="0"/>
      </c:catAx>
      <c:valAx>
        <c:axId val="6978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[02-Homework_01-Excel_Challenge.xlsx]Date Pivot!PivotTable2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Pivot'!$B$4:$B$5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0-4F90-9C14-0115BF44C70F}"/>
            </c:ext>
          </c:extLst>
        </c:ser>
        <c:ser>
          <c:idx val="1"/>
          <c:order val="1"/>
          <c:tx>
            <c:strRef>
              <c:f>'Date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0-4F90-9C14-0115BF44C70F}"/>
            </c:ext>
          </c:extLst>
        </c:ser>
        <c:ser>
          <c:idx val="2"/>
          <c:order val="2"/>
          <c:tx>
            <c:strRef>
              <c:f>'Date Pivot'!$D$4:$D$5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Pivot'!$D$6:$D$18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0-4F90-9C14-0115BF44C70F}"/>
            </c:ext>
          </c:extLst>
        </c:ser>
        <c:ser>
          <c:idx val="3"/>
          <c:order val="3"/>
          <c:tx>
            <c:strRef>
              <c:f>'Date Pivot'!$E$4:$E$5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Pivot'!$E$6:$E$18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A0-4F90-9C14-0115BF44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339999"/>
        <c:axId val="704983903"/>
      </c:lineChart>
      <c:catAx>
        <c:axId val="84533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83903"/>
        <c:crosses val="autoZero"/>
        <c:auto val="1"/>
        <c:lblAlgn val="ctr"/>
        <c:lblOffset val="100"/>
        <c:noMultiLvlLbl val="0"/>
      </c:catAx>
      <c:valAx>
        <c:axId val="7049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3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'Bonus Outcome Based on Goal'!$B$1</c:f>
              <c:strCache>
                <c:ptCount val="1"/>
                <c:pt idx="0">
                  <c:v>Number Successful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Goal'!$B$2:$B$13</c:f>
              <c:numCache>
                <c:formatCode>General</c:formatCode>
                <c:ptCount val="12"/>
                <c:pt idx="0">
                  <c:v>322</c:v>
                </c:pt>
                <c:pt idx="1">
                  <c:v>932</c:v>
                </c:pt>
                <c:pt idx="2">
                  <c:v>381</c:v>
                </c:pt>
                <c:pt idx="3">
                  <c:v>168</c:v>
                </c:pt>
                <c:pt idx="4">
                  <c:v>94</c:v>
                </c:pt>
                <c:pt idx="5">
                  <c:v>62</c:v>
                </c:pt>
                <c:pt idx="6">
                  <c:v>55</c:v>
                </c:pt>
                <c:pt idx="7">
                  <c:v>32</c:v>
                </c:pt>
                <c:pt idx="8">
                  <c:v>26</c:v>
                </c:pt>
                <c:pt idx="9">
                  <c:v>21</c:v>
                </c:pt>
                <c:pt idx="10">
                  <c:v>6</c:v>
                </c:pt>
                <c:pt idx="1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A-4757-ADF4-B99340B4E2CD}"/>
            </c:ext>
          </c:extLst>
        </c:ser>
        <c:ser>
          <c:idx val="1"/>
          <c:order val="1"/>
          <c:tx>
            <c:strRef>
              <c:f>'Bonus Outcome Based on Goal'!$C$1</c:f>
              <c:strCache>
                <c:ptCount val="1"/>
                <c:pt idx="0">
                  <c:v>Number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Goal'!$C$2:$C$13</c:f>
              <c:numCache>
                <c:formatCode>General</c:formatCode>
                <c:ptCount val="12"/>
                <c:pt idx="0">
                  <c:v>113</c:v>
                </c:pt>
                <c:pt idx="1">
                  <c:v>420</c:v>
                </c:pt>
                <c:pt idx="2">
                  <c:v>283</c:v>
                </c:pt>
                <c:pt idx="3">
                  <c:v>144</c:v>
                </c:pt>
                <c:pt idx="4">
                  <c:v>90</c:v>
                </c:pt>
                <c:pt idx="5">
                  <c:v>72</c:v>
                </c:pt>
                <c:pt idx="6">
                  <c:v>64</c:v>
                </c:pt>
                <c:pt idx="7">
                  <c:v>37</c:v>
                </c:pt>
                <c:pt idx="8">
                  <c:v>22</c:v>
                </c:pt>
                <c:pt idx="9">
                  <c:v>16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A-4757-ADF4-B99340B4E2CD}"/>
            </c:ext>
          </c:extLst>
        </c:ser>
        <c:ser>
          <c:idx val="2"/>
          <c:order val="2"/>
          <c:tx>
            <c:strRef>
              <c:f>'Bonus Outcome Based on Goal'!$D$1</c:f>
              <c:strCache>
                <c:ptCount val="1"/>
                <c:pt idx="0">
                  <c:v>Number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Goal'!$D$2:$D$13</c:f>
              <c:numCache>
                <c:formatCode>General</c:formatCode>
                <c:ptCount val="12"/>
                <c:pt idx="0">
                  <c:v>18</c:v>
                </c:pt>
                <c:pt idx="1">
                  <c:v>60</c:v>
                </c:pt>
                <c:pt idx="2">
                  <c:v>52</c:v>
                </c:pt>
                <c:pt idx="3">
                  <c:v>40</c:v>
                </c:pt>
                <c:pt idx="4">
                  <c:v>17</c:v>
                </c:pt>
                <c:pt idx="5">
                  <c:v>14</c:v>
                </c:pt>
                <c:pt idx="6">
                  <c:v>18</c:v>
                </c:pt>
                <c:pt idx="7">
                  <c:v>13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A-4757-ADF4-B99340B4E2CD}"/>
            </c:ext>
          </c:extLst>
        </c:ser>
        <c:ser>
          <c:idx val="3"/>
          <c:order val="3"/>
          <c:tx>
            <c:strRef>
              <c:f>'Bonus Outcome Based on Goal'!$E$1</c:f>
              <c:strCache>
                <c:ptCount val="1"/>
                <c:pt idx="0">
                  <c:v>Total Projects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Goal'!$E$2:$E$13</c:f>
              <c:numCache>
                <c:formatCode>General</c:formatCode>
                <c:ptCount val="12"/>
                <c:pt idx="0">
                  <c:v>453</c:v>
                </c:pt>
                <c:pt idx="1">
                  <c:v>1412</c:v>
                </c:pt>
                <c:pt idx="2">
                  <c:v>716</c:v>
                </c:pt>
                <c:pt idx="3">
                  <c:v>352</c:v>
                </c:pt>
                <c:pt idx="4">
                  <c:v>201</c:v>
                </c:pt>
                <c:pt idx="5">
                  <c:v>148</c:v>
                </c:pt>
                <c:pt idx="6">
                  <c:v>137</c:v>
                </c:pt>
                <c:pt idx="7">
                  <c:v>82</c:v>
                </c:pt>
                <c:pt idx="8">
                  <c:v>55</c:v>
                </c:pt>
                <c:pt idx="9">
                  <c:v>43</c:v>
                </c:pt>
                <c:pt idx="10">
                  <c:v>21</c:v>
                </c:pt>
                <c:pt idx="1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AA-4757-ADF4-B99340B4E2CD}"/>
            </c:ext>
          </c:extLst>
        </c:ser>
        <c:ser>
          <c:idx val="4"/>
          <c:order val="4"/>
          <c:tx>
            <c:strRef>
              <c:f>'Bonus Outcome Based on Goal'!$F$1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0.90740740740740744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AA-4757-ADF4-B99340B4E2CD}"/>
            </c:ext>
          </c:extLst>
        </c:ser>
        <c:ser>
          <c:idx val="5"/>
          <c:order val="5"/>
          <c:tx>
            <c:strRef>
              <c:f>'Bonus Outcome Based on Goal'!$G$1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AA-4757-ADF4-B99340B4E2CD}"/>
            </c:ext>
          </c:extLst>
        </c:ser>
        <c:ser>
          <c:idx val="6"/>
          <c:order val="6"/>
          <c:tx>
            <c:strRef>
              <c:f>'Bonus Outcome Based on Goal'!$H$1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'Bonus Outcome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 Based on Goal'!$H$2:$H$13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AA-4757-ADF4-B99340B4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928959"/>
        <c:axId val="707005439"/>
      </c:lineChart>
      <c:catAx>
        <c:axId val="70292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05439"/>
        <c:crosses val="autoZero"/>
        <c:auto val="1"/>
        <c:lblAlgn val="ctr"/>
        <c:lblOffset val="100"/>
        <c:noMultiLvlLbl val="0"/>
      </c:catAx>
      <c:valAx>
        <c:axId val="7070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2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4761</xdr:rowOff>
    </xdr:from>
    <xdr:to>
      <xdr:col>17</xdr:col>
      <xdr:colOff>38100</xdr:colOff>
      <xdr:row>18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794E6-5127-4A13-99E5-4A346AC10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</xdr:row>
      <xdr:rowOff>4762</xdr:rowOff>
    </xdr:from>
    <xdr:to>
      <xdr:col>19</xdr:col>
      <xdr:colOff>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CB0B8-5322-4CA6-9B7B-A1BD21F78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176211</xdr:rowOff>
    </xdr:from>
    <xdr:to>
      <xdr:col>17</xdr:col>
      <xdr:colOff>57150</xdr:colOff>
      <xdr:row>24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F5F70-38BF-4BBE-AD49-D57E66C62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638176</xdr:colOff>
      <xdr:row>15</xdr:row>
      <xdr:rowOff>23811</xdr:rowOff>
    </xdr:from>
    <xdr:to>
      <xdr:col>8</xdr:col>
      <xdr:colOff>9525</xdr:colOff>
      <xdr:row>38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48125-8D23-4E93-9F77-AF27ABF6C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Carrillo" refreshedDate="44086.412914814813" createdVersion="6" refreshedVersion="6" minRefreshableVersion="3" recordCount="4114" xr:uid="{F53D0A72-BD6C-4D0E-94F3-77F08ADF0B49}">
  <cacheSource type="worksheet">
    <worksheetSource ref="A1:R4115" sheet="DataSet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containsInteger="1" minValue="0" maxValue="2260300"/>
    </cacheField>
    <cacheField name="Average Donation" numFmtId="44">
      <sharedItems containsMixedTypes="1" containsNumber="1" minValue="1" maxValue="3304"/>
    </cacheField>
    <cacheField name="Category " numFmtId="0">
      <sharedItems count="11">
        <s v="film &amp; video"/>
        <s v="theater"/>
        <s v="technology"/>
        <s v="publishing"/>
        <s v="music"/>
        <s v="journalism"/>
        <s v="games"/>
        <s v="food"/>
        <s v="photography"/>
        <s v="publishing/radio " u="1"/>
        <s v="film " u="1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Carrillo" refreshedDate="44088.415714814815" createdVersion="6" refreshedVersion="6" minRefreshableVersion="3" recordCount="4114" xr:uid="{E9033627-0646-4B8D-88AD-EADCF55BC429}">
  <cacheSource type="worksheet">
    <worksheetSource ref="A1:T4115" sheet="DataSet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containsInteger="1" minValue="0" maxValue="2260300"/>
    </cacheField>
    <cacheField name="Average Donation" numFmtId="44">
      <sharedItems containsMixedTypes="1" containsNumber="1" minValue="1" maxValue="3304"/>
    </cacheField>
    <cacheField name="Category 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 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 Conversion 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1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7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2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8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3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5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8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6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1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2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4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3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2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2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0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0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5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1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1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0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0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0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1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0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2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6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0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3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1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1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4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1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6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2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1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6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30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9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8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3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6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2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3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3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1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8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0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3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0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0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1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1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5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4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4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6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1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8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9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0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7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10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1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0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3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8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4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80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4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3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2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2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30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1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4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9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1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0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8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60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5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3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20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5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1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6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1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9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7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10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6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80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1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1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1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0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0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3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10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2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9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1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4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1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4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8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1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0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1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0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20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3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2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1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1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1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7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3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9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2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8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4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0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2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3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0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3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30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0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1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1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2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7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2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4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7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7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7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5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4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8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7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1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6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1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5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0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10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1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7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6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0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3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3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6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10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1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8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8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1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1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0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0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1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3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0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0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1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0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6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6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0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0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2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30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1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5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0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0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6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2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8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1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1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3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8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3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3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4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4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3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6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6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5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1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7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7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7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6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2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3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5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8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1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9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5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7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2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9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1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9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9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2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2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3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6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9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2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5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4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1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3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7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3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8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2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3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6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7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3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7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7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2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7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5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7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9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3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5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1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6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2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2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5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6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7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6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4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2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1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2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4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7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4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2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8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8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2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7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7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3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1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1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0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6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10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0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0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0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1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0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1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0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1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0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0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7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1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2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2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8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3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0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3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2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0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0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5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10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1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3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5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5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1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9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4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1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6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8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5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3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0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1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0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0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3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1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7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3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1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0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0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0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0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1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1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0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0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0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0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1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0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0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0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4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3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0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6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0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0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0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0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6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2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7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40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1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7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4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6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1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1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8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9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0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2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2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5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6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4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6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1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8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4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3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8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1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7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0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3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7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1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6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1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1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9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4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1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5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1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4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6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1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6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7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1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6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3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9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2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4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2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8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2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5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0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1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1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3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3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1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3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4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4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3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2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5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2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4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2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60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6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80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8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1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2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1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2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7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20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5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5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2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2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1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8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1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3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1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1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7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6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1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1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1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1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3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7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5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9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10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40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1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6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9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1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5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8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6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1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3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3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5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0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0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30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3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7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9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8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30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6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5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1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3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3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3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6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2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5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10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2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3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8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9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0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3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9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3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9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1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0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3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8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3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0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1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1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0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8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0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3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8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0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1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3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0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5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3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1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6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1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0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0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1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1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0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40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0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9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6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1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7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1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4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0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6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0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6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0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0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2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0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5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7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1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8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4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70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1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6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3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1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5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2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6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3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4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4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1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1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2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3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8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1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4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2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2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8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9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8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5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4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2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9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5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2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4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5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5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1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1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4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2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9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6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2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10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3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40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6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2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2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6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0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6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9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4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1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20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7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8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2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4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3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3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2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6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6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9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1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4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2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9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7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5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4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2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4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10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7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3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1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0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5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3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7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10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1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7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0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0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0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1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9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8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8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4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9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1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9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2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1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1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1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9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0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8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8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4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1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2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9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9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2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7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9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7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2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1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5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6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8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80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3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6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0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0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9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9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5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4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3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4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1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3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1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1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1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1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0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0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0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1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1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2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2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3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3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1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4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6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2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1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4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4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70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5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10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5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1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2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1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20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3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5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3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4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3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3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1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7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3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40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3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1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2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2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8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2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3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2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0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10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5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1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1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8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8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3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1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6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0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7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1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4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0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0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1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1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5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30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3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1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3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6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5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7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2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20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6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4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3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6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4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40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4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40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8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1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5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9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8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4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4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1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3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1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0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7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5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7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2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3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3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7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9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2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8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7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2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9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2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3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0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1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5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2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0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3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1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5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7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5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6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7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4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5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3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7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3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0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3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7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6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1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7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4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7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6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1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1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50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1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6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9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8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6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7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8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3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7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60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7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5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2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7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9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7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7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5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7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1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3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7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4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8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6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20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5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5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7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2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1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2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4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4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8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5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7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1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3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3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6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5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1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1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6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1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2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30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8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7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7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5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6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1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8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5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1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1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9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2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10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0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3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6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1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1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0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1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3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7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1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6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3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9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7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2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1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7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3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9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5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7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10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5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5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20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4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3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7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3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10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3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2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1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3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3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2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3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6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5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6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6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3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1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9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3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60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7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7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80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1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3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2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7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20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8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6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1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4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4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1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20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3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1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1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1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7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7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7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9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8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6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7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3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8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9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1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1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6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2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1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1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6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0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1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0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1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5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1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0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0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1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3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1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1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1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7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3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1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1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1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0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0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0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0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0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0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1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0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0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0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3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9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3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8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2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4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5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1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1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1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4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1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9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4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6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5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8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3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4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6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7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4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8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3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3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3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0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1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9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10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0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2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3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1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4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6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4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1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20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2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3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1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7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6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3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6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9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1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1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1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1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1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0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1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4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0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4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6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7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8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4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4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1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2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70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5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4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6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4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7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8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8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5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5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2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4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1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1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0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1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1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2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0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9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0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3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0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3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7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5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1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8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3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8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8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0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1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1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0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1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0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1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1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0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6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4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1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1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2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4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1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5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20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9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3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7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6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2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3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8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2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7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1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2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1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1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1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1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8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6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5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8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20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3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3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8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1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6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3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7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2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8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5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8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2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5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7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8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7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1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5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8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2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4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2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5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20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7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5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0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1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4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3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1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5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1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5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2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1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0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1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8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3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0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0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7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0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8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2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9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7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1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3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1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3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0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0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3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60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7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10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2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7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1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4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4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3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5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4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9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7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2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6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7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5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8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5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2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4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9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9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3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8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20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4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7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3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6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1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1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10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7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7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3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9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7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1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8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3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1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4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0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0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7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20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2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3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0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60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0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0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0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9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1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0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2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1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6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3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0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4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4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4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30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20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0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7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5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0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1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0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9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1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4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6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0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3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1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1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2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1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8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6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3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9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2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4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2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7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3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9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5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10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5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2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20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1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2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0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5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4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6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20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1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5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10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8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10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1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1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6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1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3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3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1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5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1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8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2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2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2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7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9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2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3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5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2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2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4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3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2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6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5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7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10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1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2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6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2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3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7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5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5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9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2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8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2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3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6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9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5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4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8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9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4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7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8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4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1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4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6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4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2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10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8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4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9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4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4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20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1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7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3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3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10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6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6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5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3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6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8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10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1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1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2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5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3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8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3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60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8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3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8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7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9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6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1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8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4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2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1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3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4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2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9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20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5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2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5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2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4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1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1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5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9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3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4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9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6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7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1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8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1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6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9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8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3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1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3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1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7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5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9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3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10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5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3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2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0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0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1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7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0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6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5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1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1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6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1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1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4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10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1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2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4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9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3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3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3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2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1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6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8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1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1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4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2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3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6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5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1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3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1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8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4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3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3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30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9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3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7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8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7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4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10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2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9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5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1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1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60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0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90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9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20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0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0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2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10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1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5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3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5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3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1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9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2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3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4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0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3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8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0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7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1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3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3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3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5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0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7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3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2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1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3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1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9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2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0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0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6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4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1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6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6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1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0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0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0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1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1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0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1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8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1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10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8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0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7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7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8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0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4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8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0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7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1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70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7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6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7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8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0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8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8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3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3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3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1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1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7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9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6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2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5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1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5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3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0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7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3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7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1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9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C257A-2FB1-41D6-91A0-80236146AE3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F14" firstHeaderRow="1" firstDataRow="2" firstDataCol="1" rowPageCount="1" colPageCount="1"/>
  <pivotFields count="18">
    <pivotField dataField="1" showAll="0"/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Page" multipleItemSelectionAllowed="1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m="1" x="10"/>
        <item x="7"/>
        <item x="6"/>
        <item x="5"/>
        <item x="4"/>
        <item x="8"/>
        <item x="3"/>
        <item m="1" x="9"/>
        <item x="2"/>
        <item x="1"/>
        <item x="0"/>
        <item t="default"/>
      </items>
    </pivotField>
    <pivotField showAll="0"/>
  </pivotFields>
  <rowFields count="1">
    <field x="16"/>
  </rowFields>
  <rowItems count="10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id" fld="0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C7878-4DF3-4803-9F18-D843085F31C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F47" firstHeaderRow="1" firstDataRow="2" firstDataCol="1" rowPageCount="2" colPageCount="1"/>
  <pivotFields count="18">
    <pivotField dataField="1" showAll="0"/>
    <pivotField showAll="0"/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12">
        <item m="1" x="10"/>
        <item x="0"/>
        <item x="7"/>
        <item x="6"/>
        <item x="5"/>
        <item x="4"/>
        <item x="8"/>
        <item x="3"/>
        <item m="1" x="9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Sum of id" fld="0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43372-33BC-4E0E-BF5E-9A9E2443B659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2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7C8C-DFEE-4E19-9222-15D008A7874D}">
  <dimension ref="A1:G16"/>
  <sheetViews>
    <sheetView tabSelected="1" workbookViewId="0">
      <selection activeCell="A43" sqref="A4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8" bestFit="1" customWidth="1"/>
    <col min="4" max="4" width="7" bestFit="1" customWidth="1"/>
    <col min="5" max="5" width="10" bestFit="1" customWidth="1"/>
    <col min="6" max="6" width="11.28515625" bestFit="1" customWidth="1"/>
  </cols>
  <sheetData>
    <row r="1" spans="1:7" x14ac:dyDescent="0.25">
      <c r="A1" s="6" t="s">
        <v>8223</v>
      </c>
      <c r="B1" t="s">
        <v>8310</v>
      </c>
    </row>
    <row r="3" spans="1:7" x14ac:dyDescent="0.25">
      <c r="A3" s="6" t="s">
        <v>8321</v>
      </c>
      <c r="B3" s="6" t="s">
        <v>8322</v>
      </c>
    </row>
    <row r="4" spans="1:7" x14ac:dyDescent="0.25">
      <c r="A4" s="6" t="s">
        <v>8311</v>
      </c>
      <c r="B4" t="s">
        <v>8220</v>
      </c>
      <c r="C4" t="s">
        <v>8221</v>
      </c>
      <c r="D4" t="s">
        <v>8222</v>
      </c>
      <c r="E4" t="s">
        <v>8219</v>
      </c>
      <c r="F4" t="s">
        <v>8320</v>
      </c>
    </row>
    <row r="5" spans="1:7" x14ac:dyDescent="0.25">
      <c r="A5" s="7" t="s">
        <v>8312</v>
      </c>
      <c r="B5" s="8">
        <v>51410</v>
      </c>
      <c r="C5" s="8">
        <v>299190</v>
      </c>
      <c r="D5" s="8">
        <v>13941</v>
      </c>
      <c r="E5" s="8">
        <v>81679</v>
      </c>
      <c r="F5" s="8">
        <v>446220</v>
      </c>
      <c r="G5" s="12"/>
    </row>
    <row r="6" spans="1:7" x14ac:dyDescent="0.25">
      <c r="A6" s="7" t="s">
        <v>8313</v>
      </c>
      <c r="B6" s="8"/>
      <c r="C6" s="8">
        <v>211310</v>
      </c>
      <c r="D6" s="8"/>
      <c r="E6" s="8">
        <v>178840</v>
      </c>
      <c r="F6" s="8">
        <v>390150</v>
      </c>
      <c r="G6" s="12"/>
    </row>
    <row r="7" spans="1:7" x14ac:dyDescent="0.25">
      <c r="A7" s="7" t="s">
        <v>8314</v>
      </c>
      <c r="B7" s="8">
        <v>25236</v>
      </c>
      <c r="C7" s="8"/>
      <c r="D7" s="8"/>
      <c r="E7" s="8"/>
      <c r="F7" s="8">
        <v>25236</v>
      </c>
      <c r="G7" s="12"/>
    </row>
    <row r="8" spans="1:7" x14ac:dyDescent="0.25">
      <c r="A8" s="7" t="s">
        <v>8315</v>
      </c>
      <c r="B8" s="8">
        <v>24670</v>
      </c>
      <c r="C8" s="8">
        <v>140780</v>
      </c>
      <c r="D8" s="8">
        <v>33810</v>
      </c>
      <c r="E8" s="8">
        <v>937810</v>
      </c>
      <c r="F8" s="8">
        <v>1137070</v>
      </c>
      <c r="G8" s="12"/>
    </row>
    <row r="9" spans="1:7" x14ac:dyDescent="0.25">
      <c r="A9" s="7" t="s">
        <v>8316</v>
      </c>
      <c r="B9" s="8"/>
      <c r="C9" s="8">
        <v>204774</v>
      </c>
      <c r="D9" s="8"/>
      <c r="E9" s="8">
        <v>149256</v>
      </c>
      <c r="F9" s="8">
        <v>354030</v>
      </c>
      <c r="G9" s="12"/>
    </row>
    <row r="10" spans="1:7" x14ac:dyDescent="0.25">
      <c r="A10" s="7" t="s">
        <v>8317</v>
      </c>
      <c r="B10" s="8">
        <v>45965</v>
      </c>
      <c r="C10" s="8">
        <v>222689</v>
      </c>
      <c r="D10" s="8"/>
      <c r="E10" s="8">
        <v>86060</v>
      </c>
      <c r="F10" s="8">
        <v>354714</v>
      </c>
      <c r="G10" s="12"/>
    </row>
    <row r="11" spans="1:7" x14ac:dyDescent="0.25">
      <c r="A11" s="7" t="s">
        <v>8318</v>
      </c>
      <c r="B11" s="8">
        <v>287867</v>
      </c>
      <c r="C11" s="8">
        <v>206628</v>
      </c>
      <c r="D11" s="8"/>
      <c r="E11" s="8">
        <v>438065</v>
      </c>
      <c r="F11" s="8">
        <v>932560</v>
      </c>
      <c r="G11" s="12"/>
    </row>
    <row r="12" spans="1:7" x14ac:dyDescent="0.25">
      <c r="A12" s="7" t="s">
        <v>8319</v>
      </c>
      <c r="B12" s="8">
        <v>128973</v>
      </c>
      <c r="C12" s="8">
        <v>1771451</v>
      </c>
      <c r="D12" s="8">
        <v>73118</v>
      </c>
      <c r="E12" s="8">
        <v>2711979</v>
      </c>
      <c r="F12" s="8">
        <v>4685521</v>
      </c>
      <c r="G12" s="12"/>
    </row>
    <row r="13" spans="1:7" x14ac:dyDescent="0.25">
      <c r="A13" s="7" t="s">
        <v>8323</v>
      </c>
      <c r="B13" s="8">
        <v>5580</v>
      </c>
      <c r="C13" s="8">
        <v>62910</v>
      </c>
      <c r="D13" s="8"/>
      <c r="E13" s="8">
        <v>66450</v>
      </c>
      <c r="F13" s="8">
        <v>134940</v>
      </c>
      <c r="G13" s="12"/>
    </row>
    <row r="14" spans="1:7" x14ac:dyDescent="0.25">
      <c r="A14" s="7" t="s">
        <v>8320</v>
      </c>
      <c r="B14" s="8">
        <v>569701</v>
      </c>
      <c r="C14" s="8">
        <v>3119732</v>
      </c>
      <c r="D14" s="8">
        <v>120869</v>
      </c>
      <c r="E14" s="8">
        <v>4650139</v>
      </c>
      <c r="F14" s="8">
        <v>8460441</v>
      </c>
    </row>
    <row r="16" spans="1:7" x14ac:dyDescent="0.25">
      <c r="G16" s="1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C1BB-36AE-4FBC-A8CC-56E64008DFE6}">
  <dimension ref="A1:G47"/>
  <sheetViews>
    <sheetView workbookViewId="0">
      <selection activeCell="A4" sqref="A4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8" bestFit="1" customWidth="1"/>
    <col min="4" max="4" width="7" bestFit="1" customWidth="1"/>
    <col min="5" max="5" width="10" bestFit="1" customWidth="1"/>
    <col min="6" max="6" width="11.28515625" bestFit="1" customWidth="1"/>
  </cols>
  <sheetData>
    <row r="1" spans="1:7" x14ac:dyDescent="0.25">
      <c r="A1" s="6" t="s">
        <v>8223</v>
      </c>
      <c r="B1" t="s">
        <v>8310</v>
      </c>
    </row>
    <row r="2" spans="1:7" x14ac:dyDescent="0.25">
      <c r="A2" s="6" t="s">
        <v>8308</v>
      </c>
      <c r="B2" t="s">
        <v>8310</v>
      </c>
    </row>
    <row r="4" spans="1:7" x14ac:dyDescent="0.25">
      <c r="A4" s="6" t="s">
        <v>8321</v>
      </c>
      <c r="B4" s="6" t="s">
        <v>8322</v>
      </c>
    </row>
    <row r="5" spans="1:7" x14ac:dyDescent="0.25">
      <c r="A5" s="6" t="s">
        <v>8311</v>
      </c>
      <c r="B5" t="s">
        <v>8220</v>
      </c>
      <c r="C5" t="s">
        <v>8221</v>
      </c>
      <c r="D5" t="s">
        <v>8222</v>
      </c>
      <c r="E5" t="s">
        <v>8219</v>
      </c>
      <c r="F5" t="s">
        <v>8320</v>
      </c>
    </row>
    <row r="6" spans="1:7" x14ac:dyDescent="0.25">
      <c r="A6" s="7" t="s">
        <v>8324</v>
      </c>
      <c r="B6" s="8"/>
      <c r="C6" s="8">
        <v>46950</v>
      </c>
      <c r="D6" s="8"/>
      <c r="E6" s="8"/>
      <c r="F6" s="8">
        <v>46950</v>
      </c>
      <c r="G6" s="12"/>
    </row>
    <row r="7" spans="1:7" x14ac:dyDescent="0.25">
      <c r="A7" s="7" t="s">
        <v>8325</v>
      </c>
      <c r="B7" s="8">
        <v>31410</v>
      </c>
      <c r="C7" s="8"/>
      <c r="D7" s="8"/>
      <c r="E7" s="8"/>
      <c r="F7" s="8">
        <v>31410</v>
      </c>
      <c r="G7" s="12"/>
    </row>
    <row r="8" spans="1:7" x14ac:dyDescent="0.25">
      <c r="A8" s="7" t="s">
        <v>8326</v>
      </c>
      <c r="B8" s="8">
        <v>25236</v>
      </c>
      <c r="C8" s="8"/>
      <c r="D8" s="8"/>
      <c r="E8" s="8"/>
      <c r="F8" s="8">
        <v>25236</v>
      </c>
    </row>
    <row r="9" spans="1:7" x14ac:dyDescent="0.25">
      <c r="A9" s="7" t="s">
        <v>8327</v>
      </c>
      <c r="B9" s="8"/>
      <c r="C9" s="8">
        <v>110420</v>
      </c>
      <c r="D9" s="8"/>
      <c r="E9" s="8"/>
      <c r="F9" s="8">
        <v>110420</v>
      </c>
    </row>
    <row r="10" spans="1:7" x14ac:dyDescent="0.25">
      <c r="A10" s="7" t="s">
        <v>8328</v>
      </c>
      <c r="B10" s="8"/>
      <c r="C10" s="8"/>
      <c r="D10" s="8"/>
      <c r="E10" s="8">
        <v>101620</v>
      </c>
      <c r="F10" s="8">
        <v>101620</v>
      </c>
    </row>
    <row r="11" spans="1:7" x14ac:dyDescent="0.25">
      <c r="A11" s="7" t="s">
        <v>8329</v>
      </c>
      <c r="B11" s="8"/>
      <c r="C11" s="8"/>
      <c r="D11" s="8"/>
      <c r="E11" s="8">
        <v>59310</v>
      </c>
      <c r="F11" s="8">
        <v>59310</v>
      </c>
    </row>
    <row r="12" spans="1:7" x14ac:dyDescent="0.25">
      <c r="A12" s="7" t="s">
        <v>8330</v>
      </c>
      <c r="B12" s="8"/>
      <c r="C12" s="8">
        <v>15960</v>
      </c>
      <c r="D12" s="8"/>
      <c r="E12" s="8"/>
      <c r="F12" s="8">
        <v>15960</v>
      </c>
    </row>
    <row r="13" spans="1:7" x14ac:dyDescent="0.25">
      <c r="A13" s="7" t="s">
        <v>8331</v>
      </c>
      <c r="B13" s="8"/>
      <c r="C13" s="8"/>
      <c r="D13" s="8"/>
      <c r="E13" s="8">
        <v>64800</v>
      </c>
      <c r="F13" s="8">
        <v>64800</v>
      </c>
    </row>
    <row r="14" spans="1:7" x14ac:dyDescent="0.25">
      <c r="A14" s="7" t="s">
        <v>8332</v>
      </c>
      <c r="B14" s="8"/>
      <c r="C14" s="8">
        <v>68820</v>
      </c>
      <c r="D14" s="8">
        <v>33810</v>
      </c>
      <c r="E14" s="8"/>
      <c r="F14" s="8">
        <v>102630</v>
      </c>
    </row>
    <row r="15" spans="1:7" x14ac:dyDescent="0.25">
      <c r="A15" s="7" t="s">
        <v>8333</v>
      </c>
      <c r="B15" s="8"/>
      <c r="C15" s="8">
        <v>45200</v>
      </c>
      <c r="D15" s="8"/>
      <c r="E15" s="8"/>
      <c r="F15" s="8">
        <v>45200</v>
      </c>
    </row>
    <row r="16" spans="1:7" x14ac:dyDescent="0.25">
      <c r="A16" s="7" t="s">
        <v>8334</v>
      </c>
      <c r="B16" s="8">
        <v>51410</v>
      </c>
      <c r="C16" s="8">
        <v>248980</v>
      </c>
      <c r="D16" s="8"/>
      <c r="E16" s="8"/>
      <c r="F16" s="8">
        <v>300390</v>
      </c>
    </row>
    <row r="17" spans="1:6" x14ac:dyDescent="0.25">
      <c r="A17" s="7" t="s">
        <v>8335</v>
      </c>
      <c r="B17" s="8"/>
      <c r="C17" s="8">
        <v>38210</v>
      </c>
      <c r="D17" s="8"/>
      <c r="E17" s="8"/>
      <c r="F17" s="8">
        <v>38210</v>
      </c>
    </row>
    <row r="18" spans="1:6" x14ac:dyDescent="0.25">
      <c r="A18" s="7" t="s">
        <v>8336</v>
      </c>
      <c r="B18" s="8"/>
      <c r="C18" s="8"/>
      <c r="D18" s="8"/>
      <c r="E18" s="8">
        <v>296270</v>
      </c>
      <c r="F18" s="8">
        <v>296270</v>
      </c>
    </row>
    <row r="19" spans="1:6" x14ac:dyDescent="0.25">
      <c r="A19" s="7" t="s">
        <v>8337</v>
      </c>
      <c r="B19" s="8"/>
      <c r="C19" s="8">
        <v>17790</v>
      </c>
      <c r="D19" s="8"/>
      <c r="E19" s="8">
        <v>305870</v>
      </c>
      <c r="F19" s="8">
        <v>323660</v>
      </c>
    </row>
    <row r="20" spans="1:6" x14ac:dyDescent="0.25">
      <c r="A20" s="7" t="s">
        <v>8338</v>
      </c>
      <c r="B20" s="8"/>
      <c r="C20" s="8">
        <v>54170</v>
      </c>
      <c r="D20" s="8"/>
      <c r="E20" s="8"/>
      <c r="F20" s="8">
        <v>54170</v>
      </c>
    </row>
    <row r="21" spans="1:6" x14ac:dyDescent="0.25">
      <c r="A21" s="7" t="s">
        <v>8339</v>
      </c>
      <c r="B21" s="8"/>
      <c r="C21" s="8">
        <v>29425</v>
      </c>
      <c r="D21" s="8"/>
      <c r="E21" s="8">
        <v>23985</v>
      </c>
      <c r="F21" s="8">
        <v>53410</v>
      </c>
    </row>
    <row r="22" spans="1:6" x14ac:dyDescent="0.25">
      <c r="A22" s="7" t="s">
        <v>8340</v>
      </c>
      <c r="B22" s="8"/>
      <c r="C22" s="8"/>
      <c r="D22" s="8"/>
      <c r="E22" s="8">
        <v>16990</v>
      </c>
      <c r="F22" s="8">
        <v>16990</v>
      </c>
    </row>
    <row r="23" spans="1:6" x14ac:dyDescent="0.25">
      <c r="A23" s="7" t="s">
        <v>8341</v>
      </c>
      <c r="B23" s="8"/>
      <c r="C23" s="8">
        <v>60080</v>
      </c>
      <c r="D23" s="8"/>
      <c r="E23" s="8"/>
      <c r="F23" s="8">
        <v>60080</v>
      </c>
    </row>
    <row r="24" spans="1:6" x14ac:dyDescent="0.25">
      <c r="A24" s="7" t="s">
        <v>8342</v>
      </c>
      <c r="B24" s="8">
        <v>77550</v>
      </c>
      <c r="C24" s="8">
        <v>212650</v>
      </c>
      <c r="D24" s="8"/>
      <c r="E24" s="8">
        <v>209310</v>
      </c>
      <c r="F24" s="8">
        <v>499510</v>
      </c>
    </row>
    <row r="25" spans="1:6" x14ac:dyDescent="0.25">
      <c r="A25" s="7" t="s">
        <v>8343</v>
      </c>
      <c r="B25" s="8"/>
      <c r="C25" s="8">
        <v>31010</v>
      </c>
      <c r="D25" s="8"/>
      <c r="E25" s="8"/>
      <c r="F25" s="8">
        <v>31010</v>
      </c>
    </row>
    <row r="26" spans="1:6" x14ac:dyDescent="0.25">
      <c r="A26" s="7" t="s">
        <v>8344</v>
      </c>
      <c r="B26" s="8"/>
      <c r="C26" s="8"/>
      <c r="D26" s="8"/>
      <c r="E26" s="8">
        <v>56650</v>
      </c>
      <c r="F26" s="8">
        <v>56650</v>
      </c>
    </row>
    <row r="27" spans="1:6" x14ac:dyDescent="0.25">
      <c r="A27" s="7" t="s">
        <v>8345</v>
      </c>
      <c r="B27" s="8"/>
      <c r="C27" s="8">
        <v>39810</v>
      </c>
      <c r="D27" s="8"/>
      <c r="E27" s="8"/>
      <c r="F27" s="8">
        <v>39810</v>
      </c>
    </row>
    <row r="28" spans="1:6" x14ac:dyDescent="0.25">
      <c r="A28" s="7" t="s">
        <v>8346</v>
      </c>
      <c r="B28" s="8"/>
      <c r="C28" s="8">
        <v>102144</v>
      </c>
      <c r="D28" s="8"/>
      <c r="E28" s="8">
        <v>149256</v>
      </c>
      <c r="F28" s="8">
        <v>251400</v>
      </c>
    </row>
    <row r="29" spans="1:6" x14ac:dyDescent="0.25">
      <c r="A29" s="7" t="s">
        <v>8347</v>
      </c>
      <c r="B29" s="8"/>
      <c r="C29" s="8">
        <v>31810</v>
      </c>
      <c r="D29" s="8"/>
      <c r="E29" s="8"/>
      <c r="F29" s="8">
        <v>31810</v>
      </c>
    </row>
    <row r="30" spans="1:6" x14ac:dyDescent="0.25">
      <c r="A30" s="7" t="s">
        <v>8348</v>
      </c>
      <c r="B30" s="8"/>
      <c r="C30" s="8">
        <v>1313361</v>
      </c>
      <c r="D30" s="8">
        <v>59603</v>
      </c>
      <c r="E30" s="8">
        <v>2250889</v>
      </c>
      <c r="F30" s="8">
        <v>3623853</v>
      </c>
    </row>
    <row r="31" spans="1:6" x14ac:dyDescent="0.25">
      <c r="A31" s="7" t="s">
        <v>8349</v>
      </c>
      <c r="B31" s="8"/>
      <c r="C31" s="8"/>
      <c r="D31" s="8"/>
      <c r="E31" s="8">
        <v>66420</v>
      </c>
      <c r="F31" s="8">
        <v>66420</v>
      </c>
    </row>
    <row r="32" spans="1:6" x14ac:dyDescent="0.25">
      <c r="A32" s="7" t="s">
        <v>8350</v>
      </c>
      <c r="B32" s="8"/>
      <c r="C32" s="8"/>
      <c r="D32" s="8"/>
      <c r="E32" s="8">
        <v>29410</v>
      </c>
      <c r="F32" s="8">
        <v>29410</v>
      </c>
    </row>
    <row r="33" spans="1:6" x14ac:dyDescent="0.25">
      <c r="A33" s="7" t="s">
        <v>8351</v>
      </c>
      <c r="B33" s="8"/>
      <c r="C33" s="8">
        <v>50210</v>
      </c>
      <c r="D33" s="8"/>
      <c r="E33" s="8"/>
      <c r="F33" s="8">
        <v>50210</v>
      </c>
    </row>
    <row r="34" spans="1:6" x14ac:dyDescent="0.25">
      <c r="A34" s="7" t="s">
        <v>8352</v>
      </c>
      <c r="B34" s="8"/>
      <c r="C34" s="8"/>
      <c r="D34" s="8"/>
      <c r="E34" s="8">
        <v>382110</v>
      </c>
      <c r="F34" s="8">
        <v>382110</v>
      </c>
    </row>
    <row r="35" spans="1:6" x14ac:dyDescent="0.25">
      <c r="A35" s="7" t="s">
        <v>8353</v>
      </c>
      <c r="B35" s="8">
        <v>5580</v>
      </c>
      <c r="C35" s="8"/>
      <c r="D35" s="8"/>
      <c r="E35" s="8"/>
      <c r="F35" s="8">
        <v>5580</v>
      </c>
    </row>
    <row r="36" spans="1:6" x14ac:dyDescent="0.25">
      <c r="A36" s="7" t="s">
        <v>8354</v>
      </c>
      <c r="B36" s="8"/>
      <c r="C36" s="8"/>
      <c r="D36" s="8"/>
      <c r="E36" s="8">
        <v>5370</v>
      </c>
      <c r="F36" s="8">
        <v>5370</v>
      </c>
    </row>
    <row r="37" spans="1:6" x14ac:dyDescent="0.25">
      <c r="A37" s="7" t="s">
        <v>8355</v>
      </c>
      <c r="B37" s="8"/>
      <c r="C37" s="8"/>
      <c r="D37" s="8">
        <v>13941</v>
      </c>
      <c r="E37" s="8">
        <v>81679</v>
      </c>
      <c r="F37" s="8">
        <v>95620</v>
      </c>
    </row>
    <row r="38" spans="1:6" x14ac:dyDescent="0.25">
      <c r="A38" s="7" t="s">
        <v>8356</v>
      </c>
      <c r="B38" s="8">
        <v>47727</v>
      </c>
      <c r="C38" s="8">
        <v>5283</v>
      </c>
      <c r="D38" s="8"/>
      <c r="E38" s="8">
        <v>104820</v>
      </c>
      <c r="F38" s="8">
        <v>157830</v>
      </c>
    </row>
    <row r="39" spans="1:6" x14ac:dyDescent="0.25">
      <c r="A39" s="7" t="s">
        <v>8357</v>
      </c>
      <c r="B39" s="8">
        <v>51423</v>
      </c>
      <c r="C39" s="8">
        <v>245440</v>
      </c>
      <c r="D39" s="8">
        <v>13515</v>
      </c>
      <c r="E39" s="8">
        <v>251780</v>
      </c>
      <c r="F39" s="8">
        <v>562158</v>
      </c>
    </row>
    <row r="40" spans="1:6" x14ac:dyDescent="0.25">
      <c r="A40" s="7" t="s">
        <v>8358</v>
      </c>
      <c r="B40" s="8"/>
      <c r="C40" s="8"/>
      <c r="D40" s="8"/>
      <c r="E40" s="8">
        <v>178840</v>
      </c>
      <c r="F40" s="8">
        <v>178840</v>
      </c>
    </row>
    <row r="41" spans="1:6" x14ac:dyDescent="0.25">
      <c r="A41" s="7" t="s">
        <v>8359</v>
      </c>
      <c r="B41" s="8"/>
      <c r="C41" s="8"/>
      <c r="D41" s="8"/>
      <c r="E41" s="8">
        <v>1770</v>
      </c>
      <c r="F41" s="8">
        <v>1770</v>
      </c>
    </row>
    <row r="42" spans="1:6" x14ac:dyDescent="0.25">
      <c r="A42" s="7" t="s">
        <v>8360</v>
      </c>
      <c r="B42" s="8">
        <v>14555</v>
      </c>
      <c r="C42" s="8">
        <v>67069</v>
      </c>
      <c r="D42" s="8"/>
      <c r="E42" s="8"/>
      <c r="F42" s="8">
        <v>81624</v>
      </c>
    </row>
    <row r="43" spans="1:6" x14ac:dyDescent="0.25">
      <c r="A43" s="7" t="s">
        <v>8361</v>
      </c>
      <c r="B43" s="8"/>
      <c r="C43" s="8">
        <v>151230</v>
      </c>
      <c r="D43" s="8"/>
      <c r="E43" s="8"/>
      <c r="F43" s="8">
        <v>151230</v>
      </c>
    </row>
    <row r="44" spans="1:6" x14ac:dyDescent="0.25">
      <c r="A44" s="7" t="s">
        <v>8362</v>
      </c>
      <c r="B44" s="8">
        <v>73130</v>
      </c>
      <c r="C44" s="8">
        <v>99540</v>
      </c>
      <c r="D44" s="8"/>
      <c r="E44" s="8">
        <v>12990</v>
      </c>
      <c r="F44" s="8">
        <v>185660</v>
      </c>
    </row>
    <row r="45" spans="1:6" x14ac:dyDescent="0.25">
      <c r="A45" s="7" t="s">
        <v>8363</v>
      </c>
      <c r="B45" s="8">
        <v>167010</v>
      </c>
      <c r="C45" s="8">
        <v>34170</v>
      </c>
      <c r="D45" s="8"/>
      <c r="E45" s="8"/>
      <c r="F45" s="8">
        <v>201180</v>
      </c>
    </row>
    <row r="46" spans="1:6" x14ac:dyDescent="0.25">
      <c r="A46" s="7" t="s">
        <v>8364</v>
      </c>
      <c r="B46" s="8">
        <v>24670</v>
      </c>
      <c r="C46" s="8"/>
      <c r="D46" s="8"/>
      <c r="E46" s="8"/>
      <c r="F46" s="8">
        <v>24670</v>
      </c>
    </row>
    <row r="47" spans="1:6" x14ac:dyDescent="0.25">
      <c r="A47" s="7" t="s">
        <v>8320</v>
      </c>
      <c r="B47" s="8">
        <v>569701</v>
      </c>
      <c r="C47" s="8">
        <v>3119732</v>
      </c>
      <c r="D47" s="8">
        <v>120869</v>
      </c>
      <c r="E47" s="8">
        <v>4650139</v>
      </c>
      <c r="F47" s="8">
        <v>8460441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ECEB-8D87-4C55-AD47-2320B363441C}">
  <dimension ref="A1:G18"/>
  <sheetViews>
    <sheetView workbookViewId="0">
      <selection activeCell="A44" sqref="A44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7" x14ac:dyDescent="0.25">
      <c r="A1" s="6" t="s">
        <v>8308</v>
      </c>
      <c r="B1" t="s">
        <v>8310</v>
      </c>
    </row>
    <row r="2" spans="1:7" x14ac:dyDescent="0.25">
      <c r="A2" s="6" t="s">
        <v>8380</v>
      </c>
      <c r="B2" t="s">
        <v>8310</v>
      </c>
    </row>
    <row r="4" spans="1:7" x14ac:dyDescent="0.25">
      <c r="A4" s="6" t="s">
        <v>8379</v>
      </c>
      <c r="B4" s="6" t="s">
        <v>8322</v>
      </c>
    </row>
    <row r="5" spans="1:7" x14ac:dyDescent="0.25">
      <c r="A5" s="6" t="s">
        <v>8311</v>
      </c>
      <c r="B5" t="s">
        <v>8220</v>
      </c>
      <c r="C5" t="s">
        <v>8221</v>
      </c>
      <c r="D5" t="s">
        <v>8222</v>
      </c>
      <c r="E5" t="s">
        <v>8219</v>
      </c>
      <c r="F5" t="s">
        <v>8320</v>
      </c>
    </row>
    <row r="6" spans="1:7" x14ac:dyDescent="0.25">
      <c r="A6" s="11" t="s">
        <v>8373</v>
      </c>
      <c r="B6" s="8">
        <v>34</v>
      </c>
      <c r="C6" s="8">
        <v>149</v>
      </c>
      <c r="D6" s="8">
        <v>2</v>
      </c>
      <c r="E6" s="8">
        <v>182</v>
      </c>
      <c r="F6" s="8">
        <v>367</v>
      </c>
      <c r="G6" s="12"/>
    </row>
    <row r="7" spans="1:7" x14ac:dyDescent="0.25">
      <c r="A7" s="11" t="s">
        <v>8374</v>
      </c>
      <c r="B7" s="8">
        <v>27</v>
      </c>
      <c r="C7" s="8">
        <v>106</v>
      </c>
      <c r="D7" s="8">
        <v>18</v>
      </c>
      <c r="E7" s="8">
        <v>202</v>
      </c>
      <c r="F7" s="8">
        <v>353</v>
      </c>
      <c r="G7" s="12"/>
    </row>
    <row r="8" spans="1:7" x14ac:dyDescent="0.25">
      <c r="A8" s="11" t="s">
        <v>8375</v>
      </c>
      <c r="B8" s="8">
        <v>28</v>
      </c>
      <c r="C8" s="8">
        <v>108</v>
      </c>
      <c r="D8" s="8">
        <v>30</v>
      </c>
      <c r="E8" s="8">
        <v>180</v>
      </c>
      <c r="F8" s="8">
        <v>346</v>
      </c>
      <c r="G8" s="12"/>
    </row>
    <row r="9" spans="1:7" x14ac:dyDescent="0.25">
      <c r="A9" s="11" t="s">
        <v>8376</v>
      </c>
      <c r="B9" s="8">
        <v>27</v>
      </c>
      <c r="C9" s="8">
        <v>102</v>
      </c>
      <c r="D9" s="8"/>
      <c r="E9" s="8">
        <v>192</v>
      </c>
      <c r="F9" s="8">
        <v>321</v>
      </c>
      <c r="G9" s="12"/>
    </row>
    <row r="10" spans="1:7" x14ac:dyDescent="0.25">
      <c r="A10" s="11" t="s">
        <v>8367</v>
      </c>
      <c r="B10" s="8">
        <v>26</v>
      </c>
      <c r="C10" s="8">
        <v>126</v>
      </c>
      <c r="D10" s="8"/>
      <c r="E10" s="8">
        <v>234</v>
      </c>
      <c r="F10" s="8">
        <v>386</v>
      </c>
      <c r="G10" s="12"/>
    </row>
    <row r="11" spans="1:7" x14ac:dyDescent="0.25">
      <c r="A11" s="11" t="s">
        <v>8377</v>
      </c>
      <c r="B11" s="8">
        <v>27</v>
      </c>
      <c r="C11" s="8">
        <v>147</v>
      </c>
      <c r="D11" s="8"/>
      <c r="E11" s="8">
        <v>211</v>
      </c>
      <c r="F11" s="8">
        <v>385</v>
      </c>
      <c r="G11" s="12"/>
    </row>
    <row r="12" spans="1:7" x14ac:dyDescent="0.25">
      <c r="A12" s="11" t="s">
        <v>8368</v>
      </c>
      <c r="B12" s="8">
        <v>43</v>
      </c>
      <c r="C12" s="8">
        <v>150</v>
      </c>
      <c r="D12" s="8"/>
      <c r="E12" s="8">
        <v>194</v>
      </c>
      <c r="F12" s="8">
        <v>387</v>
      </c>
      <c r="G12" s="12"/>
    </row>
    <row r="13" spans="1:7" x14ac:dyDescent="0.25">
      <c r="A13" s="11" t="s">
        <v>8369</v>
      </c>
      <c r="B13" s="8">
        <v>33</v>
      </c>
      <c r="C13" s="8">
        <v>134</v>
      </c>
      <c r="D13" s="8"/>
      <c r="E13" s="8">
        <v>166</v>
      </c>
      <c r="F13" s="8">
        <v>333</v>
      </c>
      <c r="G13" s="12"/>
    </row>
    <row r="14" spans="1:7" x14ac:dyDescent="0.25">
      <c r="A14" s="11" t="s">
        <v>8370</v>
      </c>
      <c r="B14" s="8">
        <v>24</v>
      </c>
      <c r="C14" s="8">
        <v>127</v>
      </c>
      <c r="D14" s="8"/>
      <c r="E14" s="8">
        <v>147</v>
      </c>
      <c r="F14" s="8">
        <v>298</v>
      </c>
      <c r="G14" s="12"/>
    </row>
    <row r="15" spans="1:7" x14ac:dyDescent="0.25">
      <c r="A15" s="11" t="s">
        <v>8371</v>
      </c>
      <c r="B15" s="8">
        <v>20</v>
      </c>
      <c r="C15" s="8">
        <v>149</v>
      </c>
      <c r="D15" s="8"/>
      <c r="E15" s="8">
        <v>183</v>
      </c>
      <c r="F15" s="8">
        <v>352</v>
      </c>
      <c r="G15" s="12"/>
    </row>
    <row r="16" spans="1:7" x14ac:dyDescent="0.25">
      <c r="A16" s="11" t="s">
        <v>8372</v>
      </c>
      <c r="B16" s="8">
        <v>37</v>
      </c>
      <c r="C16" s="8">
        <v>114</v>
      </c>
      <c r="D16" s="8"/>
      <c r="E16" s="8">
        <v>183</v>
      </c>
      <c r="F16" s="8">
        <v>334</v>
      </c>
      <c r="G16" s="12"/>
    </row>
    <row r="17" spans="1:7" x14ac:dyDescent="0.25">
      <c r="A17" s="11" t="s">
        <v>8378</v>
      </c>
      <c r="B17" s="8">
        <v>23</v>
      </c>
      <c r="C17" s="8">
        <v>118</v>
      </c>
      <c r="D17" s="8"/>
      <c r="E17" s="8">
        <v>111</v>
      </c>
      <c r="F17" s="8">
        <v>252</v>
      </c>
      <c r="G17" s="12"/>
    </row>
    <row r="18" spans="1:7" x14ac:dyDescent="0.25">
      <c r="A18" s="11" t="s">
        <v>8320</v>
      </c>
      <c r="B18" s="8">
        <v>349</v>
      </c>
      <c r="C18" s="8">
        <v>1530</v>
      </c>
      <c r="D18" s="8">
        <v>50</v>
      </c>
      <c r="E18" s="8">
        <v>2185</v>
      </c>
      <c r="F18" s="8">
        <v>4114</v>
      </c>
      <c r="G18" s="1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172D-F6B2-4D7E-98AD-302AF85A8A3C}">
  <dimension ref="A1:H13"/>
  <sheetViews>
    <sheetView workbookViewId="0">
      <selection activeCell="L33" sqref="L33"/>
    </sheetView>
  </sheetViews>
  <sheetFormatPr defaultRowHeight="15" x14ac:dyDescent="0.25"/>
  <cols>
    <col min="1" max="1" width="28.140625" bestFit="1" customWidth="1"/>
    <col min="2" max="2" width="19.140625" customWidth="1"/>
    <col min="3" max="6" width="21.28515625" customWidth="1"/>
    <col min="7" max="7" width="17" bestFit="1" customWidth="1"/>
    <col min="8" max="8" width="19.85546875" bestFit="1" customWidth="1"/>
  </cols>
  <sheetData>
    <row r="1" spans="1:8" x14ac:dyDescent="0.25">
      <c r="A1" s="1" t="s">
        <v>8381</v>
      </c>
      <c r="B1" s="2" t="s">
        <v>8382</v>
      </c>
      <c r="C1" s="2" t="s">
        <v>8383</v>
      </c>
      <c r="D1" s="1" t="s">
        <v>8384</v>
      </c>
      <c r="E1" s="2" t="s">
        <v>8385</v>
      </c>
      <c r="F1" s="2" t="s">
        <v>8386</v>
      </c>
      <c r="G1" s="2" t="s">
        <v>8387</v>
      </c>
      <c r="H1" s="2" t="s">
        <v>8388</v>
      </c>
    </row>
    <row r="2" spans="1:8" x14ac:dyDescent="0.25">
      <c r="A2" t="s">
        <v>8389</v>
      </c>
      <c r="B2">
        <f>COUNTIFS(DataSet!$F:$F, "successful", DataSet!$D:$D, "&lt;1000")</f>
        <v>322</v>
      </c>
      <c r="C2">
        <f>COUNTIFS(DataSet!$F:$F, "failed", DataSet!$D:$D, "&lt;1000")</f>
        <v>113</v>
      </c>
      <c r="D2">
        <f>COUNTIFS(DataSet!$F:$F, "canceled", DataSet!$D:$D, "&lt;1000")</f>
        <v>18</v>
      </c>
      <c r="E2">
        <f>SUM(B2:D2)</f>
        <v>453</v>
      </c>
      <c r="F2" s="12">
        <f>B2/E2</f>
        <v>0.71081677704194257</v>
      </c>
      <c r="G2" s="12">
        <f>C2/E2</f>
        <v>0.24944812362030905</v>
      </c>
      <c r="H2" s="12">
        <f>D2/E2</f>
        <v>3.9735099337748346E-2</v>
      </c>
    </row>
    <row r="3" spans="1:8" x14ac:dyDescent="0.25">
      <c r="A3" t="s">
        <v>8390</v>
      </c>
      <c r="B3">
        <f>COUNTIFS(DataSet!$F:$F, "successful", DataSet!$D:$D, "&gt;=1000", DataSet!$D:$D, "&lt;=4999")</f>
        <v>932</v>
      </c>
      <c r="C3">
        <f>COUNTIFS(DataSet!$F:$F, "failed", DataSet!$D:$D, "&gt;=1000", DataSet!$D:$D, "&lt;=4999")</f>
        <v>420</v>
      </c>
      <c r="D3">
        <f>COUNTIFS(DataSet!$F:$F, "canceled", DataSet!$D:$D, "&gt;=1000", DataSet!$D:$D, "&lt;=4999")</f>
        <v>60</v>
      </c>
      <c r="E3">
        <f>SUM(B3:D3)</f>
        <v>1412</v>
      </c>
      <c r="F3" s="12">
        <f t="shared" ref="F3:F12" si="0">B3/E3</f>
        <v>0.66005665722379603</v>
      </c>
      <c r="G3" s="12">
        <f t="shared" ref="G3:G12" si="1">C3/E3</f>
        <v>0.29745042492917845</v>
      </c>
      <c r="H3" s="12">
        <f t="shared" ref="H3:H12" si="2">D3/E3</f>
        <v>4.2492917847025496E-2</v>
      </c>
    </row>
    <row r="4" spans="1:8" x14ac:dyDescent="0.25">
      <c r="A4" t="s">
        <v>8391</v>
      </c>
      <c r="B4">
        <f>COUNTIFS(DataSet!$F:$F, "successful", DataSet!$D:$D, "&gt;=5000", DataSet!$D:$D, "&lt;=9999")</f>
        <v>381</v>
      </c>
      <c r="C4">
        <f>COUNTIFS(DataSet!$F:$F, "failed", DataSet!$D:$D, "&gt;=5000", DataSet!$D:$D, "&lt;=9999")</f>
        <v>283</v>
      </c>
      <c r="D4">
        <f>COUNTIFS(DataSet!$F:$F, "canceled", DataSet!$D:$D, "&gt;=5000", DataSet!$D:$D, "&lt;=9999")</f>
        <v>52</v>
      </c>
      <c r="E4">
        <f>SUM(B4:D4)</f>
        <v>716</v>
      </c>
      <c r="F4" s="12">
        <f t="shared" si="0"/>
        <v>0.53212290502793291</v>
      </c>
      <c r="G4" s="12">
        <f t="shared" si="1"/>
        <v>0.39525139664804471</v>
      </c>
      <c r="H4" s="12">
        <f t="shared" si="2"/>
        <v>7.2625698324022353E-2</v>
      </c>
    </row>
    <row r="5" spans="1:8" x14ac:dyDescent="0.25">
      <c r="A5" t="s">
        <v>8392</v>
      </c>
      <c r="B5">
        <f>COUNTIFS(DataSet!$F:$F, "successful", DataSet!$D:$D, "&gt;=10000", DataSet!$D:$D, "&lt;=14999")</f>
        <v>168</v>
      </c>
      <c r="C5">
        <f>COUNTIFS(DataSet!$F:$F, "failed", DataSet!$D:$D, "&gt;=10000", DataSet!$D:$D, "&lt;=14999")</f>
        <v>144</v>
      </c>
      <c r="D5">
        <f>COUNTIFS(DataSet!$F:$F, "canceled", DataSet!$D:$D, "&gt;=10000", DataSet!$D:$D, "&lt;=14999")</f>
        <v>40</v>
      </c>
      <c r="E5">
        <f t="shared" ref="E3:E12" si="3">SUM(B5:D5)</f>
        <v>352</v>
      </c>
      <c r="F5" s="12">
        <f t="shared" si="0"/>
        <v>0.47727272727272729</v>
      </c>
      <c r="G5" s="12">
        <f t="shared" si="1"/>
        <v>0.40909090909090912</v>
      </c>
      <c r="H5" s="12">
        <f t="shared" si="2"/>
        <v>0.11363636363636363</v>
      </c>
    </row>
    <row r="6" spans="1:8" x14ac:dyDescent="0.25">
      <c r="A6" t="s">
        <v>8393</v>
      </c>
      <c r="B6">
        <f>COUNTIFS(DataSet!$F:$F, "successful", DataSet!$D:$D, "&gt;=15000", DataSet!$D:$D, "&lt;=19999")</f>
        <v>94</v>
      </c>
      <c r="C6">
        <f>COUNTIFS(DataSet!$F:$F, "failed", DataSet!$D:$D, "&gt;=15000", DataSet!$D:$D, "&lt;=19999")</f>
        <v>90</v>
      </c>
      <c r="D6">
        <f>COUNTIFS(DataSet!$F:$F, "canceled", DataSet!$D:$D, "&gt;=15000", DataSet!$D:$D, "&lt;=19999")</f>
        <v>17</v>
      </c>
      <c r="E6">
        <f t="shared" si="3"/>
        <v>201</v>
      </c>
      <c r="F6" s="12">
        <f t="shared" si="0"/>
        <v>0.46766169154228854</v>
      </c>
      <c r="G6" s="12">
        <f t="shared" si="1"/>
        <v>0.44776119402985076</v>
      </c>
      <c r="H6" s="12">
        <f t="shared" si="2"/>
        <v>8.45771144278607E-2</v>
      </c>
    </row>
    <row r="7" spans="1:8" x14ac:dyDescent="0.25">
      <c r="A7" t="s">
        <v>8394</v>
      </c>
      <c r="B7">
        <f>COUNTIFS(DataSet!$F:$F, "successful", DataSet!$D:$D, "&gt;=20000", DataSet!$D:$D, "&lt;=24999")</f>
        <v>62</v>
      </c>
      <c r="C7">
        <f>COUNTIFS(DataSet!$F:$F, "failed", DataSet!$D:$D, "&gt;=20000", DataSet!$D:$D, "&lt;=24999")</f>
        <v>72</v>
      </c>
      <c r="D7">
        <f>COUNTIFS(DataSet!$F:$F, "canceled", DataSet!$D:$D, "&gt;=20000", DataSet!$D:$D, "&lt;=24999")</f>
        <v>14</v>
      </c>
      <c r="E7">
        <f t="shared" si="3"/>
        <v>148</v>
      </c>
      <c r="F7" s="12">
        <f t="shared" si="0"/>
        <v>0.41891891891891891</v>
      </c>
      <c r="G7" s="12">
        <f t="shared" si="1"/>
        <v>0.48648648648648651</v>
      </c>
      <c r="H7" s="12">
        <f t="shared" si="2"/>
        <v>9.45945945945946E-2</v>
      </c>
    </row>
    <row r="8" spans="1:8" x14ac:dyDescent="0.25">
      <c r="A8" t="s">
        <v>8395</v>
      </c>
      <c r="B8">
        <f>COUNTIFS(DataSet!$F:$F, "successful", DataSet!$D:$D, "&gt;=25000", DataSet!$D:$D, "&lt;=29999")</f>
        <v>55</v>
      </c>
      <c r="C8">
        <f>COUNTIFS(DataSet!$F:$F, "failed", DataSet!$D:$D, "&gt;=25000", DataSet!$D:$D, "&lt;=29999")</f>
        <v>64</v>
      </c>
      <c r="D8">
        <f>COUNTIFS(DataSet!$F:$F, "canceled", DataSet!$D:$D, "&gt;=25000", DataSet!$D:$D, "&lt;=29999")</f>
        <v>18</v>
      </c>
      <c r="E8">
        <f t="shared" si="3"/>
        <v>137</v>
      </c>
      <c r="F8" s="12">
        <f t="shared" si="0"/>
        <v>0.40145985401459855</v>
      </c>
      <c r="G8" s="12">
        <f t="shared" si="1"/>
        <v>0.46715328467153283</v>
      </c>
      <c r="H8" s="12">
        <f t="shared" si="2"/>
        <v>0.13138686131386862</v>
      </c>
    </row>
    <row r="9" spans="1:8" x14ac:dyDescent="0.25">
      <c r="A9" t="s">
        <v>8396</v>
      </c>
      <c r="B9">
        <f>COUNTIFS(DataSet!$F:$F, "successful", DataSet!$D:$D, "&gt;=30000", DataSet!$D:$D, "&lt;=34999")</f>
        <v>32</v>
      </c>
      <c r="C9">
        <f>COUNTIFS(DataSet!$F:$F, "failed", DataSet!$D:$D, "&gt;=30000", DataSet!$D:$D, "&lt;=34999")</f>
        <v>37</v>
      </c>
      <c r="D9">
        <f>COUNTIFS(DataSet!$F:$F, "canceled", DataSet!$D:$D, "&gt;=30000", DataSet!$D:$D, "&lt;=34999")</f>
        <v>13</v>
      </c>
      <c r="E9">
        <f t="shared" si="3"/>
        <v>82</v>
      </c>
      <c r="F9" s="12">
        <f t="shared" si="0"/>
        <v>0.3902439024390244</v>
      </c>
      <c r="G9" s="12">
        <f t="shared" si="1"/>
        <v>0.45121951219512196</v>
      </c>
      <c r="H9" s="12">
        <f t="shared" si="2"/>
        <v>0.15853658536585366</v>
      </c>
    </row>
    <row r="10" spans="1:8" x14ac:dyDescent="0.25">
      <c r="A10" t="s">
        <v>8397</v>
      </c>
      <c r="B10">
        <f>COUNTIFS(DataSet!$F:$F, "successful", DataSet!$D:$D, "&gt;=35000", DataSet!$D:$D, "&lt;=39999")</f>
        <v>26</v>
      </c>
      <c r="C10">
        <f>COUNTIFS(DataSet!$F:$F, "failed", DataSet!$D:$D, "&gt;=35000", DataSet!$D:$D, "&lt;=39999")</f>
        <v>22</v>
      </c>
      <c r="D10">
        <f>COUNTIFS(DataSet!$F:$F, "canceled", DataSet!$D:$D, "&gt;=35000", DataSet!$D:$D, "&lt;=39999")</f>
        <v>7</v>
      </c>
      <c r="E10">
        <f t="shared" si="3"/>
        <v>55</v>
      </c>
      <c r="F10" s="12">
        <f t="shared" si="0"/>
        <v>0.47272727272727272</v>
      </c>
      <c r="G10" s="12">
        <f t="shared" si="1"/>
        <v>0.4</v>
      </c>
      <c r="H10" s="12">
        <f t="shared" si="2"/>
        <v>0.12727272727272726</v>
      </c>
    </row>
    <row r="11" spans="1:8" x14ac:dyDescent="0.25">
      <c r="A11" t="s">
        <v>8398</v>
      </c>
      <c r="B11">
        <f>COUNTIFS(DataSet!$F:$F, "successful", DataSet!$D:$D, "&gt;=40000", DataSet!$D:$D, "&lt;=44999")</f>
        <v>21</v>
      </c>
      <c r="C11">
        <f>COUNTIFS(DataSet!$F:$F, "failed", DataSet!$D:$D, "&gt;=40000", DataSet!$D:$D, "&lt;=44999")</f>
        <v>16</v>
      </c>
      <c r="D11">
        <f>COUNTIFS(DataSet!$F:$F, "canceled", DataSet!$D:$D, "&gt;=40000", DataSet!$D:$D, "&lt;=44999")</f>
        <v>6</v>
      </c>
      <c r="E11">
        <f t="shared" si="3"/>
        <v>43</v>
      </c>
      <c r="F11" s="12">
        <f t="shared" si="0"/>
        <v>0.48837209302325579</v>
      </c>
      <c r="G11" s="12">
        <f t="shared" si="1"/>
        <v>0.37209302325581395</v>
      </c>
      <c r="H11" s="12">
        <f t="shared" si="2"/>
        <v>0.13953488372093023</v>
      </c>
    </row>
    <row r="12" spans="1:8" x14ac:dyDescent="0.25">
      <c r="A12" t="s">
        <v>8399</v>
      </c>
      <c r="B12">
        <f>COUNTIFS(DataSet!$F:$F, "successful", DataSet!$D:$D, "&gt;=45000", DataSet!$D:$D, "&lt;=49999")</f>
        <v>6</v>
      </c>
      <c r="C12">
        <f>COUNTIFS(DataSet!$F:$F, "failed", DataSet!$D:$D, "&gt;=45000", DataSet!$D:$D, "&lt;=49999")</f>
        <v>11</v>
      </c>
      <c r="D12">
        <f>COUNTIFS(DataSet!$F:$F, "canceled", DataSet!$D:$D, "&gt;=45000", DataSet!$D:$D, "&lt;=49999")</f>
        <v>4</v>
      </c>
      <c r="E12">
        <f t="shared" si="3"/>
        <v>21</v>
      </c>
      <c r="F12" s="12">
        <f t="shared" si="0"/>
        <v>0.2857142857142857</v>
      </c>
      <c r="G12" s="12">
        <f t="shared" si="1"/>
        <v>0.52380952380952384</v>
      </c>
      <c r="H12" s="12">
        <f t="shared" si="2"/>
        <v>0.19047619047619047</v>
      </c>
    </row>
    <row r="13" spans="1:8" x14ac:dyDescent="0.25">
      <c r="A13" t="s">
        <v>8400</v>
      </c>
      <c r="B13">
        <f>COUNTIFS(DataSet!F:F, "successful", DataSet!E:E, "&gt;=50000")</f>
        <v>147</v>
      </c>
      <c r="C13">
        <f>COUNTIFS(DataSet!F:F, "failed", DataSet!E:E, "&gt;=50000")</f>
        <v>6</v>
      </c>
      <c r="D13">
        <f>COUNTIFS(DataSet!F:F, "canceled", DataSet!E:E, "&gt;=50000")</f>
        <v>9</v>
      </c>
      <c r="E13">
        <f>SUM(B13:D13)</f>
        <v>162</v>
      </c>
      <c r="F13" s="12">
        <f>B13/E13</f>
        <v>0.90740740740740744</v>
      </c>
      <c r="G13" s="12">
        <f>C13/E13</f>
        <v>3.7037037037037035E-2</v>
      </c>
      <c r="H13" s="12">
        <f>D13/E13</f>
        <v>5.5555555555555552E-2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A7A5-3AF8-4A29-91FF-0C5B69879700}">
  <dimension ref="A1:L2186"/>
  <sheetViews>
    <sheetView workbookViewId="0">
      <selection activeCell="L22" sqref="L22"/>
    </sheetView>
  </sheetViews>
  <sheetFormatPr defaultRowHeight="18" customHeight="1" x14ac:dyDescent="0.25"/>
  <cols>
    <col min="1" max="1" width="10" bestFit="1" customWidth="1"/>
    <col min="2" max="2" width="18.42578125" bestFit="1" customWidth="1"/>
    <col min="4" max="4" width="27.42578125" bestFit="1" customWidth="1"/>
    <col min="8" max="8" width="10" bestFit="1" customWidth="1"/>
    <col min="9" max="9" width="18.42578125" bestFit="1" customWidth="1"/>
    <col min="11" max="11" width="27.85546875" customWidth="1"/>
    <col min="12" max="12" width="10.140625" bestFit="1" customWidth="1"/>
  </cols>
  <sheetData>
    <row r="1" spans="1:12" ht="18" customHeight="1" thickBot="1" x14ac:dyDescent="0.3">
      <c r="A1" s="15" t="s">
        <v>8218</v>
      </c>
      <c r="B1" s="15" t="s">
        <v>8262</v>
      </c>
      <c r="D1" s="23" t="s">
        <v>8403</v>
      </c>
      <c r="E1" s="24"/>
      <c r="H1" s="15" t="s">
        <v>8218</v>
      </c>
      <c r="I1" s="15" t="s">
        <v>8262</v>
      </c>
      <c r="K1" s="23" t="s">
        <v>8408</v>
      </c>
      <c r="L1" s="24"/>
    </row>
    <row r="2" spans="1:12" ht="18" customHeight="1" x14ac:dyDescent="0.25">
      <c r="A2" s="13" t="s">
        <v>8219</v>
      </c>
      <c r="B2">
        <v>1</v>
      </c>
      <c r="D2" s="17" t="s">
        <v>8401</v>
      </c>
      <c r="E2" s="18">
        <f>AVERAGE(B2:B2186)</f>
        <v>194.42517162471395</v>
      </c>
      <c r="H2" s="16" t="s">
        <v>8221</v>
      </c>
      <c r="I2">
        <v>0</v>
      </c>
      <c r="K2" s="17" t="s">
        <v>8401</v>
      </c>
      <c r="L2" s="18">
        <f>AVERAGE(I2:I2186)</f>
        <v>17.709803921568628</v>
      </c>
    </row>
    <row r="3" spans="1:12" ht="18" customHeight="1" x14ac:dyDescent="0.25">
      <c r="A3" s="13" t="s">
        <v>8219</v>
      </c>
      <c r="B3">
        <v>1</v>
      </c>
      <c r="D3" s="19" t="s">
        <v>8402</v>
      </c>
      <c r="E3" s="20">
        <f>MEDIAN(B2:B2186)</f>
        <v>62</v>
      </c>
      <c r="H3" s="16" t="s">
        <v>8221</v>
      </c>
      <c r="I3">
        <v>0</v>
      </c>
      <c r="K3" s="19" t="s">
        <v>8402</v>
      </c>
      <c r="L3" s="20">
        <f>MEDIAN(I2:I2186)</f>
        <v>4</v>
      </c>
    </row>
    <row r="4" spans="1:12" ht="18" customHeight="1" x14ac:dyDescent="0.25">
      <c r="A4" s="13" t="s">
        <v>8219</v>
      </c>
      <c r="B4">
        <v>1</v>
      </c>
      <c r="D4" s="19" t="s">
        <v>8404</v>
      </c>
      <c r="E4" s="20">
        <f>MIN(B2:B2186)</f>
        <v>1</v>
      </c>
      <c r="H4" s="16" t="s">
        <v>8221</v>
      </c>
      <c r="I4">
        <v>0</v>
      </c>
      <c r="K4" s="19" t="s">
        <v>8404</v>
      </c>
      <c r="L4" s="20">
        <f>MIN(I2:I2186)</f>
        <v>0</v>
      </c>
    </row>
    <row r="5" spans="1:12" ht="18" customHeight="1" x14ac:dyDescent="0.25">
      <c r="A5" s="13" t="s">
        <v>8219</v>
      </c>
      <c r="B5">
        <v>2</v>
      </c>
      <c r="D5" s="19" t="s">
        <v>8405</v>
      </c>
      <c r="E5" s="20">
        <f>MAX(B2:B2186)</f>
        <v>26457</v>
      </c>
      <c r="H5" s="16" t="s">
        <v>8221</v>
      </c>
      <c r="I5">
        <v>0</v>
      </c>
      <c r="K5" s="19" t="s">
        <v>8405</v>
      </c>
      <c r="L5" s="20">
        <f>MAX(I2:I2186)</f>
        <v>1293</v>
      </c>
    </row>
    <row r="6" spans="1:12" ht="18" customHeight="1" x14ac:dyDescent="0.25">
      <c r="A6" s="13" t="s">
        <v>8219</v>
      </c>
      <c r="B6">
        <v>3</v>
      </c>
      <c r="D6" s="19" t="s">
        <v>8406</v>
      </c>
      <c r="E6" s="20">
        <f>_xlfn.VAR.P(B2:B2186)</f>
        <v>712840.9867348104</v>
      </c>
      <c r="H6" s="16" t="s">
        <v>8221</v>
      </c>
      <c r="I6">
        <v>0</v>
      </c>
      <c r="K6" s="19" t="s">
        <v>8406</v>
      </c>
      <c r="L6" s="21">
        <f>_xlfn.VAR.P(I2:I1531)</f>
        <v>3773.2216685890044</v>
      </c>
    </row>
    <row r="7" spans="1:12" ht="18" customHeight="1" thickBot="1" x14ac:dyDescent="0.3">
      <c r="A7" s="13" t="s">
        <v>8219</v>
      </c>
      <c r="B7">
        <v>3</v>
      </c>
      <c r="D7" s="22" t="s">
        <v>8407</v>
      </c>
      <c r="E7" s="26">
        <f>_xlfn.STDEV.P(B2:B2186)</f>
        <v>844.29910975602149</v>
      </c>
      <c r="H7" s="16" t="s">
        <v>8221</v>
      </c>
      <c r="I7">
        <v>0</v>
      </c>
      <c r="K7" s="22" t="s">
        <v>8407</v>
      </c>
      <c r="L7" s="25">
        <f>_xlfn.STDEV.P(I2:I1531)</f>
        <v>61.426555076684906</v>
      </c>
    </row>
    <row r="8" spans="1:12" ht="18" customHeight="1" x14ac:dyDescent="0.25">
      <c r="A8" s="13" t="s">
        <v>8219</v>
      </c>
      <c r="B8">
        <v>3</v>
      </c>
      <c r="E8" s="14"/>
      <c r="H8" s="16" t="s">
        <v>8221</v>
      </c>
      <c r="I8">
        <v>0</v>
      </c>
      <c r="L8" s="14"/>
    </row>
    <row r="9" spans="1:12" ht="18" customHeight="1" x14ac:dyDescent="0.25">
      <c r="A9" s="13" t="s">
        <v>8219</v>
      </c>
      <c r="B9">
        <v>3</v>
      </c>
      <c r="H9" s="16" t="s">
        <v>8221</v>
      </c>
      <c r="I9">
        <v>0</v>
      </c>
    </row>
    <row r="10" spans="1:12" ht="18" customHeight="1" x14ac:dyDescent="0.25">
      <c r="A10" s="13" t="s">
        <v>8219</v>
      </c>
      <c r="B10">
        <v>3</v>
      </c>
      <c r="H10" s="16" t="s">
        <v>8221</v>
      </c>
      <c r="I10">
        <v>0</v>
      </c>
      <c r="K10" t="s">
        <v>8410</v>
      </c>
    </row>
    <row r="11" spans="1:12" ht="18" customHeight="1" x14ac:dyDescent="0.25">
      <c r="A11" s="13" t="s">
        <v>8219</v>
      </c>
      <c r="B11">
        <v>3</v>
      </c>
      <c r="H11" s="16" t="s">
        <v>8221</v>
      </c>
      <c r="I11">
        <v>0</v>
      </c>
      <c r="K11" t="s">
        <v>8409</v>
      </c>
    </row>
    <row r="12" spans="1:12" ht="18" customHeight="1" x14ac:dyDescent="0.25">
      <c r="A12" s="13" t="s">
        <v>8219</v>
      </c>
      <c r="B12">
        <v>3</v>
      </c>
      <c r="H12" s="16" t="s">
        <v>8221</v>
      </c>
      <c r="I12">
        <v>0</v>
      </c>
    </row>
    <row r="13" spans="1:12" ht="18" customHeight="1" x14ac:dyDescent="0.25">
      <c r="A13" s="13" t="s">
        <v>8219</v>
      </c>
      <c r="B13">
        <v>3</v>
      </c>
      <c r="H13" s="16" t="s">
        <v>8221</v>
      </c>
      <c r="I13">
        <v>0</v>
      </c>
    </row>
    <row r="14" spans="1:12" ht="18" customHeight="1" x14ac:dyDescent="0.25">
      <c r="A14" s="13" t="s">
        <v>8219</v>
      </c>
      <c r="B14">
        <v>3</v>
      </c>
      <c r="H14" s="16" t="s">
        <v>8221</v>
      </c>
      <c r="I14">
        <v>0</v>
      </c>
    </row>
    <row r="15" spans="1:12" ht="18" customHeight="1" x14ac:dyDescent="0.25">
      <c r="A15" s="13" t="s">
        <v>8219</v>
      </c>
      <c r="B15">
        <v>3</v>
      </c>
      <c r="H15" s="16" t="s">
        <v>8221</v>
      </c>
      <c r="I15">
        <v>0</v>
      </c>
    </row>
    <row r="16" spans="1:12" ht="18" customHeight="1" x14ac:dyDescent="0.25">
      <c r="A16" s="13" t="s">
        <v>8219</v>
      </c>
      <c r="B16">
        <v>4</v>
      </c>
      <c r="H16" s="16" t="s">
        <v>8221</v>
      </c>
      <c r="I16">
        <v>0</v>
      </c>
    </row>
    <row r="17" spans="1:9" ht="18" customHeight="1" x14ac:dyDescent="0.25">
      <c r="A17" s="13" t="s">
        <v>8219</v>
      </c>
      <c r="B17">
        <v>4</v>
      </c>
      <c r="H17" s="16" t="s">
        <v>8221</v>
      </c>
      <c r="I17">
        <v>0</v>
      </c>
    </row>
    <row r="18" spans="1:9" ht="18" customHeight="1" x14ac:dyDescent="0.25">
      <c r="A18" s="13" t="s">
        <v>8219</v>
      </c>
      <c r="B18">
        <v>4</v>
      </c>
      <c r="H18" s="16" t="s">
        <v>8221</v>
      </c>
      <c r="I18">
        <v>0</v>
      </c>
    </row>
    <row r="19" spans="1:9" ht="18" customHeight="1" x14ac:dyDescent="0.25">
      <c r="A19" s="13" t="s">
        <v>8219</v>
      </c>
      <c r="B19">
        <v>4</v>
      </c>
      <c r="H19" s="16" t="s">
        <v>8221</v>
      </c>
      <c r="I19">
        <v>0</v>
      </c>
    </row>
    <row r="20" spans="1:9" ht="18" customHeight="1" x14ac:dyDescent="0.25">
      <c r="A20" s="13" t="s">
        <v>8219</v>
      </c>
      <c r="B20">
        <v>4</v>
      </c>
      <c r="H20" s="16" t="s">
        <v>8221</v>
      </c>
      <c r="I20">
        <v>0</v>
      </c>
    </row>
    <row r="21" spans="1:9" ht="18" customHeight="1" x14ac:dyDescent="0.25">
      <c r="A21" s="13" t="s">
        <v>8219</v>
      </c>
      <c r="B21">
        <v>5</v>
      </c>
      <c r="H21" s="16" t="s">
        <v>8221</v>
      </c>
      <c r="I21">
        <v>0</v>
      </c>
    </row>
    <row r="22" spans="1:9" ht="18" customHeight="1" x14ac:dyDescent="0.25">
      <c r="A22" s="13" t="s">
        <v>8219</v>
      </c>
      <c r="B22">
        <v>5</v>
      </c>
      <c r="H22" s="16" t="s">
        <v>8221</v>
      </c>
      <c r="I22">
        <v>0</v>
      </c>
    </row>
    <row r="23" spans="1:9" ht="18" customHeight="1" x14ac:dyDescent="0.25">
      <c r="A23" s="13" t="s">
        <v>8219</v>
      </c>
      <c r="B23">
        <v>5</v>
      </c>
      <c r="H23" s="16" t="s">
        <v>8221</v>
      </c>
      <c r="I23">
        <v>0</v>
      </c>
    </row>
    <row r="24" spans="1:9" ht="18" customHeight="1" x14ac:dyDescent="0.25">
      <c r="A24" s="13" t="s">
        <v>8219</v>
      </c>
      <c r="B24">
        <v>6</v>
      </c>
      <c r="H24" s="16" t="s">
        <v>8221</v>
      </c>
      <c r="I24">
        <v>0</v>
      </c>
    </row>
    <row r="25" spans="1:9" ht="18" customHeight="1" x14ac:dyDescent="0.25">
      <c r="A25" s="13" t="s">
        <v>8219</v>
      </c>
      <c r="B25">
        <v>6</v>
      </c>
      <c r="H25" s="16" t="s">
        <v>8221</v>
      </c>
      <c r="I25">
        <v>0</v>
      </c>
    </row>
    <row r="26" spans="1:9" ht="18" customHeight="1" x14ac:dyDescent="0.25">
      <c r="A26" s="13" t="s">
        <v>8219</v>
      </c>
      <c r="B26">
        <v>6</v>
      </c>
      <c r="H26" s="16" t="s">
        <v>8221</v>
      </c>
      <c r="I26">
        <v>0</v>
      </c>
    </row>
    <row r="27" spans="1:9" ht="18" customHeight="1" x14ac:dyDescent="0.25">
      <c r="A27" s="13" t="s">
        <v>8219</v>
      </c>
      <c r="B27">
        <v>6</v>
      </c>
      <c r="H27" s="16" t="s">
        <v>8221</v>
      </c>
      <c r="I27">
        <v>0</v>
      </c>
    </row>
    <row r="28" spans="1:9" ht="18" customHeight="1" x14ac:dyDescent="0.25">
      <c r="A28" s="13" t="s">
        <v>8219</v>
      </c>
      <c r="B28">
        <v>6</v>
      </c>
      <c r="H28" s="16" t="s">
        <v>8221</v>
      </c>
      <c r="I28">
        <v>0</v>
      </c>
    </row>
    <row r="29" spans="1:9" ht="18" customHeight="1" x14ac:dyDescent="0.25">
      <c r="A29" s="13" t="s">
        <v>8219</v>
      </c>
      <c r="B29">
        <v>7</v>
      </c>
      <c r="H29" s="16" t="s">
        <v>8221</v>
      </c>
      <c r="I29">
        <v>0</v>
      </c>
    </row>
    <row r="30" spans="1:9" ht="18" customHeight="1" x14ac:dyDescent="0.25">
      <c r="A30" s="13" t="s">
        <v>8219</v>
      </c>
      <c r="B30">
        <v>7</v>
      </c>
      <c r="H30" s="16" t="s">
        <v>8221</v>
      </c>
      <c r="I30">
        <v>0</v>
      </c>
    </row>
    <row r="31" spans="1:9" ht="18" customHeight="1" x14ac:dyDescent="0.25">
      <c r="A31" s="13" t="s">
        <v>8219</v>
      </c>
      <c r="B31">
        <v>7</v>
      </c>
      <c r="H31" s="16" t="s">
        <v>8221</v>
      </c>
      <c r="I31">
        <v>0</v>
      </c>
    </row>
    <row r="32" spans="1:9" ht="18" customHeight="1" x14ac:dyDescent="0.25">
      <c r="A32" s="13" t="s">
        <v>8219</v>
      </c>
      <c r="B32">
        <v>7</v>
      </c>
      <c r="H32" s="16" t="s">
        <v>8221</v>
      </c>
      <c r="I32">
        <v>0</v>
      </c>
    </row>
    <row r="33" spans="1:9" ht="18" customHeight="1" x14ac:dyDescent="0.25">
      <c r="A33" s="13" t="s">
        <v>8219</v>
      </c>
      <c r="B33">
        <v>7</v>
      </c>
      <c r="H33" s="16" t="s">
        <v>8221</v>
      </c>
      <c r="I33">
        <v>0</v>
      </c>
    </row>
    <row r="34" spans="1:9" ht="18" customHeight="1" x14ac:dyDescent="0.25">
      <c r="A34" s="13" t="s">
        <v>8219</v>
      </c>
      <c r="B34">
        <v>7</v>
      </c>
      <c r="H34" s="16" t="s">
        <v>8221</v>
      </c>
      <c r="I34">
        <v>0</v>
      </c>
    </row>
    <row r="35" spans="1:9" ht="18" customHeight="1" x14ac:dyDescent="0.25">
      <c r="A35" s="13" t="s">
        <v>8219</v>
      </c>
      <c r="B35">
        <v>7</v>
      </c>
      <c r="H35" s="16" t="s">
        <v>8221</v>
      </c>
      <c r="I35">
        <v>0</v>
      </c>
    </row>
    <row r="36" spans="1:9" ht="18" customHeight="1" x14ac:dyDescent="0.25">
      <c r="A36" s="13" t="s">
        <v>8219</v>
      </c>
      <c r="B36">
        <v>7</v>
      </c>
      <c r="H36" s="16" t="s">
        <v>8221</v>
      </c>
      <c r="I36">
        <v>0</v>
      </c>
    </row>
    <row r="37" spans="1:9" ht="18" customHeight="1" x14ac:dyDescent="0.25">
      <c r="A37" s="13" t="s">
        <v>8219</v>
      </c>
      <c r="B37">
        <v>7</v>
      </c>
      <c r="H37" s="16" t="s">
        <v>8221</v>
      </c>
      <c r="I37">
        <v>0</v>
      </c>
    </row>
    <row r="38" spans="1:9" ht="18" customHeight="1" x14ac:dyDescent="0.25">
      <c r="A38" s="13" t="s">
        <v>8219</v>
      </c>
      <c r="B38">
        <v>7</v>
      </c>
      <c r="H38" s="16" t="s">
        <v>8221</v>
      </c>
      <c r="I38">
        <v>0</v>
      </c>
    </row>
    <row r="39" spans="1:9" ht="18" customHeight="1" x14ac:dyDescent="0.25">
      <c r="A39" s="13" t="s">
        <v>8219</v>
      </c>
      <c r="B39">
        <v>8</v>
      </c>
      <c r="H39" s="16" t="s">
        <v>8221</v>
      </c>
      <c r="I39">
        <v>0</v>
      </c>
    </row>
    <row r="40" spans="1:9" ht="18" customHeight="1" x14ac:dyDescent="0.25">
      <c r="A40" s="13" t="s">
        <v>8219</v>
      </c>
      <c r="B40">
        <v>8</v>
      </c>
      <c r="H40" s="16" t="s">
        <v>8221</v>
      </c>
      <c r="I40">
        <v>0</v>
      </c>
    </row>
    <row r="41" spans="1:9" ht="18" customHeight="1" x14ac:dyDescent="0.25">
      <c r="A41" s="13" t="s">
        <v>8219</v>
      </c>
      <c r="B41">
        <v>8</v>
      </c>
      <c r="H41" s="16" t="s">
        <v>8221</v>
      </c>
      <c r="I41">
        <v>0</v>
      </c>
    </row>
    <row r="42" spans="1:9" ht="18" customHeight="1" x14ac:dyDescent="0.25">
      <c r="A42" s="13" t="s">
        <v>8219</v>
      </c>
      <c r="B42">
        <v>8</v>
      </c>
      <c r="H42" s="16" t="s">
        <v>8221</v>
      </c>
      <c r="I42">
        <v>0</v>
      </c>
    </row>
    <row r="43" spans="1:9" ht="18" customHeight="1" x14ac:dyDescent="0.25">
      <c r="A43" s="13" t="s">
        <v>8219</v>
      </c>
      <c r="B43">
        <v>8</v>
      </c>
      <c r="H43" s="16" t="s">
        <v>8221</v>
      </c>
      <c r="I43">
        <v>0</v>
      </c>
    </row>
    <row r="44" spans="1:9" ht="18" customHeight="1" x14ac:dyDescent="0.25">
      <c r="A44" s="13" t="s">
        <v>8219</v>
      </c>
      <c r="B44">
        <v>8</v>
      </c>
      <c r="H44" s="16" t="s">
        <v>8221</v>
      </c>
      <c r="I44">
        <v>0</v>
      </c>
    </row>
    <row r="45" spans="1:9" ht="18" customHeight="1" x14ac:dyDescent="0.25">
      <c r="A45" s="13" t="s">
        <v>8219</v>
      </c>
      <c r="B45">
        <v>8</v>
      </c>
      <c r="H45" s="16" t="s">
        <v>8221</v>
      </c>
      <c r="I45">
        <v>0</v>
      </c>
    </row>
    <row r="46" spans="1:9" ht="18" customHeight="1" x14ac:dyDescent="0.25">
      <c r="A46" s="13" t="s">
        <v>8219</v>
      </c>
      <c r="B46">
        <v>8</v>
      </c>
      <c r="H46" s="16" t="s">
        <v>8221</v>
      </c>
      <c r="I46">
        <v>0</v>
      </c>
    </row>
    <row r="47" spans="1:9" ht="18" customHeight="1" x14ac:dyDescent="0.25">
      <c r="A47" s="13" t="s">
        <v>8219</v>
      </c>
      <c r="B47">
        <v>8</v>
      </c>
      <c r="H47" s="16" t="s">
        <v>8221</v>
      </c>
      <c r="I47">
        <v>0</v>
      </c>
    </row>
    <row r="48" spans="1:9" ht="18" customHeight="1" x14ac:dyDescent="0.25">
      <c r="A48" s="13" t="s">
        <v>8219</v>
      </c>
      <c r="B48">
        <v>8</v>
      </c>
      <c r="H48" s="16" t="s">
        <v>8221</v>
      </c>
      <c r="I48">
        <v>0</v>
      </c>
    </row>
    <row r="49" spans="1:9" ht="18" customHeight="1" x14ac:dyDescent="0.25">
      <c r="A49" s="13" t="s">
        <v>8219</v>
      </c>
      <c r="B49">
        <v>8</v>
      </c>
      <c r="H49" s="16" t="s">
        <v>8221</v>
      </c>
      <c r="I49">
        <v>0</v>
      </c>
    </row>
    <row r="50" spans="1:9" ht="18" customHeight="1" x14ac:dyDescent="0.25">
      <c r="A50" s="13" t="s">
        <v>8219</v>
      </c>
      <c r="B50">
        <v>8</v>
      </c>
      <c r="H50" s="16" t="s">
        <v>8221</v>
      </c>
      <c r="I50">
        <v>0</v>
      </c>
    </row>
    <row r="51" spans="1:9" ht="18" customHeight="1" x14ac:dyDescent="0.25">
      <c r="A51" s="13" t="s">
        <v>8219</v>
      </c>
      <c r="B51">
        <v>8</v>
      </c>
      <c r="H51" s="16" t="s">
        <v>8221</v>
      </c>
      <c r="I51">
        <v>0</v>
      </c>
    </row>
    <row r="52" spans="1:9" ht="18" customHeight="1" x14ac:dyDescent="0.25">
      <c r="A52" s="13" t="s">
        <v>8219</v>
      </c>
      <c r="B52">
        <v>8</v>
      </c>
      <c r="H52" s="16" t="s">
        <v>8221</v>
      </c>
      <c r="I52">
        <v>0</v>
      </c>
    </row>
    <row r="53" spans="1:9" ht="18" customHeight="1" x14ac:dyDescent="0.25">
      <c r="A53" s="13" t="s">
        <v>8219</v>
      </c>
      <c r="B53">
        <v>8</v>
      </c>
      <c r="H53" s="16" t="s">
        <v>8221</v>
      </c>
      <c r="I53">
        <v>0</v>
      </c>
    </row>
    <row r="54" spans="1:9" ht="18" customHeight="1" x14ac:dyDescent="0.25">
      <c r="A54" s="13" t="s">
        <v>8219</v>
      </c>
      <c r="B54">
        <v>9</v>
      </c>
      <c r="H54" s="16" t="s">
        <v>8221</v>
      </c>
      <c r="I54">
        <v>0</v>
      </c>
    </row>
    <row r="55" spans="1:9" ht="18" customHeight="1" x14ac:dyDescent="0.25">
      <c r="A55" s="13" t="s">
        <v>8219</v>
      </c>
      <c r="B55">
        <v>9</v>
      </c>
      <c r="H55" s="16" t="s">
        <v>8221</v>
      </c>
      <c r="I55">
        <v>0</v>
      </c>
    </row>
    <row r="56" spans="1:9" ht="18" customHeight="1" x14ac:dyDescent="0.25">
      <c r="A56" s="13" t="s">
        <v>8219</v>
      </c>
      <c r="B56">
        <v>9</v>
      </c>
      <c r="H56" s="16" t="s">
        <v>8221</v>
      </c>
      <c r="I56">
        <v>0</v>
      </c>
    </row>
    <row r="57" spans="1:9" ht="18" customHeight="1" x14ac:dyDescent="0.25">
      <c r="A57" s="13" t="s">
        <v>8219</v>
      </c>
      <c r="B57">
        <v>9</v>
      </c>
      <c r="H57" s="16" t="s">
        <v>8221</v>
      </c>
      <c r="I57">
        <v>0</v>
      </c>
    </row>
    <row r="58" spans="1:9" ht="18" customHeight="1" x14ac:dyDescent="0.25">
      <c r="A58" s="13" t="s">
        <v>8219</v>
      </c>
      <c r="B58">
        <v>9</v>
      </c>
      <c r="H58" s="16" t="s">
        <v>8221</v>
      </c>
      <c r="I58">
        <v>0</v>
      </c>
    </row>
    <row r="59" spans="1:9" ht="18" customHeight="1" x14ac:dyDescent="0.25">
      <c r="A59" s="13" t="s">
        <v>8219</v>
      </c>
      <c r="B59">
        <v>9</v>
      </c>
      <c r="H59" s="16" t="s">
        <v>8221</v>
      </c>
      <c r="I59">
        <v>0</v>
      </c>
    </row>
    <row r="60" spans="1:9" ht="18" customHeight="1" x14ac:dyDescent="0.25">
      <c r="A60" s="13" t="s">
        <v>8219</v>
      </c>
      <c r="B60">
        <v>9</v>
      </c>
      <c r="H60" s="16" t="s">
        <v>8221</v>
      </c>
      <c r="I60">
        <v>0</v>
      </c>
    </row>
    <row r="61" spans="1:9" ht="18" customHeight="1" x14ac:dyDescent="0.25">
      <c r="A61" s="13" t="s">
        <v>8219</v>
      </c>
      <c r="B61">
        <v>9</v>
      </c>
      <c r="H61" s="16" t="s">
        <v>8221</v>
      </c>
      <c r="I61">
        <v>0</v>
      </c>
    </row>
    <row r="62" spans="1:9" ht="18" customHeight="1" x14ac:dyDescent="0.25">
      <c r="A62" s="13" t="s">
        <v>8219</v>
      </c>
      <c r="B62">
        <v>9</v>
      </c>
      <c r="H62" s="16" t="s">
        <v>8221</v>
      </c>
      <c r="I62">
        <v>0</v>
      </c>
    </row>
    <row r="63" spans="1:9" ht="18" customHeight="1" x14ac:dyDescent="0.25">
      <c r="A63" s="13" t="s">
        <v>8219</v>
      </c>
      <c r="B63">
        <v>9</v>
      </c>
      <c r="H63" s="16" t="s">
        <v>8221</v>
      </c>
      <c r="I63">
        <v>0</v>
      </c>
    </row>
    <row r="64" spans="1:9" ht="18" customHeight="1" x14ac:dyDescent="0.25">
      <c r="A64" s="13" t="s">
        <v>8219</v>
      </c>
      <c r="B64">
        <v>9</v>
      </c>
      <c r="H64" s="16" t="s">
        <v>8221</v>
      </c>
      <c r="I64">
        <v>0</v>
      </c>
    </row>
    <row r="65" spans="1:9" ht="18" customHeight="1" x14ac:dyDescent="0.25">
      <c r="A65" s="13" t="s">
        <v>8219</v>
      </c>
      <c r="B65">
        <v>9</v>
      </c>
      <c r="H65" s="16" t="s">
        <v>8221</v>
      </c>
      <c r="I65">
        <v>0</v>
      </c>
    </row>
    <row r="66" spans="1:9" ht="18" customHeight="1" x14ac:dyDescent="0.25">
      <c r="A66" s="13" t="s">
        <v>8219</v>
      </c>
      <c r="B66">
        <v>9</v>
      </c>
      <c r="H66" s="16" t="s">
        <v>8221</v>
      </c>
      <c r="I66">
        <v>0</v>
      </c>
    </row>
    <row r="67" spans="1:9" ht="18" customHeight="1" x14ac:dyDescent="0.25">
      <c r="A67" s="13" t="s">
        <v>8219</v>
      </c>
      <c r="B67">
        <v>9</v>
      </c>
      <c r="H67" s="16" t="s">
        <v>8221</v>
      </c>
      <c r="I67">
        <v>0</v>
      </c>
    </row>
    <row r="68" spans="1:9" ht="18" customHeight="1" x14ac:dyDescent="0.25">
      <c r="A68" s="13" t="s">
        <v>8219</v>
      </c>
      <c r="B68">
        <v>9</v>
      </c>
      <c r="H68" s="16" t="s">
        <v>8221</v>
      </c>
      <c r="I68">
        <v>0</v>
      </c>
    </row>
    <row r="69" spans="1:9" ht="18" customHeight="1" x14ac:dyDescent="0.25">
      <c r="A69" s="13" t="s">
        <v>8219</v>
      </c>
      <c r="B69">
        <v>9</v>
      </c>
      <c r="H69" s="16" t="s">
        <v>8221</v>
      </c>
      <c r="I69">
        <v>0</v>
      </c>
    </row>
    <row r="70" spans="1:9" ht="18" customHeight="1" x14ac:dyDescent="0.25">
      <c r="A70" s="13" t="s">
        <v>8219</v>
      </c>
      <c r="B70">
        <v>10</v>
      </c>
      <c r="H70" s="16" t="s">
        <v>8221</v>
      </c>
      <c r="I70">
        <v>0</v>
      </c>
    </row>
    <row r="71" spans="1:9" ht="18" customHeight="1" x14ac:dyDescent="0.25">
      <c r="A71" s="13" t="s">
        <v>8219</v>
      </c>
      <c r="B71">
        <v>10</v>
      </c>
      <c r="H71" s="16" t="s">
        <v>8221</v>
      </c>
      <c r="I71">
        <v>0</v>
      </c>
    </row>
    <row r="72" spans="1:9" ht="18" customHeight="1" x14ac:dyDescent="0.25">
      <c r="A72" s="13" t="s">
        <v>8219</v>
      </c>
      <c r="B72">
        <v>10</v>
      </c>
      <c r="H72" s="16" t="s">
        <v>8221</v>
      </c>
      <c r="I72">
        <v>0</v>
      </c>
    </row>
    <row r="73" spans="1:9" ht="18" customHeight="1" x14ac:dyDescent="0.25">
      <c r="A73" s="13" t="s">
        <v>8219</v>
      </c>
      <c r="B73">
        <v>10</v>
      </c>
      <c r="H73" s="16" t="s">
        <v>8221</v>
      </c>
      <c r="I73">
        <v>0</v>
      </c>
    </row>
    <row r="74" spans="1:9" ht="18" customHeight="1" x14ac:dyDescent="0.25">
      <c r="A74" s="13" t="s">
        <v>8219</v>
      </c>
      <c r="B74">
        <v>10</v>
      </c>
      <c r="H74" s="16" t="s">
        <v>8221</v>
      </c>
      <c r="I74">
        <v>0</v>
      </c>
    </row>
    <row r="75" spans="1:9" ht="18" customHeight="1" x14ac:dyDescent="0.25">
      <c r="A75" s="13" t="s">
        <v>8219</v>
      </c>
      <c r="B75">
        <v>10</v>
      </c>
      <c r="H75" s="16" t="s">
        <v>8221</v>
      </c>
      <c r="I75">
        <v>0</v>
      </c>
    </row>
    <row r="76" spans="1:9" ht="18" customHeight="1" x14ac:dyDescent="0.25">
      <c r="A76" s="13" t="s">
        <v>8219</v>
      </c>
      <c r="B76">
        <v>10</v>
      </c>
      <c r="H76" s="16" t="s">
        <v>8221</v>
      </c>
      <c r="I76">
        <v>0</v>
      </c>
    </row>
    <row r="77" spans="1:9" ht="18" customHeight="1" x14ac:dyDescent="0.25">
      <c r="A77" s="13" t="s">
        <v>8219</v>
      </c>
      <c r="B77">
        <v>10</v>
      </c>
      <c r="H77" s="16" t="s">
        <v>8221</v>
      </c>
      <c r="I77">
        <v>0</v>
      </c>
    </row>
    <row r="78" spans="1:9" ht="18" customHeight="1" x14ac:dyDescent="0.25">
      <c r="A78" s="13" t="s">
        <v>8219</v>
      </c>
      <c r="B78">
        <v>10</v>
      </c>
      <c r="H78" s="16" t="s">
        <v>8221</v>
      </c>
      <c r="I78">
        <v>0</v>
      </c>
    </row>
    <row r="79" spans="1:9" ht="18" customHeight="1" x14ac:dyDescent="0.25">
      <c r="A79" s="13" t="s">
        <v>8219</v>
      </c>
      <c r="B79">
        <v>10</v>
      </c>
      <c r="H79" s="16" t="s">
        <v>8221</v>
      </c>
      <c r="I79">
        <v>0</v>
      </c>
    </row>
    <row r="80" spans="1:9" ht="18" customHeight="1" x14ac:dyDescent="0.25">
      <c r="A80" s="13" t="s">
        <v>8219</v>
      </c>
      <c r="B80">
        <v>10</v>
      </c>
      <c r="H80" s="16" t="s">
        <v>8221</v>
      </c>
      <c r="I80">
        <v>0</v>
      </c>
    </row>
    <row r="81" spans="1:9" ht="18" customHeight="1" x14ac:dyDescent="0.25">
      <c r="A81" s="13" t="s">
        <v>8219</v>
      </c>
      <c r="B81">
        <v>10</v>
      </c>
      <c r="H81" s="16" t="s">
        <v>8221</v>
      </c>
      <c r="I81">
        <v>0</v>
      </c>
    </row>
    <row r="82" spans="1:9" ht="18" customHeight="1" x14ac:dyDescent="0.25">
      <c r="A82" s="13" t="s">
        <v>8219</v>
      </c>
      <c r="B82">
        <v>10</v>
      </c>
      <c r="H82" s="16" t="s">
        <v>8221</v>
      </c>
      <c r="I82">
        <v>0</v>
      </c>
    </row>
    <row r="83" spans="1:9" ht="18" customHeight="1" x14ac:dyDescent="0.25">
      <c r="A83" s="13" t="s">
        <v>8219</v>
      </c>
      <c r="B83">
        <v>10</v>
      </c>
      <c r="H83" s="16" t="s">
        <v>8221</v>
      </c>
      <c r="I83">
        <v>0</v>
      </c>
    </row>
    <row r="84" spans="1:9" ht="18" customHeight="1" x14ac:dyDescent="0.25">
      <c r="A84" s="13" t="s">
        <v>8219</v>
      </c>
      <c r="B84">
        <v>10</v>
      </c>
      <c r="H84" s="16" t="s">
        <v>8221</v>
      </c>
      <c r="I84">
        <v>0</v>
      </c>
    </row>
    <row r="85" spans="1:9" ht="18" customHeight="1" x14ac:dyDescent="0.25">
      <c r="A85" s="13" t="s">
        <v>8219</v>
      </c>
      <c r="B85">
        <v>11</v>
      </c>
      <c r="H85" s="16" t="s">
        <v>8221</v>
      </c>
      <c r="I85">
        <v>0</v>
      </c>
    </row>
    <row r="86" spans="1:9" ht="18" customHeight="1" x14ac:dyDescent="0.25">
      <c r="A86" s="13" t="s">
        <v>8219</v>
      </c>
      <c r="B86">
        <v>11</v>
      </c>
      <c r="H86" s="16" t="s">
        <v>8221</v>
      </c>
      <c r="I86">
        <v>0</v>
      </c>
    </row>
    <row r="87" spans="1:9" ht="18" customHeight="1" x14ac:dyDescent="0.25">
      <c r="A87" s="13" t="s">
        <v>8219</v>
      </c>
      <c r="B87">
        <v>11</v>
      </c>
      <c r="H87" s="16" t="s">
        <v>8221</v>
      </c>
      <c r="I87">
        <v>0</v>
      </c>
    </row>
    <row r="88" spans="1:9" ht="18" customHeight="1" x14ac:dyDescent="0.25">
      <c r="A88" s="13" t="s">
        <v>8219</v>
      </c>
      <c r="B88">
        <v>11</v>
      </c>
      <c r="H88" s="16" t="s">
        <v>8221</v>
      </c>
      <c r="I88">
        <v>0</v>
      </c>
    </row>
    <row r="89" spans="1:9" ht="18" customHeight="1" x14ac:dyDescent="0.25">
      <c r="A89" s="13" t="s">
        <v>8219</v>
      </c>
      <c r="B89">
        <v>11</v>
      </c>
      <c r="H89" s="16" t="s">
        <v>8221</v>
      </c>
      <c r="I89">
        <v>0</v>
      </c>
    </row>
    <row r="90" spans="1:9" ht="18" customHeight="1" x14ac:dyDescent="0.25">
      <c r="A90" s="13" t="s">
        <v>8219</v>
      </c>
      <c r="B90">
        <v>11</v>
      </c>
      <c r="H90" s="16" t="s">
        <v>8221</v>
      </c>
      <c r="I90">
        <v>0</v>
      </c>
    </row>
    <row r="91" spans="1:9" ht="18" customHeight="1" x14ac:dyDescent="0.25">
      <c r="A91" s="13" t="s">
        <v>8219</v>
      </c>
      <c r="B91">
        <v>11</v>
      </c>
      <c r="H91" s="16" t="s">
        <v>8221</v>
      </c>
      <c r="I91">
        <v>0</v>
      </c>
    </row>
    <row r="92" spans="1:9" ht="18" customHeight="1" x14ac:dyDescent="0.25">
      <c r="A92" s="13" t="s">
        <v>8219</v>
      </c>
      <c r="B92">
        <v>11</v>
      </c>
      <c r="H92" s="16" t="s">
        <v>8221</v>
      </c>
      <c r="I92">
        <v>0</v>
      </c>
    </row>
    <row r="93" spans="1:9" ht="18" customHeight="1" x14ac:dyDescent="0.25">
      <c r="A93" s="13" t="s">
        <v>8219</v>
      </c>
      <c r="B93">
        <v>11</v>
      </c>
      <c r="H93" s="16" t="s">
        <v>8221</v>
      </c>
      <c r="I93">
        <v>0</v>
      </c>
    </row>
    <row r="94" spans="1:9" ht="18" customHeight="1" x14ac:dyDescent="0.25">
      <c r="A94" s="13" t="s">
        <v>8219</v>
      </c>
      <c r="B94">
        <v>11</v>
      </c>
      <c r="H94" s="16" t="s">
        <v>8221</v>
      </c>
      <c r="I94">
        <v>0</v>
      </c>
    </row>
    <row r="95" spans="1:9" ht="18" customHeight="1" x14ac:dyDescent="0.25">
      <c r="A95" s="13" t="s">
        <v>8219</v>
      </c>
      <c r="B95">
        <v>11</v>
      </c>
      <c r="H95" s="16" t="s">
        <v>8221</v>
      </c>
      <c r="I95">
        <v>0</v>
      </c>
    </row>
    <row r="96" spans="1:9" ht="18" customHeight="1" x14ac:dyDescent="0.25">
      <c r="A96" s="13" t="s">
        <v>8219</v>
      </c>
      <c r="B96">
        <v>11</v>
      </c>
      <c r="H96" s="16" t="s">
        <v>8221</v>
      </c>
      <c r="I96">
        <v>0</v>
      </c>
    </row>
    <row r="97" spans="1:9" ht="18" customHeight="1" x14ac:dyDescent="0.25">
      <c r="A97" s="13" t="s">
        <v>8219</v>
      </c>
      <c r="B97">
        <v>11</v>
      </c>
      <c r="H97" s="16" t="s">
        <v>8221</v>
      </c>
      <c r="I97">
        <v>0</v>
      </c>
    </row>
    <row r="98" spans="1:9" ht="18" customHeight="1" x14ac:dyDescent="0.25">
      <c r="A98" s="13" t="s">
        <v>8219</v>
      </c>
      <c r="B98">
        <v>11</v>
      </c>
      <c r="H98" s="16" t="s">
        <v>8221</v>
      </c>
      <c r="I98">
        <v>0</v>
      </c>
    </row>
    <row r="99" spans="1:9" ht="18" customHeight="1" x14ac:dyDescent="0.25">
      <c r="A99" s="13" t="s">
        <v>8219</v>
      </c>
      <c r="B99">
        <v>11</v>
      </c>
      <c r="H99" s="16" t="s">
        <v>8221</v>
      </c>
      <c r="I99">
        <v>0</v>
      </c>
    </row>
    <row r="100" spans="1:9" ht="18" customHeight="1" x14ac:dyDescent="0.25">
      <c r="A100" s="13" t="s">
        <v>8219</v>
      </c>
      <c r="B100">
        <v>12</v>
      </c>
      <c r="H100" s="16" t="s">
        <v>8221</v>
      </c>
      <c r="I100">
        <v>0</v>
      </c>
    </row>
    <row r="101" spans="1:9" ht="18" customHeight="1" x14ac:dyDescent="0.25">
      <c r="A101" s="13" t="s">
        <v>8219</v>
      </c>
      <c r="B101">
        <v>12</v>
      </c>
      <c r="H101" s="16" t="s">
        <v>8221</v>
      </c>
      <c r="I101">
        <v>0</v>
      </c>
    </row>
    <row r="102" spans="1:9" ht="18" customHeight="1" x14ac:dyDescent="0.25">
      <c r="A102" s="13" t="s">
        <v>8219</v>
      </c>
      <c r="B102">
        <v>12</v>
      </c>
      <c r="H102" s="16" t="s">
        <v>8221</v>
      </c>
      <c r="I102">
        <v>0</v>
      </c>
    </row>
    <row r="103" spans="1:9" ht="18" customHeight="1" x14ac:dyDescent="0.25">
      <c r="A103" s="13" t="s">
        <v>8219</v>
      </c>
      <c r="B103">
        <v>12</v>
      </c>
      <c r="H103" s="16" t="s">
        <v>8221</v>
      </c>
      <c r="I103">
        <v>0</v>
      </c>
    </row>
    <row r="104" spans="1:9" ht="18" customHeight="1" x14ac:dyDescent="0.25">
      <c r="A104" s="13" t="s">
        <v>8219</v>
      </c>
      <c r="B104">
        <v>12</v>
      </c>
      <c r="H104" s="16" t="s">
        <v>8221</v>
      </c>
      <c r="I104">
        <v>0</v>
      </c>
    </row>
    <row r="105" spans="1:9" ht="18" customHeight="1" x14ac:dyDescent="0.25">
      <c r="A105" s="13" t="s">
        <v>8219</v>
      </c>
      <c r="B105">
        <v>12</v>
      </c>
      <c r="H105" s="16" t="s">
        <v>8221</v>
      </c>
      <c r="I105">
        <v>0</v>
      </c>
    </row>
    <row r="106" spans="1:9" ht="18" customHeight="1" x14ac:dyDescent="0.25">
      <c r="A106" s="13" t="s">
        <v>8219</v>
      </c>
      <c r="B106">
        <v>12</v>
      </c>
      <c r="H106" s="16" t="s">
        <v>8221</v>
      </c>
      <c r="I106">
        <v>0</v>
      </c>
    </row>
    <row r="107" spans="1:9" ht="18" customHeight="1" x14ac:dyDescent="0.25">
      <c r="A107" s="13" t="s">
        <v>8219</v>
      </c>
      <c r="B107">
        <v>12</v>
      </c>
      <c r="H107" s="16" t="s">
        <v>8221</v>
      </c>
      <c r="I107">
        <v>0</v>
      </c>
    </row>
    <row r="108" spans="1:9" ht="18" customHeight="1" x14ac:dyDescent="0.25">
      <c r="A108" s="13" t="s">
        <v>8219</v>
      </c>
      <c r="B108">
        <v>12</v>
      </c>
      <c r="H108" s="16" t="s">
        <v>8221</v>
      </c>
      <c r="I108">
        <v>0</v>
      </c>
    </row>
    <row r="109" spans="1:9" ht="18" customHeight="1" x14ac:dyDescent="0.25">
      <c r="A109" s="13" t="s">
        <v>8219</v>
      </c>
      <c r="B109">
        <v>12</v>
      </c>
      <c r="H109" s="16" t="s">
        <v>8221</v>
      </c>
      <c r="I109">
        <v>0</v>
      </c>
    </row>
    <row r="110" spans="1:9" ht="18" customHeight="1" x14ac:dyDescent="0.25">
      <c r="A110" s="13" t="s">
        <v>8219</v>
      </c>
      <c r="B110">
        <v>12</v>
      </c>
      <c r="H110" s="16" t="s">
        <v>8221</v>
      </c>
      <c r="I110">
        <v>0</v>
      </c>
    </row>
    <row r="111" spans="1:9" ht="18" customHeight="1" x14ac:dyDescent="0.25">
      <c r="A111" s="13" t="s">
        <v>8219</v>
      </c>
      <c r="B111">
        <v>13</v>
      </c>
      <c r="H111" s="16" t="s">
        <v>8221</v>
      </c>
      <c r="I111">
        <v>0</v>
      </c>
    </row>
    <row r="112" spans="1:9" ht="18" customHeight="1" x14ac:dyDescent="0.25">
      <c r="A112" s="13" t="s">
        <v>8219</v>
      </c>
      <c r="B112">
        <v>13</v>
      </c>
      <c r="H112" s="16" t="s">
        <v>8221</v>
      </c>
      <c r="I112">
        <v>0</v>
      </c>
    </row>
    <row r="113" spans="1:9" ht="18" customHeight="1" x14ac:dyDescent="0.25">
      <c r="A113" s="13" t="s">
        <v>8219</v>
      </c>
      <c r="B113">
        <v>13</v>
      </c>
      <c r="H113" s="16" t="s">
        <v>8221</v>
      </c>
      <c r="I113">
        <v>0</v>
      </c>
    </row>
    <row r="114" spans="1:9" ht="18" customHeight="1" x14ac:dyDescent="0.25">
      <c r="A114" s="13" t="s">
        <v>8219</v>
      </c>
      <c r="B114">
        <v>13</v>
      </c>
      <c r="H114" s="16" t="s">
        <v>8221</v>
      </c>
      <c r="I114">
        <v>0</v>
      </c>
    </row>
    <row r="115" spans="1:9" ht="18" customHeight="1" x14ac:dyDescent="0.25">
      <c r="A115" s="13" t="s">
        <v>8219</v>
      </c>
      <c r="B115">
        <v>13</v>
      </c>
      <c r="H115" s="16" t="s">
        <v>8221</v>
      </c>
      <c r="I115">
        <v>0</v>
      </c>
    </row>
    <row r="116" spans="1:9" ht="18" customHeight="1" x14ac:dyDescent="0.25">
      <c r="A116" s="13" t="s">
        <v>8219</v>
      </c>
      <c r="B116">
        <v>13</v>
      </c>
      <c r="H116" s="16" t="s">
        <v>8221</v>
      </c>
      <c r="I116">
        <v>0</v>
      </c>
    </row>
    <row r="117" spans="1:9" ht="18" customHeight="1" x14ac:dyDescent="0.25">
      <c r="A117" s="13" t="s">
        <v>8219</v>
      </c>
      <c r="B117">
        <v>13</v>
      </c>
      <c r="H117" s="16" t="s">
        <v>8221</v>
      </c>
      <c r="I117">
        <v>0</v>
      </c>
    </row>
    <row r="118" spans="1:9" ht="18" customHeight="1" x14ac:dyDescent="0.25">
      <c r="A118" s="13" t="s">
        <v>8219</v>
      </c>
      <c r="B118">
        <v>13</v>
      </c>
      <c r="H118" s="16" t="s">
        <v>8221</v>
      </c>
      <c r="I118">
        <v>0</v>
      </c>
    </row>
    <row r="119" spans="1:9" ht="18" customHeight="1" x14ac:dyDescent="0.25">
      <c r="A119" s="13" t="s">
        <v>8219</v>
      </c>
      <c r="B119">
        <v>13</v>
      </c>
      <c r="H119" s="16" t="s">
        <v>8221</v>
      </c>
      <c r="I119">
        <v>0</v>
      </c>
    </row>
    <row r="120" spans="1:9" ht="18" customHeight="1" x14ac:dyDescent="0.25">
      <c r="A120" s="13" t="s">
        <v>8219</v>
      </c>
      <c r="B120">
        <v>13</v>
      </c>
      <c r="H120" s="16" t="s">
        <v>8221</v>
      </c>
      <c r="I120">
        <v>0</v>
      </c>
    </row>
    <row r="121" spans="1:9" ht="18" customHeight="1" x14ac:dyDescent="0.25">
      <c r="A121" s="13" t="s">
        <v>8219</v>
      </c>
      <c r="B121">
        <v>13</v>
      </c>
      <c r="H121" s="16" t="s">
        <v>8221</v>
      </c>
      <c r="I121">
        <v>0</v>
      </c>
    </row>
    <row r="122" spans="1:9" ht="18" customHeight="1" x14ac:dyDescent="0.25">
      <c r="A122" s="13" t="s">
        <v>8219</v>
      </c>
      <c r="B122">
        <v>13</v>
      </c>
      <c r="H122" s="16" t="s">
        <v>8221</v>
      </c>
      <c r="I122">
        <v>0</v>
      </c>
    </row>
    <row r="123" spans="1:9" ht="18" customHeight="1" x14ac:dyDescent="0.25">
      <c r="A123" s="13" t="s">
        <v>8219</v>
      </c>
      <c r="B123">
        <v>13</v>
      </c>
      <c r="H123" s="16" t="s">
        <v>8221</v>
      </c>
      <c r="I123">
        <v>0</v>
      </c>
    </row>
    <row r="124" spans="1:9" ht="18" customHeight="1" x14ac:dyDescent="0.25">
      <c r="A124" s="13" t="s">
        <v>8219</v>
      </c>
      <c r="B124">
        <v>13</v>
      </c>
      <c r="H124" s="16" t="s">
        <v>8221</v>
      </c>
      <c r="I124">
        <v>0</v>
      </c>
    </row>
    <row r="125" spans="1:9" ht="18" customHeight="1" x14ac:dyDescent="0.25">
      <c r="A125" s="13" t="s">
        <v>8219</v>
      </c>
      <c r="B125">
        <v>13</v>
      </c>
      <c r="H125" s="16" t="s">
        <v>8221</v>
      </c>
      <c r="I125">
        <v>0</v>
      </c>
    </row>
    <row r="126" spans="1:9" ht="18" customHeight="1" x14ac:dyDescent="0.25">
      <c r="A126" s="13" t="s">
        <v>8219</v>
      </c>
      <c r="B126">
        <v>13</v>
      </c>
      <c r="H126" s="16" t="s">
        <v>8221</v>
      </c>
      <c r="I126">
        <v>0</v>
      </c>
    </row>
    <row r="127" spans="1:9" ht="18" customHeight="1" x14ac:dyDescent="0.25">
      <c r="A127" s="13" t="s">
        <v>8219</v>
      </c>
      <c r="B127">
        <v>13</v>
      </c>
      <c r="H127" s="16" t="s">
        <v>8221</v>
      </c>
      <c r="I127">
        <v>0</v>
      </c>
    </row>
    <row r="128" spans="1:9" ht="18" customHeight="1" x14ac:dyDescent="0.25">
      <c r="A128" s="13" t="s">
        <v>8219</v>
      </c>
      <c r="B128">
        <v>13</v>
      </c>
      <c r="H128" s="16" t="s">
        <v>8221</v>
      </c>
      <c r="I128">
        <v>0</v>
      </c>
    </row>
    <row r="129" spans="1:9" ht="18" customHeight="1" x14ac:dyDescent="0.25">
      <c r="A129" s="13" t="s">
        <v>8219</v>
      </c>
      <c r="B129">
        <v>13</v>
      </c>
      <c r="H129" s="16" t="s">
        <v>8221</v>
      </c>
      <c r="I129">
        <v>0</v>
      </c>
    </row>
    <row r="130" spans="1:9" ht="18" customHeight="1" x14ac:dyDescent="0.25">
      <c r="A130" s="13" t="s">
        <v>8219</v>
      </c>
      <c r="B130">
        <v>13</v>
      </c>
      <c r="H130" s="16" t="s">
        <v>8221</v>
      </c>
      <c r="I130">
        <v>0</v>
      </c>
    </row>
    <row r="131" spans="1:9" ht="18" customHeight="1" x14ac:dyDescent="0.25">
      <c r="A131" s="13" t="s">
        <v>8219</v>
      </c>
      <c r="B131">
        <v>13</v>
      </c>
      <c r="H131" s="16" t="s">
        <v>8221</v>
      </c>
      <c r="I131">
        <v>0</v>
      </c>
    </row>
    <row r="132" spans="1:9" ht="18" customHeight="1" x14ac:dyDescent="0.25">
      <c r="A132" s="13" t="s">
        <v>8219</v>
      </c>
      <c r="B132">
        <v>13</v>
      </c>
      <c r="H132" s="16" t="s">
        <v>8221</v>
      </c>
      <c r="I132">
        <v>0</v>
      </c>
    </row>
    <row r="133" spans="1:9" ht="18" customHeight="1" x14ac:dyDescent="0.25">
      <c r="A133" s="13" t="s">
        <v>8219</v>
      </c>
      <c r="B133">
        <v>13</v>
      </c>
      <c r="H133" s="16" t="s">
        <v>8221</v>
      </c>
      <c r="I133">
        <v>0</v>
      </c>
    </row>
    <row r="134" spans="1:9" ht="18" customHeight="1" x14ac:dyDescent="0.25">
      <c r="A134" s="13" t="s">
        <v>8219</v>
      </c>
      <c r="B134">
        <v>14</v>
      </c>
      <c r="H134" s="16" t="s">
        <v>8221</v>
      </c>
      <c r="I134">
        <v>0</v>
      </c>
    </row>
    <row r="135" spans="1:9" ht="18" customHeight="1" x14ac:dyDescent="0.25">
      <c r="A135" s="13" t="s">
        <v>8219</v>
      </c>
      <c r="B135">
        <v>14</v>
      </c>
      <c r="H135" s="16" t="s">
        <v>8221</v>
      </c>
      <c r="I135">
        <v>0</v>
      </c>
    </row>
    <row r="136" spans="1:9" ht="18" customHeight="1" x14ac:dyDescent="0.25">
      <c r="A136" s="13" t="s">
        <v>8219</v>
      </c>
      <c r="B136">
        <v>14</v>
      </c>
      <c r="H136" s="16" t="s">
        <v>8221</v>
      </c>
      <c r="I136">
        <v>0</v>
      </c>
    </row>
    <row r="137" spans="1:9" ht="18" customHeight="1" x14ac:dyDescent="0.25">
      <c r="A137" s="13" t="s">
        <v>8219</v>
      </c>
      <c r="B137">
        <v>14</v>
      </c>
      <c r="H137" s="16" t="s">
        <v>8221</v>
      </c>
      <c r="I137">
        <v>0</v>
      </c>
    </row>
    <row r="138" spans="1:9" ht="18" customHeight="1" x14ac:dyDescent="0.25">
      <c r="A138" s="13" t="s">
        <v>8219</v>
      </c>
      <c r="B138">
        <v>14</v>
      </c>
      <c r="H138" s="16" t="s">
        <v>8221</v>
      </c>
      <c r="I138">
        <v>0</v>
      </c>
    </row>
    <row r="139" spans="1:9" ht="18" customHeight="1" x14ac:dyDescent="0.25">
      <c r="A139" s="13" t="s">
        <v>8219</v>
      </c>
      <c r="B139">
        <v>14</v>
      </c>
      <c r="H139" s="16" t="s">
        <v>8221</v>
      </c>
      <c r="I139">
        <v>0</v>
      </c>
    </row>
    <row r="140" spans="1:9" ht="18" customHeight="1" x14ac:dyDescent="0.25">
      <c r="A140" s="13" t="s">
        <v>8219</v>
      </c>
      <c r="B140">
        <v>14</v>
      </c>
      <c r="H140" s="16" t="s">
        <v>8221</v>
      </c>
      <c r="I140">
        <v>0</v>
      </c>
    </row>
    <row r="141" spans="1:9" ht="18" customHeight="1" x14ac:dyDescent="0.25">
      <c r="A141" s="13" t="s">
        <v>8219</v>
      </c>
      <c r="B141">
        <v>14</v>
      </c>
      <c r="H141" s="16" t="s">
        <v>8221</v>
      </c>
      <c r="I141">
        <v>0</v>
      </c>
    </row>
    <row r="142" spans="1:9" ht="18" customHeight="1" x14ac:dyDescent="0.25">
      <c r="A142" s="13" t="s">
        <v>8219</v>
      </c>
      <c r="B142">
        <v>14</v>
      </c>
      <c r="H142" s="16" t="s">
        <v>8221</v>
      </c>
      <c r="I142">
        <v>0</v>
      </c>
    </row>
    <row r="143" spans="1:9" ht="18" customHeight="1" x14ac:dyDescent="0.25">
      <c r="A143" s="13" t="s">
        <v>8219</v>
      </c>
      <c r="B143">
        <v>14</v>
      </c>
      <c r="H143" s="16" t="s">
        <v>8221</v>
      </c>
      <c r="I143">
        <v>0</v>
      </c>
    </row>
    <row r="144" spans="1:9" ht="18" customHeight="1" x14ac:dyDescent="0.25">
      <c r="A144" s="13" t="s">
        <v>8219</v>
      </c>
      <c r="B144">
        <v>14</v>
      </c>
      <c r="H144" s="16" t="s">
        <v>8221</v>
      </c>
      <c r="I144">
        <v>0</v>
      </c>
    </row>
    <row r="145" spans="1:9" ht="18" customHeight="1" x14ac:dyDescent="0.25">
      <c r="A145" s="13" t="s">
        <v>8219</v>
      </c>
      <c r="B145">
        <v>14</v>
      </c>
      <c r="H145" s="16" t="s">
        <v>8221</v>
      </c>
      <c r="I145">
        <v>0</v>
      </c>
    </row>
    <row r="146" spans="1:9" ht="18" customHeight="1" x14ac:dyDescent="0.25">
      <c r="A146" s="13" t="s">
        <v>8219</v>
      </c>
      <c r="B146">
        <v>14</v>
      </c>
      <c r="H146" s="16" t="s">
        <v>8221</v>
      </c>
      <c r="I146">
        <v>0</v>
      </c>
    </row>
    <row r="147" spans="1:9" ht="18" customHeight="1" x14ac:dyDescent="0.25">
      <c r="A147" s="13" t="s">
        <v>8219</v>
      </c>
      <c r="B147">
        <v>14</v>
      </c>
      <c r="H147" s="16" t="s">
        <v>8221</v>
      </c>
      <c r="I147">
        <v>0</v>
      </c>
    </row>
    <row r="148" spans="1:9" ht="18" customHeight="1" x14ac:dyDescent="0.25">
      <c r="A148" s="13" t="s">
        <v>8219</v>
      </c>
      <c r="B148">
        <v>14</v>
      </c>
      <c r="H148" s="16" t="s">
        <v>8221</v>
      </c>
      <c r="I148">
        <v>0</v>
      </c>
    </row>
    <row r="149" spans="1:9" ht="18" customHeight="1" x14ac:dyDescent="0.25">
      <c r="A149" s="13" t="s">
        <v>8219</v>
      </c>
      <c r="B149">
        <v>14</v>
      </c>
      <c r="H149" s="16" t="s">
        <v>8221</v>
      </c>
      <c r="I149">
        <v>0</v>
      </c>
    </row>
    <row r="150" spans="1:9" ht="18" customHeight="1" x14ac:dyDescent="0.25">
      <c r="A150" s="13" t="s">
        <v>8219</v>
      </c>
      <c r="B150">
        <v>14</v>
      </c>
      <c r="H150" s="16" t="s">
        <v>8221</v>
      </c>
      <c r="I150">
        <v>0</v>
      </c>
    </row>
    <row r="151" spans="1:9" ht="18" customHeight="1" x14ac:dyDescent="0.25">
      <c r="A151" s="13" t="s">
        <v>8219</v>
      </c>
      <c r="B151">
        <v>14</v>
      </c>
      <c r="H151" s="16" t="s">
        <v>8221</v>
      </c>
      <c r="I151">
        <v>0</v>
      </c>
    </row>
    <row r="152" spans="1:9" ht="18" customHeight="1" x14ac:dyDescent="0.25">
      <c r="A152" s="13" t="s">
        <v>8219</v>
      </c>
      <c r="B152">
        <v>14</v>
      </c>
      <c r="H152" s="16" t="s">
        <v>8221</v>
      </c>
      <c r="I152">
        <v>0</v>
      </c>
    </row>
    <row r="153" spans="1:9" ht="18" customHeight="1" x14ac:dyDescent="0.25">
      <c r="A153" s="13" t="s">
        <v>8219</v>
      </c>
      <c r="B153">
        <v>14</v>
      </c>
      <c r="H153" s="16" t="s">
        <v>8221</v>
      </c>
      <c r="I153">
        <v>0</v>
      </c>
    </row>
    <row r="154" spans="1:9" ht="18" customHeight="1" x14ac:dyDescent="0.25">
      <c r="A154" s="13" t="s">
        <v>8219</v>
      </c>
      <c r="B154">
        <v>14</v>
      </c>
      <c r="H154" s="16" t="s">
        <v>8221</v>
      </c>
      <c r="I154">
        <v>0</v>
      </c>
    </row>
    <row r="155" spans="1:9" ht="18" customHeight="1" x14ac:dyDescent="0.25">
      <c r="A155" s="13" t="s">
        <v>8219</v>
      </c>
      <c r="B155">
        <v>14</v>
      </c>
      <c r="H155" s="16" t="s">
        <v>8221</v>
      </c>
      <c r="I155">
        <v>0</v>
      </c>
    </row>
    <row r="156" spans="1:9" ht="18" customHeight="1" x14ac:dyDescent="0.25">
      <c r="A156" s="13" t="s">
        <v>8219</v>
      </c>
      <c r="B156">
        <v>14</v>
      </c>
      <c r="H156" s="16" t="s">
        <v>8221</v>
      </c>
      <c r="I156">
        <v>0</v>
      </c>
    </row>
    <row r="157" spans="1:9" ht="18" customHeight="1" x14ac:dyDescent="0.25">
      <c r="A157" s="13" t="s">
        <v>8219</v>
      </c>
      <c r="B157">
        <v>14</v>
      </c>
      <c r="H157" s="16" t="s">
        <v>8221</v>
      </c>
      <c r="I157">
        <v>0</v>
      </c>
    </row>
    <row r="158" spans="1:9" ht="18" customHeight="1" x14ac:dyDescent="0.25">
      <c r="A158" s="13" t="s">
        <v>8219</v>
      </c>
      <c r="B158">
        <v>14</v>
      </c>
      <c r="H158" s="16" t="s">
        <v>8221</v>
      </c>
      <c r="I158">
        <v>0</v>
      </c>
    </row>
    <row r="159" spans="1:9" ht="18" customHeight="1" x14ac:dyDescent="0.25">
      <c r="A159" s="13" t="s">
        <v>8219</v>
      </c>
      <c r="B159">
        <v>14</v>
      </c>
      <c r="H159" s="16" t="s">
        <v>8221</v>
      </c>
      <c r="I159">
        <v>0</v>
      </c>
    </row>
    <row r="160" spans="1:9" ht="18" customHeight="1" x14ac:dyDescent="0.25">
      <c r="A160" s="13" t="s">
        <v>8219</v>
      </c>
      <c r="B160">
        <v>14</v>
      </c>
      <c r="H160" s="16" t="s">
        <v>8221</v>
      </c>
      <c r="I160">
        <v>0</v>
      </c>
    </row>
    <row r="161" spans="1:9" ht="18" customHeight="1" x14ac:dyDescent="0.25">
      <c r="A161" s="13" t="s">
        <v>8219</v>
      </c>
      <c r="B161">
        <v>14</v>
      </c>
      <c r="H161" s="16" t="s">
        <v>8221</v>
      </c>
      <c r="I161">
        <v>0</v>
      </c>
    </row>
    <row r="162" spans="1:9" ht="18" customHeight="1" x14ac:dyDescent="0.25">
      <c r="A162" s="13" t="s">
        <v>8219</v>
      </c>
      <c r="B162">
        <v>14</v>
      </c>
      <c r="H162" s="16" t="s">
        <v>8221</v>
      </c>
      <c r="I162">
        <v>0</v>
      </c>
    </row>
    <row r="163" spans="1:9" ht="18" customHeight="1" x14ac:dyDescent="0.25">
      <c r="A163" s="13" t="s">
        <v>8219</v>
      </c>
      <c r="B163">
        <v>14</v>
      </c>
      <c r="H163" s="16" t="s">
        <v>8221</v>
      </c>
      <c r="I163">
        <v>0</v>
      </c>
    </row>
    <row r="164" spans="1:9" ht="18" customHeight="1" x14ac:dyDescent="0.25">
      <c r="A164" s="13" t="s">
        <v>8219</v>
      </c>
      <c r="B164">
        <v>14</v>
      </c>
      <c r="H164" s="16" t="s">
        <v>8221</v>
      </c>
      <c r="I164">
        <v>0</v>
      </c>
    </row>
    <row r="165" spans="1:9" ht="18" customHeight="1" x14ac:dyDescent="0.25">
      <c r="A165" s="13" t="s">
        <v>8219</v>
      </c>
      <c r="B165">
        <v>15</v>
      </c>
      <c r="H165" s="16" t="s">
        <v>8221</v>
      </c>
      <c r="I165">
        <v>0</v>
      </c>
    </row>
    <row r="166" spans="1:9" ht="18" customHeight="1" x14ac:dyDescent="0.25">
      <c r="A166" s="13" t="s">
        <v>8219</v>
      </c>
      <c r="B166">
        <v>15</v>
      </c>
      <c r="H166" s="16" t="s">
        <v>8221</v>
      </c>
      <c r="I166">
        <v>0</v>
      </c>
    </row>
    <row r="167" spans="1:9" ht="18" customHeight="1" x14ac:dyDescent="0.25">
      <c r="A167" s="13" t="s">
        <v>8219</v>
      </c>
      <c r="B167">
        <v>15</v>
      </c>
      <c r="H167" s="16" t="s">
        <v>8221</v>
      </c>
      <c r="I167">
        <v>0</v>
      </c>
    </row>
    <row r="168" spans="1:9" ht="18" customHeight="1" x14ac:dyDescent="0.25">
      <c r="A168" s="13" t="s">
        <v>8219</v>
      </c>
      <c r="B168">
        <v>15</v>
      </c>
      <c r="H168" s="16" t="s">
        <v>8221</v>
      </c>
      <c r="I168">
        <v>0</v>
      </c>
    </row>
    <row r="169" spans="1:9" ht="18" customHeight="1" x14ac:dyDescent="0.25">
      <c r="A169" s="13" t="s">
        <v>8219</v>
      </c>
      <c r="B169">
        <v>15</v>
      </c>
      <c r="H169" s="16" t="s">
        <v>8221</v>
      </c>
      <c r="I169">
        <v>0</v>
      </c>
    </row>
    <row r="170" spans="1:9" ht="18" customHeight="1" x14ac:dyDescent="0.25">
      <c r="A170" s="13" t="s">
        <v>8219</v>
      </c>
      <c r="B170">
        <v>15</v>
      </c>
      <c r="H170" s="16" t="s">
        <v>8221</v>
      </c>
      <c r="I170">
        <v>0</v>
      </c>
    </row>
    <row r="171" spans="1:9" ht="18" customHeight="1" x14ac:dyDescent="0.25">
      <c r="A171" s="13" t="s">
        <v>8219</v>
      </c>
      <c r="B171">
        <v>15</v>
      </c>
      <c r="H171" s="16" t="s">
        <v>8221</v>
      </c>
      <c r="I171">
        <v>0</v>
      </c>
    </row>
    <row r="172" spans="1:9" ht="18" customHeight="1" x14ac:dyDescent="0.25">
      <c r="A172" s="13" t="s">
        <v>8219</v>
      </c>
      <c r="B172">
        <v>15</v>
      </c>
      <c r="H172" s="16" t="s">
        <v>8221</v>
      </c>
      <c r="I172">
        <v>0</v>
      </c>
    </row>
    <row r="173" spans="1:9" ht="18" customHeight="1" x14ac:dyDescent="0.25">
      <c r="A173" s="13" t="s">
        <v>8219</v>
      </c>
      <c r="B173">
        <v>15</v>
      </c>
      <c r="H173" s="16" t="s">
        <v>8221</v>
      </c>
      <c r="I173">
        <v>0</v>
      </c>
    </row>
    <row r="174" spans="1:9" ht="18" customHeight="1" x14ac:dyDescent="0.25">
      <c r="A174" s="13" t="s">
        <v>8219</v>
      </c>
      <c r="B174">
        <v>15</v>
      </c>
      <c r="H174" s="16" t="s">
        <v>8221</v>
      </c>
      <c r="I174">
        <v>0</v>
      </c>
    </row>
    <row r="175" spans="1:9" ht="18" customHeight="1" x14ac:dyDescent="0.25">
      <c r="A175" s="13" t="s">
        <v>8219</v>
      </c>
      <c r="B175">
        <v>15</v>
      </c>
      <c r="H175" s="16" t="s">
        <v>8221</v>
      </c>
      <c r="I175">
        <v>0</v>
      </c>
    </row>
    <row r="176" spans="1:9" ht="18" customHeight="1" x14ac:dyDescent="0.25">
      <c r="A176" s="13" t="s">
        <v>8219</v>
      </c>
      <c r="B176">
        <v>15</v>
      </c>
      <c r="H176" s="16" t="s">
        <v>8221</v>
      </c>
      <c r="I176">
        <v>0</v>
      </c>
    </row>
    <row r="177" spans="1:9" ht="18" customHeight="1" x14ac:dyDescent="0.25">
      <c r="A177" s="13" t="s">
        <v>8219</v>
      </c>
      <c r="B177">
        <v>15</v>
      </c>
      <c r="H177" s="16" t="s">
        <v>8221</v>
      </c>
      <c r="I177">
        <v>0</v>
      </c>
    </row>
    <row r="178" spans="1:9" ht="18" customHeight="1" x14ac:dyDescent="0.25">
      <c r="A178" s="13" t="s">
        <v>8219</v>
      </c>
      <c r="B178">
        <v>15</v>
      </c>
      <c r="H178" s="16" t="s">
        <v>8221</v>
      </c>
      <c r="I178">
        <v>0</v>
      </c>
    </row>
    <row r="179" spans="1:9" ht="18" customHeight="1" x14ac:dyDescent="0.25">
      <c r="A179" s="13" t="s">
        <v>8219</v>
      </c>
      <c r="B179">
        <v>15</v>
      </c>
      <c r="H179" s="16" t="s">
        <v>8221</v>
      </c>
      <c r="I179">
        <v>0</v>
      </c>
    </row>
    <row r="180" spans="1:9" ht="18" customHeight="1" x14ac:dyDescent="0.25">
      <c r="A180" s="13" t="s">
        <v>8219</v>
      </c>
      <c r="B180">
        <v>15</v>
      </c>
      <c r="H180" s="16" t="s">
        <v>8221</v>
      </c>
      <c r="I180">
        <v>0</v>
      </c>
    </row>
    <row r="181" spans="1:9" ht="18" customHeight="1" x14ac:dyDescent="0.25">
      <c r="A181" s="13" t="s">
        <v>8219</v>
      </c>
      <c r="B181">
        <v>15</v>
      </c>
      <c r="H181" s="16" t="s">
        <v>8221</v>
      </c>
      <c r="I181">
        <v>0</v>
      </c>
    </row>
    <row r="182" spans="1:9" ht="18" customHeight="1" x14ac:dyDescent="0.25">
      <c r="A182" s="13" t="s">
        <v>8219</v>
      </c>
      <c r="B182">
        <v>15</v>
      </c>
      <c r="H182" s="16" t="s">
        <v>8221</v>
      </c>
      <c r="I182">
        <v>0</v>
      </c>
    </row>
    <row r="183" spans="1:9" ht="18" customHeight="1" x14ac:dyDescent="0.25">
      <c r="A183" s="13" t="s">
        <v>8219</v>
      </c>
      <c r="B183">
        <v>15</v>
      </c>
      <c r="H183" s="16" t="s">
        <v>8221</v>
      </c>
      <c r="I183">
        <v>0</v>
      </c>
    </row>
    <row r="184" spans="1:9" ht="18" customHeight="1" x14ac:dyDescent="0.25">
      <c r="A184" s="13" t="s">
        <v>8219</v>
      </c>
      <c r="B184">
        <v>15</v>
      </c>
      <c r="H184" s="16" t="s">
        <v>8221</v>
      </c>
      <c r="I184">
        <v>0</v>
      </c>
    </row>
    <row r="185" spans="1:9" ht="18" customHeight="1" x14ac:dyDescent="0.25">
      <c r="A185" s="13" t="s">
        <v>8219</v>
      </c>
      <c r="B185">
        <v>15</v>
      </c>
      <c r="H185" s="16" t="s">
        <v>8221</v>
      </c>
      <c r="I185">
        <v>0</v>
      </c>
    </row>
    <row r="186" spans="1:9" ht="18" customHeight="1" x14ac:dyDescent="0.25">
      <c r="A186" s="13" t="s">
        <v>8219</v>
      </c>
      <c r="B186">
        <v>15</v>
      </c>
      <c r="H186" s="16" t="s">
        <v>8221</v>
      </c>
      <c r="I186">
        <v>0</v>
      </c>
    </row>
    <row r="187" spans="1:9" ht="18" customHeight="1" x14ac:dyDescent="0.25">
      <c r="A187" s="13" t="s">
        <v>8219</v>
      </c>
      <c r="B187">
        <v>15</v>
      </c>
      <c r="H187" s="16" t="s">
        <v>8221</v>
      </c>
      <c r="I187">
        <v>0</v>
      </c>
    </row>
    <row r="188" spans="1:9" ht="18" customHeight="1" x14ac:dyDescent="0.25">
      <c r="A188" s="13" t="s">
        <v>8219</v>
      </c>
      <c r="B188">
        <v>15</v>
      </c>
      <c r="H188" s="16" t="s">
        <v>8221</v>
      </c>
      <c r="I188">
        <v>0</v>
      </c>
    </row>
    <row r="189" spans="1:9" ht="18" customHeight="1" x14ac:dyDescent="0.25">
      <c r="A189" s="13" t="s">
        <v>8219</v>
      </c>
      <c r="B189">
        <v>15</v>
      </c>
      <c r="H189" s="16" t="s">
        <v>8221</v>
      </c>
      <c r="I189">
        <v>0</v>
      </c>
    </row>
    <row r="190" spans="1:9" ht="18" customHeight="1" x14ac:dyDescent="0.25">
      <c r="A190" s="13" t="s">
        <v>8219</v>
      </c>
      <c r="B190">
        <v>15</v>
      </c>
      <c r="H190" s="16" t="s">
        <v>8221</v>
      </c>
      <c r="I190">
        <v>0</v>
      </c>
    </row>
    <row r="191" spans="1:9" ht="18" customHeight="1" x14ac:dyDescent="0.25">
      <c r="A191" s="13" t="s">
        <v>8219</v>
      </c>
      <c r="B191">
        <v>16</v>
      </c>
      <c r="H191" s="16" t="s">
        <v>8221</v>
      </c>
      <c r="I191">
        <v>0</v>
      </c>
    </row>
    <row r="192" spans="1:9" ht="18" customHeight="1" x14ac:dyDescent="0.25">
      <c r="A192" s="13" t="s">
        <v>8219</v>
      </c>
      <c r="B192">
        <v>16</v>
      </c>
      <c r="H192" s="16" t="s">
        <v>8221</v>
      </c>
      <c r="I192">
        <v>0</v>
      </c>
    </row>
    <row r="193" spans="1:9" ht="18" customHeight="1" x14ac:dyDescent="0.25">
      <c r="A193" s="13" t="s">
        <v>8219</v>
      </c>
      <c r="B193">
        <v>16</v>
      </c>
      <c r="H193" s="16" t="s">
        <v>8221</v>
      </c>
      <c r="I193">
        <v>0</v>
      </c>
    </row>
    <row r="194" spans="1:9" ht="18" customHeight="1" x14ac:dyDescent="0.25">
      <c r="A194" s="13" t="s">
        <v>8219</v>
      </c>
      <c r="B194">
        <v>16</v>
      </c>
      <c r="H194" s="16" t="s">
        <v>8221</v>
      </c>
      <c r="I194">
        <v>0</v>
      </c>
    </row>
    <row r="195" spans="1:9" ht="18" customHeight="1" x14ac:dyDescent="0.25">
      <c r="A195" s="13" t="s">
        <v>8219</v>
      </c>
      <c r="B195">
        <v>16</v>
      </c>
      <c r="H195" s="16" t="s">
        <v>8221</v>
      </c>
      <c r="I195">
        <v>0</v>
      </c>
    </row>
    <row r="196" spans="1:9" ht="18" customHeight="1" x14ac:dyDescent="0.25">
      <c r="A196" s="13" t="s">
        <v>8219</v>
      </c>
      <c r="B196">
        <v>16</v>
      </c>
      <c r="H196" s="16" t="s">
        <v>8221</v>
      </c>
      <c r="I196">
        <v>0</v>
      </c>
    </row>
    <row r="197" spans="1:9" ht="18" customHeight="1" x14ac:dyDescent="0.25">
      <c r="A197" s="13" t="s">
        <v>8219</v>
      </c>
      <c r="B197">
        <v>16</v>
      </c>
      <c r="H197" s="16" t="s">
        <v>8221</v>
      </c>
      <c r="I197">
        <v>0</v>
      </c>
    </row>
    <row r="198" spans="1:9" ht="18" customHeight="1" x14ac:dyDescent="0.25">
      <c r="A198" s="13" t="s">
        <v>8219</v>
      </c>
      <c r="B198">
        <v>16</v>
      </c>
      <c r="H198" s="16" t="s">
        <v>8221</v>
      </c>
      <c r="I198">
        <v>0</v>
      </c>
    </row>
    <row r="199" spans="1:9" ht="18" customHeight="1" x14ac:dyDescent="0.25">
      <c r="A199" s="13" t="s">
        <v>8219</v>
      </c>
      <c r="B199">
        <v>16</v>
      </c>
      <c r="H199" s="16" t="s">
        <v>8221</v>
      </c>
      <c r="I199">
        <v>0</v>
      </c>
    </row>
    <row r="200" spans="1:9" ht="18" customHeight="1" x14ac:dyDescent="0.25">
      <c r="A200" s="13" t="s">
        <v>8219</v>
      </c>
      <c r="B200">
        <v>16</v>
      </c>
      <c r="H200" s="16" t="s">
        <v>8221</v>
      </c>
      <c r="I200">
        <v>0</v>
      </c>
    </row>
    <row r="201" spans="1:9" ht="18" customHeight="1" x14ac:dyDescent="0.25">
      <c r="A201" s="13" t="s">
        <v>8219</v>
      </c>
      <c r="B201">
        <v>16</v>
      </c>
      <c r="H201" s="16" t="s">
        <v>8221</v>
      </c>
      <c r="I201">
        <v>0</v>
      </c>
    </row>
    <row r="202" spans="1:9" ht="18" customHeight="1" x14ac:dyDescent="0.25">
      <c r="A202" s="13" t="s">
        <v>8219</v>
      </c>
      <c r="B202">
        <v>16</v>
      </c>
      <c r="H202" s="16" t="s">
        <v>8221</v>
      </c>
      <c r="I202">
        <v>0</v>
      </c>
    </row>
    <row r="203" spans="1:9" ht="18" customHeight="1" x14ac:dyDescent="0.25">
      <c r="A203" s="13" t="s">
        <v>8219</v>
      </c>
      <c r="B203">
        <v>16</v>
      </c>
      <c r="H203" s="16" t="s">
        <v>8221</v>
      </c>
      <c r="I203">
        <v>0</v>
      </c>
    </row>
    <row r="204" spans="1:9" ht="18" customHeight="1" x14ac:dyDescent="0.25">
      <c r="A204" s="13" t="s">
        <v>8219</v>
      </c>
      <c r="B204">
        <v>17</v>
      </c>
      <c r="H204" s="16" t="s">
        <v>8221</v>
      </c>
      <c r="I204">
        <v>0</v>
      </c>
    </row>
    <row r="205" spans="1:9" ht="18" customHeight="1" x14ac:dyDescent="0.25">
      <c r="A205" s="13" t="s">
        <v>8219</v>
      </c>
      <c r="B205">
        <v>17</v>
      </c>
      <c r="H205" s="16" t="s">
        <v>8221</v>
      </c>
      <c r="I205">
        <v>0</v>
      </c>
    </row>
    <row r="206" spans="1:9" ht="18" customHeight="1" x14ac:dyDescent="0.25">
      <c r="A206" s="13" t="s">
        <v>8219</v>
      </c>
      <c r="B206">
        <v>17</v>
      </c>
      <c r="H206" s="16" t="s">
        <v>8221</v>
      </c>
      <c r="I206">
        <v>0</v>
      </c>
    </row>
    <row r="207" spans="1:9" ht="18" customHeight="1" x14ac:dyDescent="0.25">
      <c r="A207" s="13" t="s">
        <v>8219</v>
      </c>
      <c r="B207">
        <v>17</v>
      </c>
      <c r="H207" s="16" t="s">
        <v>8221</v>
      </c>
      <c r="I207">
        <v>0</v>
      </c>
    </row>
    <row r="208" spans="1:9" ht="18" customHeight="1" x14ac:dyDescent="0.25">
      <c r="A208" s="13" t="s">
        <v>8219</v>
      </c>
      <c r="B208">
        <v>17</v>
      </c>
      <c r="H208" s="16" t="s">
        <v>8221</v>
      </c>
      <c r="I208">
        <v>0</v>
      </c>
    </row>
    <row r="209" spans="1:9" ht="18" customHeight="1" x14ac:dyDescent="0.25">
      <c r="A209" s="13" t="s">
        <v>8219</v>
      </c>
      <c r="B209">
        <v>17</v>
      </c>
      <c r="H209" s="16" t="s">
        <v>8221</v>
      </c>
      <c r="I209">
        <v>0</v>
      </c>
    </row>
    <row r="210" spans="1:9" ht="18" customHeight="1" x14ac:dyDescent="0.25">
      <c r="A210" s="13" t="s">
        <v>8219</v>
      </c>
      <c r="B210">
        <v>17</v>
      </c>
      <c r="H210" s="16" t="s">
        <v>8221</v>
      </c>
      <c r="I210">
        <v>0</v>
      </c>
    </row>
    <row r="211" spans="1:9" ht="18" customHeight="1" x14ac:dyDescent="0.25">
      <c r="A211" s="13" t="s">
        <v>8219</v>
      </c>
      <c r="B211">
        <v>17</v>
      </c>
      <c r="H211" s="16" t="s">
        <v>8221</v>
      </c>
      <c r="I211">
        <v>0</v>
      </c>
    </row>
    <row r="212" spans="1:9" ht="18" customHeight="1" x14ac:dyDescent="0.25">
      <c r="A212" s="13" t="s">
        <v>8219</v>
      </c>
      <c r="B212">
        <v>17</v>
      </c>
      <c r="H212" s="16" t="s">
        <v>8221</v>
      </c>
      <c r="I212">
        <v>0</v>
      </c>
    </row>
    <row r="213" spans="1:9" ht="18" customHeight="1" x14ac:dyDescent="0.25">
      <c r="A213" s="13" t="s">
        <v>8219</v>
      </c>
      <c r="B213">
        <v>17</v>
      </c>
      <c r="H213" s="16" t="s">
        <v>8221</v>
      </c>
      <c r="I213">
        <v>0</v>
      </c>
    </row>
    <row r="214" spans="1:9" ht="18" customHeight="1" x14ac:dyDescent="0.25">
      <c r="A214" s="13" t="s">
        <v>8219</v>
      </c>
      <c r="B214">
        <v>17</v>
      </c>
      <c r="H214" s="16" t="s">
        <v>8221</v>
      </c>
      <c r="I214">
        <v>0</v>
      </c>
    </row>
    <row r="215" spans="1:9" ht="18" customHeight="1" x14ac:dyDescent="0.25">
      <c r="A215" s="13" t="s">
        <v>8219</v>
      </c>
      <c r="B215">
        <v>17</v>
      </c>
      <c r="H215" s="16" t="s">
        <v>8221</v>
      </c>
      <c r="I215">
        <v>0</v>
      </c>
    </row>
    <row r="216" spans="1:9" ht="18" customHeight="1" x14ac:dyDescent="0.25">
      <c r="A216" s="13" t="s">
        <v>8219</v>
      </c>
      <c r="B216">
        <v>17</v>
      </c>
      <c r="H216" s="16" t="s">
        <v>8221</v>
      </c>
      <c r="I216">
        <v>0</v>
      </c>
    </row>
    <row r="217" spans="1:9" ht="18" customHeight="1" x14ac:dyDescent="0.25">
      <c r="A217" s="13" t="s">
        <v>8219</v>
      </c>
      <c r="B217">
        <v>17</v>
      </c>
      <c r="H217" s="16" t="s">
        <v>8221</v>
      </c>
      <c r="I217">
        <v>0</v>
      </c>
    </row>
    <row r="218" spans="1:9" ht="18" customHeight="1" x14ac:dyDescent="0.25">
      <c r="A218" s="13" t="s">
        <v>8219</v>
      </c>
      <c r="B218">
        <v>17</v>
      </c>
      <c r="H218" s="16" t="s">
        <v>8221</v>
      </c>
      <c r="I218">
        <v>0</v>
      </c>
    </row>
    <row r="219" spans="1:9" ht="18" customHeight="1" x14ac:dyDescent="0.25">
      <c r="A219" s="13" t="s">
        <v>8219</v>
      </c>
      <c r="B219">
        <v>17</v>
      </c>
      <c r="H219" s="16" t="s">
        <v>8221</v>
      </c>
      <c r="I219">
        <v>0</v>
      </c>
    </row>
    <row r="220" spans="1:9" ht="18" customHeight="1" x14ac:dyDescent="0.25">
      <c r="A220" s="13" t="s">
        <v>8219</v>
      </c>
      <c r="B220">
        <v>17</v>
      </c>
      <c r="H220" s="16" t="s">
        <v>8221</v>
      </c>
      <c r="I220">
        <v>0</v>
      </c>
    </row>
    <row r="221" spans="1:9" ht="18" customHeight="1" x14ac:dyDescent="0.25">
      <c r="A221" s="13" t="s">
        <v>8219</v>
      </c>
      <c r="B221">
        <v>17</v>
      </c>
      <c r="H221" s="16" t="s">
        <v>8221</v>
      </c>
      <c r="I221">
        <v>0</v>
      </c>
    </row>
    <row r="222" spans="1:9" ht="18" customHeight="1" x14ac:dyDescent="0.25">
      <c r="A222" s="13" t="s">
        <v>8219</v>
      </c>
      <c r="B222">
        <v>17</v>
      </c>
      <c r="H222" s="16" t="s">
        <v>8221</v>
      </c>
      <c r="I222">
        <v>0</v>
      </c>
    </row>
    <row r="223" spans="1:9" ht="18" customHeight="1" x14ac:dyDescent="0.25">
      <c r="A223" s="13" t="s">
        <v>8219</v>
      </c>
      <c r="B223">
        <v>17</v>
      </c>
      <c r="H223" s="16" t="s">
        <v>8221</v>
      </c>
      <c r="I223">
        <v>0</v>
      </c>
    </row>
    <row r="224" spans="1:9" ht="18" customHeight="1" x14ac:dyDescent="0.25">
      <c r="A224" s="13" t="s">
        <v>8219</v>
      </c>
      <c r="B224">
        <v>17</v>
      </c>
      <c r="H224" s="16" t="s">
        <v>8221</v>
      </c>
      <c r="I224">
        <v>0</v>
      </c>
    </row>
    <row r="225" spans="1:9" ht="18" customHeight="1" x14ac:dyDescent="0.25">
      <c r="A225" s="13" t="s">
        <v>8219</v>
      </c>
      <c r="B225">
        <v>17</v>
      </c>
      <c r="H225" s="16" t="s">
        <v>8221</v>
      </c>
      <c r="I225">
        <v>0</v>
      </c>
    </row>
    <row r="226" spans="1:9" ht="18" customHeight="1" x14ac:dyDescent="0.25">
      <c r="A226" s="13" t="s">
        <v>8219</v>
      </c>
      <c r="B226">
        <v>17</v>
      </c>
      <c r="H226" s="16" t="s">
        <v>8221</v>
      </c>
      <c r="I226">
        <v>0</v>
      </c>
    </row>
    <row r="227" spans="1:9" ht="18" customHeight="1" x14ac:dyDescent="0.25">
      <c r="A227" s="13" t="s">
        <v>8219</v>
      </c>
      <c r="B227">
        <v>17</v>
      </c>
      <c r="H227" s="16" t="s">
        <v>8221</v>
      </c>
      <c r="I227">
        <v>0</v>
      </c>
    </row>
    <row r="228" spans="1:9" ht="18" customHeight="1" x14ac:dyDescent="0.25">
      <c r="A228" s="13" t="s">
        <v>8219</v>
      </c>
      <c r="B228">
        <v>17</v>
      </c>
      <c r="H228" s="16" t="s">
        <v>8221</v>
      </c>
      <c r="I228">
        <v>0</v>
      </c>
    </row>
    <row r="229" spans="1:9" ht="18" customHeight="1" x14ac:dyDescent="0.25">
      <c r="A229" s="13" t="s">
        <v>8219</v>
      </c>
      <c r="B229">
        <v>17</v>
      </c>
      <c r="H229" s="16" t="s">
        <v>8221</v>
      </c>
      <c r="I229">
        <v>0</v>
      </c>
    </row>
    <row r="230" spans="1:9" ht="18" customHeight="1" x14ac:dyDescent="0.25">
      <c r="A230" s="13" t="s">
        <v>8219</v>
      </c>
      <c r="B230">
        <v>17</v>
      </c>
      <c r="H230" s="16" t="s">
        <v>8221</v>
      </c>
      <c r="I230">
        <v>0</v>
      </c>
    </row>
    <row r="231" spans="1:9" ht="18" customHeight="1" x14ac:dyDescent="0.25">
      <c r="A231" s="13" t="s">
        <v>8219</v>
      </c>
      <c r="B231">
        <v>17</v>
      </c>
      <c r="H231" s="16" t="s">
        <v>8221</v>
      </c>
      <c r="I231">
        <v>0</v>
      </c>
    </row>
    <row r="232" spans="1:9" ht="18" customHeight="1" x14ac:dyDescent="0.25">
      <c r="A232" s="13" t="s">
        <v>8219</v>
      </c>
      <c r="B232">
        <v>17</v>
      </c>
      <c r="H232" s="16" t="s">
        <v>8221</v>
      </c>
      <c r="I232">
        <v>0</v>
      </c>
    </row>
    <row r="233" spans="1:9" ht="18" customHeight="1" x14ac:dyDescent="0.25">
      <c r="A233" s="13" t="s">
        <v>8219</v>
      </c>
      <c r="B233">
        <v>17</v>
      </c>
      <c r="H233" s="16" t="s">
        <v>8221</v>
      </c>
      <c r="I233">
        <v>0</v>
      </c>
    </row>
    <row r="234" spans="1:9" ht="18" customHeight="1" x14ac:dyDescent="0.25">
      <c r="A234" s="13" t="s">
        <v>8219</v>
      </c>
      <c r="B234">
        <v>17</v>
      </c>
      <c r="H234" s="16" t="s">
        <v>8221</v>
      </c>
      <c r="I234">
        <v>0</v>
      </c>
    </row>
    <row r="235" spans="1:9" ht="18" customHeight="1" x14ac:dyDescent="0.25">
      <c r="A235" s="13" t="s">
        <v>8219</v>
      </c>
      <c r="B235">
        <v>17</v>
      </c>
      <c r="H235" s="16" t="s">
        <v>8221</v>
      </c>
      <c r="I235">
        <v>0</v>
      </c>
    </row>
    <row r="236" spans="1:9" ht="18" customHeight="1" x14ac:dyDescent="0.25">
      <c r="A236" s="13" t="s">
        <v>8219</v>
      </c>
      <c r="B236">
        <v>17</v>
      </c>
      <c r="H236" s="16" t="s">
        <v>8221</v>
      </c>
      <c r="I236">
        <v>0</v>
      </c>
    </row>
    <row r="237" spans="1:9" ht="18" customHeight="1" x14ac:dyDescent="0.25">
      <c r="A237" s="13" t="s">
        <v>8219</v>
      </c>
      <c r="B237">
        <v>17</v>
      </c>
      <c r="H237" s="16" t="s">
        <v>8221</v>
      </c>
      <c r="I237">
        <v>0</v>
      </c>
    </row>
    <row r="238" spans="1:9" ht="18" customHeight="1" x14ac:dyDescent="0.25">
      <c r="A238" s="13" t="s">
        <v>8219</v>
      </c>
      <c r="B238">
        <v>18</v>
      </c>
      <c r="H238" s="16" t="s">
        <v>8221</v>
      </c>
      <c r="I238">
        <v>0</v>
      </c>
    </row>
    <row r="239" spans="1:9" ht="18" customHeight="1" x14ac:dyDescent="0.25">
      <c r="A239" s="13" t="s">
        <v>8219</v>
      </c>
      <c r="B239">
        <v>18</v>
      </c>
      <c r="H239" s="16" t="s">
        <v>8221</v>
      </c>
      <c r="I239">
        <v>0</v>
      </c>
    </row>
    <row r="240" spans="1:9" ht="18" customHeight="1" x14ac:dyDescent="0.25">
      <c r="A240" s="13" t="s">
        <v>8219</v>
      </c>
      <c r="B240">
        <v>18</v>
      </c>
      <c r="H240" s="16" t="s">
        <v>8221</v>
      </c>
      <c r="I240">
        <v>0</v>
      </c>
    </row>
    <row r="241" spans="1:9" ht="18" customHeight="1" x14ac:dyDescent="0.25">
      <c r="A241" s="13" t="s">
        <v>8219</v>
      </c>
      <c r="B241">
        <v>18</v>
      </c>
      <c r="H241" s="16" t="s">
        <v>8221</v>
      </c>
      <c r="I241">
        <v>0</v>
      </c>
    </row>
    <row r="242" spans="1:9" ht="18" customHeight="1" x14ac:dyDescent="0.25">
      <c r="A242" s="13" t="s">
        <v>8219</v>
      </c>
      <c r="B242">
        <v>18</v>
      </c>
      <c r="H242" s="16" t="s">
        <v>8221</v>
      </c>
      <c r="I242">
        <v>0</v>
      </c>
    </row>
    <row r="243" spans="1:9" ht="18" customHeight="1" x14ac:dyDescent="0.25">
      <c r="A243" s="13" t="s">
        <v>8219</v>
      </c>
      <c r="B243">
        <v>18</v>
      </c>
      <c r="H243" s="16" t="s">
        <v>8221</v>
      </c>
      <c r="I243">
        <v>0</v>
      </c>
    </row>
    <row r="244" spans="1:9" ht="18" customHeight="1" x14ac:dyDescent="0.25">
      <c r="A244" s="13" t="s">
        <v>8219</v>
      </c>
      <c r="B244">
        <v>18</v>
      </c>
      <c r="H244" s="16" t="s">
        <v>8221</v>
      </c>
      <c r="I244">
        <v>0</v>
      </c>
    </row>
    <row r="245" spans="1:9" ht="18" customHeight="1" x14ac:dyDescent="0.25">
      <c r="A245" s="13" t="s">
        <v>8219</v>
      </c>
      <c r="B245">
        <v>18</v>
      </c>
      <c r="H245" s="16" t="s">
        <v>8221</v>
      </c>
      <c r="I245">
        <v>0</v>
      </c>
    </row>
    <row r="246" spans="1:9" ht="18" customHeight="1" x14ac:dyDescent="0.25">
      <c r="A246" s="13" t="s">
        <v>8219</v>
      </c>
      <c r="B246">
        <v>18</v>
      </c>
      <c r="H246" s="16" t="s">
        <v>8221</v>
      </c>
      <c r="I246">
        <v>0</v>
      </c>
    </row>
    <row r="247" spans="1:9" ht="18" customHeight="1" x14ac:dyDescent="0.25">
      <c r="A247" s="13" t="s">
        <v>8219</v>
      </c>
      <c r="B247">
        <v>18</v>
      </c>
      <c r="H247" s="16" t="s">
        <v>8221</v>
      </c>
      <c r="I247">
        <v>0</v>
      </c>
    </row>
    <row r="248" spans="1:9" ht="18" customHeight="1" x14ac:dyDescent="0.25">
      <c r="A248" s="13" t="s">
        <v>8219</v>
      </c>
      <c r="B248">
        <v>18</v>
      </c>
      <c r="H248" s="16" t="s">
        <v>8221</v>
      </c>
      <c r="I248">
        <v>0</v>
      </c>
    </row>
    <row r="249" spans="1:9" ht="18" customHeight="1" x14ac:dyDescent="0.25">
      <c r="A249" s="13" t="s">
        <v>8219</v>
      </c>
      <c r="B249">
        <v>18</v>
      </c>
      <c r="H249" s="16" t="s">
        <v>8221</v>
      </c>
      <c r="I249">
        <v>0</v>
      </c>
    </row>
    <row r="250" spans="1:9" ht="18" customHeight="1" x14ac:dyDescent="0.25">
      <c r="A250" s="13" t="s">
        <v>8219</v>
      </c>
      <c r="B250">
        <v>18</v>
      </c>
      <c r="H250" s="16" t="s">
        <v>8221</v>
      </c>
      <c r="I250">
        <v>0</v>
      </c>
    </row>
    <row r="251" spans="1:9" ht="18" customHeight="1" x14ac:dyDescent="0.25">
      <c r="A251" s="13" t="s">
        <v>8219</v>
      </c>
      <c r="B251">
        <v>18</v>
      </c>
      <c r="H251" s="16" t="s">
        <v>8221</v>
      </c>
      <c r="I251">
        <v>0</v>
      </c>
    </row>
    <row r="252" spans="1:9" ht="18" customHeight="1" x14ac:dyDescent="0.25">
      <c r="A252" s="13" t="s">
        <v>8219</v>
      </c>
      <c r="B252">
        <v>18</v>
      </c>
      <c r="H252" s="16" t="s">
        <v>8221</v>
      </c>
      <c r="I252">
        <v>0</v>
      </c>
    </row>
    <row r="253" spans="1:9" ht="18" customHeight="1" x14ac:dyDescent="0.25">
      <c r="A253" s="13" t="s">
        <v>8219</v>
      </c>
      <c r="B253">
        <v>18</v>
      </c>
      <c r="H253" s="16" t="s">
        <v>8221</v>
      </c>
      <c r="I253">
        <v>0</v>
      </c>
    </row>
    <row r="254" spans="1:9" ht="18" customHeight="1" x14ac:dyDescent="0.25">
      <c r="A254" s="13" t="s">
        <v>8219</v>
      </c>
      <c r="B254">
        <v>18</v>
      </c>
      <c r="H254" s="16" t="s">
        <v>8221</v>
      </c>
      <c r="I254">
        <v>0</v>
      </c>
    </row>
    <row r="255" spans="1:9" ht="18" customHeight="1" x14ac:dyDescent="0.25">
      <c r="A255" s="13" t="s">
        <v>8219</v>
      </c>
      <c r="B255">
        <v>18</v>
      </c>
      <c r="H255" s="16" t="s">
        <v>8221</v>
      </c>
      <c r="I255">
        <v>0</v>
      </c>
    </row>
    <row r="256" spans="1:9" ht="18" customHeight="1" x14ac:dyDescent="0.25">
      <c r="A256" s="13" t="s">
        <v>8219</v>
      </c>
      <c r="B256">
        <v>18</v>
      </c>
      <c r="H256" s="16" t="s">
        <v>8221</v>
      </c>
      <c r="I256">
        <v>0</v>
      </c>
    </row>
    <row r="257" spans="1:9" ht="18" customHeight="1" x14ac:dyDescent="0.25">
      <c r="A257" s="13" t="s">
        <v>8219</v>
      </c>
      <c r="B257">
        <v>18</v>
      </c>
      <c r="H257" s="16" t="s">
        <v>8221</v>
      </c>
      <c r="I257">
        <v>0</v>
      </c>
    </row>
    <row r="258" spans="1:9" ht="18" customHeight="1" x14ac:dyDescent="0.25">
      <c r="A258" s="13" t="s">
        <v>8219</v>
      </c>
      <c r="B258">
        <v>18</v>
      </c>
      <c r="H258" s="16" t="s">
        <v>8221</v>
      </c>
      <c r="I258">
        <v>0</v>
      </c>
    </row>
    <row r="259" spans="1:9" ht="18" customHeight="1" x14ac:dyDescent="0.25">
      <c r="A259" s="13" t="s">
        <v>8219</v>
      </c>
      <c r="B259">
        <v>19</v>
      </c>
      <c r="H259" s="16" t="s">
        <v>8221</v>
      </c>
      <c r="I259">
        <v>0</v>
      </c>
    </row>
    <row r="260" spans="1:9" ht="18" customHeight="1" x14ac:dyDescent="0.25">
      <c r="A260" s="13" t="s">
        <v>8219</v>
      </c>
      <c r="B260">
        <v>19</v>
      </c>
      <c r="H260" s="16" t="s">
        <v>8221</v>
      </c>
      <c r="I260">
        <v>0</v>
      </c>
    </row>
    <row r="261" spans="1:9" ht="18" customHeight="1" x14ac:dyDescent="0.25">
      <c r="A261" s="13" t="s">
        <v>8219</v>
      </c>
      <c r="B261">
        <v>19</v>
      </c>
      <c r="H261" s="16" t="s">
        <v>8221</v>
      </c>
      <c r="I261">
        <v>0</v>
      </c>
    </row>
    <row r="262" spans="1:9" ht="18" customHeight="1" x14ac:dyDescent="0.25">
      <c r="A262" s="13" t="s">
        <v>8219</v>
      </c>
      <c r="B262">
        <v>19</v>
      </c>
      <c r="H262" s="16" t="s">
        <v>8221</v>
      </c>
      <c r="I262">
        <v>0</v>
      </c>
    </row>
    <row r="263" spans="1:9" ht="18" customHeight="1" x14ac:dyDescent="0.25">
      <c r="A263" s="13" t="s">
        <v>8219</v>
      </c>
      <c r="B263">
        <v>19</v>
      </c>
      <c r="H263" s="16" t="s">
        <v>8221</v>
      </c>
      <c r="I263">
        <v>0</v>
      </c>
    </row>
    <row r="264" spans="1:9" ht="18" customHeight="1" x14ac:dyDescent="0.25">
      <c r="A264" s="13" t="s">
        <v>8219</v>
      </c>
      <c r="B264">
        <v>19</v>
      </c>
      <c r="H264" s="16" t="s">
        <v>8221</v>
      </c>
      <c r="I264">
        <v>0</v>
      </c>
    </row>
    <row r="265" spans="1:9" ht="18" customHeight="1" x14ac:dyDescent="0.25">
      <c r="A265" s="13" t="s">
        <v>8219</v>
      </c>
      <c r="B265">
        <v>19</v>
      </c>
      <c r="H265" s="16" t="s">
        <v>8221</v>
      </c>
      <c r="I265">
        <v>0</v>
      </c>
    </row>
    <row r="266" spans="1:9" ht="18" customHeight="1" x14ac:dyDescent="0.25">
      <c r="A266" s="13" t="s">
        <v>8219</v>
      </c>
      <c r="B266">
        <v>19</v>
      </c>
      <c r="H266" s="16" t="s">
        <v>8221</v>
      </c>
      <c r="I266">
        <v>0</v>
      </c>
    </row>
    <row r="267" spans="1:9" ht="18" customHeight="1" x14ac:dyDescent="0.25">
      <c r="A267" s="13" t="s">
        <v>8219</v>
      </c>
      <c r="B267">
        <v>19</v>
      </c>
      <c r="H267" s="16" t="s">
        <v>8221</v>
      </c>
      <c r="I267">
        <v>0</v>
      </c>
    </row>
    <row r="268" spans="1:9" ht="18" customHeight="1" x14ac:dyDescent="0.25">
      <c r="A268" s="13" t="s">
        <v>8219</v>
      </c>
      <c r="B268">
        <v>19</v>
      </c>
      <c r="H268" s="16" t="s">
        <v>8221</v>
      </c>
      <c r="I268">
        <v>0</v>
      </c>
    </row>
    <row r="269" spans="1:9" ht="18" customHeight="1" x14ac:dyDescent="0.25">
      <c r="A269" s="13" t="s">
        <v>8219</v>
      </c>
      <c r="B269">
        <v>19</v>
      </c>
      <c r="H269" s="16" t="s">
        <v>8221</v>
      </c>
      <c r="I269">
        <v>0</v>
      </c>
    </row>
    <row r="270" spans="1:9" ht="18" customHeight="1" x14ac:dyDescent="0.25">
      <c r="A270" s="13" t="s">
        <v>8219</v>
      </c>
      <c r="B270">
        <v>19</v>
      </c>
      <c r="H270" s="16" t="s">
        <v>8221</v>
      </c>
      <c r="I270">
        <v>0</v>
      </c>
    </row>
    <row r="271" spans="1:9" ht="18" customHeight="1" x14ac:dyDescent="0.25">
      <c r="A271" s="13" t="s">
        <v>8219</v>
      </c>
      <c r="B271">
        <v>19</v>
      </c>
      <c r="H271" s="16" t="s">
        <v>8221</v>
      </c>
      <c r="I271">
        <v>0</v>
      </c>
    </row>
    <row r="272" spans="1:9" ht="18" customHeight="1" x14ac:dyDescent="0.25">
      <c r="A272" s="13" t="s">
        <v>8219</v>
      </c>
      <c r="B272">
        <v>19</v>
      </c>
      <c r="H272" s="16" t="s">
        <v>8221</v>
      </c>
      <c r="I272">
        <v>0</v>
      </c>
    </row>
    <row r="273" spans="1:9" ht="18" customHeight="1" x14ac:dyDescent="0.25">
      <c r="A273" s="13" t="s">
        <v>8219</v>
      </c>
      <c r="B273">
        <v>19</v>
      </c>
      <c r="H273" s="16" t="s">
        <v>8221</v>
      </c>
      <c r="I273">
        <v>0</v>
      </c>
    </row>
    <row r="274" spans="1:9" ht="18" customHeight="1" x14ac:dyDescent="0.25">
      <c r="A274" s="13" t="s">
        <v>8219</v>
      </c>
      <c r="B274">
        <v>19</v>
      </c>
      <c r="H274" s="16" t="s">
        <v>8221</v>
      </c>
      <c r="I274">
        <v>0</v>
      </c>
    </row>
    <row r="275" spans="1:9" ht="18" customHeight="1" x14ac:dyDescent="0.25">
      <c r="A275" s="13" t="s">
        <v>8219</v>
      </c>
      <c r="B275">
        <v>19</v>
      </c>
      <c r="H275" s="16" t="s">
        <v>8221</v>
      </c>
      <c r="I275">
        <v>0</v>
      </c>
    </row>
    <row r="276" spans="1:9" ht="18" customHeight="1" x14ac:dyDescent="0.25">
      <c r="A276" s="13" t="s">
        <v>8219</v>
      </c>
      <c r="B276">
        <v>19</v>
      </c>
      <c r="H276" s="16" t="s">
        <v>8221</v>
      </c>
      <c r="I276">
        <v>0</v>
      </c>
    </row>
    <row r="277" spans="1:9" ht="18" customHeight="1" x14ac:dyDescent="0.25">
      <c r="A277" s="13" t="s">
        <v>8219</v>
      </c>
      <c r="B277">
        <v>19</v>
      </c>
      <c r="H277" s="16" t="s">
        <v>8221</v>
      </c>
      <c r="I277">
        <v>0</v>
      </c>
    </row>
    <row r="278" spans="1:9" ht="18" customHeight="1" x14ac:dyDescent="0.25">
      <c r="A278" s="13" t="s">
        <v>8219</v>
      </c>
      <c r="B278">
        <v>19</v>
      </c>
      <c r="H278" s="16" t="s">
        <v>8221</v>
      </c>
      <c r="I278">
        <v>0</v>
      </c>
    </row>
    <row r="279" spans="1:9" ht="18" customHeight="1" x14ac:dyDescent="0.25">
      <c r="A279" s="13" t="s">
        <v>8219</v>
      </c>
      <c r="B279">
        <v>19</v>
      </c>
      <c r="H279" s="16" t="s">
        <v>8221</v>
      </c>
      <c r="I279">
        <v>0</v>
      </c>
    </row>
    <row r="280" spans="1:9" ht="18" customHeight="1" x14ac:dyDescent="0.25">
      <c r="A280" s="13" t="s">
        <v>8219</v>
      </c>
      <c r="B280">
        <v>19</v>
      </c>
      <c r="H280" s="16" t="s">
        <v>8221</v>
      </c>
      <c r="I280">
        <v>0</v>
      </c>
    </row>
    <row r="281" spans="1:9" ht="18" customHeight="1" x14ac:dyDescent="0.25">
      <c r="A281" s="13" t="s">
        <v>8219</v>
      </c>
      <c r="B281">
        <v>19</v>
      </c>
      <c r="H281" s="16" t="s">
        <v>8221</v>
      </c>
      <c r="I281">
        <v>0</v>
      </c>
    </row>
    <row r="282" spans="1:9" ht="18" customHeight="1" x14ac:dyDescent="0.25">
      <c r="A282" s="13" t="s">
        <v>8219</v>
      </c>
      <c r="B282">
        <v>19</v>
      </c>
      <c r="H282" s="16" t="s">
        <v>8221</v>
      </c>
      <c r="I282">
        <v>0</v>
      </c>
    </row>
    <row r="283" spans="1:9" ht="18" customHeight="1" x14ac:dyDescent="0.25">
      <c r="A283" s="13" t="s">
        <v>8219</v>
      </c>
      <c r="B283">
        <v>19</v>
      </c>
      <c r="H283" s="16" t="s">
        <v>8221</v>
      </c>
      <c r="I283">
        <v>0</v>
      </c>
    </row>
    <row r="284" spans="1:9" ht="18" customHeight="1" x14ac:dyDescent="0.25">
      <c r="A284" s="13" t="s">
        <v>8219</v>
      </c>
      <c r="B284">
        <v>20</v>
      </c>
      <c r="H284" s="16" t="s">
        <v>8221</v>
      </c>
      <c r="I284">
        <v>0</v>
      </c>
    </row>
    <row r="285" spans="1:9" ht="18" customHeight="1" x14ac:dyDescent="0.25">
      <c r="A285" s="13" t="s">
        <v>8219</v>
      </c>
      <c r="B285">
        <v>20</v>
      </c>
      <c r="H285" s="16" t="s">
        <v>8221</v>
      </c>
      <c r="I285">
        <v>0</v>
      </c>
    </row>
    <row r="286" spans="1:9" ht="18" customHeight="1" x14ac:dyDescent="0.25">
      <c r="A286" s="13" t="s">
        <v>8219</v>
      </c>
      <c r="B286">
        <v>20</v>
      </c>
      <c r="H286" s="16" t="s">
        <v>8221</v>
      </c>
      <c r="I286">
        <v>0</v>
      </c>
    </row>
    <row r="287" spans="1:9" ht="18" customHeight="1" x14ac:dyDescent="0.25">
      <c r="A287" s="13" t="s">
        <v>8219</v>
      </c>
      <c r="B287">
        <v>20</v>
      </c>
      <c r="H287" s="16" t="s">
        <v>8221</v>
      </c>
      <c r="I287">
        <v>0</v>
      </c>
    </row>
    <row r="288" spans="1:9" ht="18" customHeight="1" x14ac:dyDescent="0.25">
      <c r="A288" s="13" t="s">
        <v>8219</v>
      </c>
      <c r="B288">
        <v>20</v>
      </c>
      <c r="H288" s="16" t="s">
        <v>8221</v>
      </c>
      <c r="I288">
        <v>0</v>
      </c>
    </row>
    <row r="289" spans="1:9" ht="18" customHeight="1" x14ac:dyDescent="0.25">
      <c r="A289" s="13" t="s">
        <v>8219</v>
      </c>
      <c r="B289">
        <v>20</v>
      </c>
      <c r="H289" s="16" t="s">
        <v>8221</v>
      </c>
      <c r="I289">
        <v>1</v>
      </c>
    </row>
    <row r="290" spans="1:9" ht="18" customHeight="1" x14ac:dyDescent="0.25">
      <c r="A290" s="13" t="s">
        <v>8219</v>
      </c>
      <c r="B290">
        <v>20</v>
      </c>
      <c r="H290" s="16" t="s">
        <v>8221</v>
      </c>
      <c r="I290">
        <v>1</v>
      </c>
    </row>
    <row r="291" spans="1:9" ht="18" customHeight="1" x14ac:dyDescent="0.25">
      <c r="A291" s="13" t="s">
        <v>8219</v>
      </c>
      <c r="B291">
        <v>20</v>
      </c>
      <c r="H291" s="16" t="s">
        <v>8221</v>
      </c>
      <c r="I291">
        <v>1</v>
      </c>
    </row>
    <row r="292" spans="1:9" ht="18" customHeight="1" x14ac:dyDescent="0.25">
      <c r="A292" s="13" t="s">
        <v>8219</v>
      </c>
      <c r="B292">
        <v>20</v>
      </c>
      <c r="H292" s="16" t="s">
        <v>8221</v>
      </c>
      <c r="I292">
        <v>1</v>
      </c>
    </row>
    <row r="293" spans="1:9" ht="18" customHeight="1" x14ac:dyDescent="0.25">
      <c r="A293" s="13" t="s">
        <v>8219</v>
      </c>
      <c r="B293">
        <v>20</v>
      </c>
      <c r="H293" s="16" t="s">
        <v>8221</v>
      </c>
      <c r="I293">
        <v>1</v>
      </c>
    </row>
    <row r="294" spans="1:9" ht="18" customHeight="1" x14ac:dyDescent="0.25">
      <c r="A294" s="13" t="s">
        <v>8219</v>
      </c>
      <c r="B294">
        <v>20</v>
      </c>
      <c r="H294" s="16" t="s">
        <v>8221</v>
      </c>
      <c r="I294">
        <v>1</v>
      </c>
    </row>
    <row r="295" spans="1:9" ht="18" customHeight="1" x14ac:dyDescent="0.25">
      <c r="A295" s="13" t="s">
        <v>8219</v>
      </c>
      <c r="B295">
        <v>20</v>
      </c>
      <c r="H295" s="16" t="s">
        <v>8221</v>
      </c>
      <c r="I295">
        <v>1</v>
      </c>
    </row>
    <row r="296" spans="1:9" ht="18" customHeight="1" x14ac:dyDescent="0.25">
      <c r="A296" s="13" t="s">
        <v>8219</v>
      </c>
      <c r="B296">
        <v>20</v>
      </c>
      <c r="H296" s="16" t="s">
        <v>8221</v>
      </c>
      <c r="I296">
        <v>1</v>
      </c>
    </row>
    <row r="297" spans="1:9" ht="18" customHeight="1" x14ac:dyDescent="0.25">
      <c r="A297" s="13" t="s">
        <v>8219</v>
      </c>
      <c r="B297">
        <v>20</v>
      </c>
      <c r="H297" s="16" t="s">
        <v>8221</v>
      </c>
      <c r="I297">
        <v>1</v>
      </c>
    </row>
    <row r="298" spans="1:9" ht="18" customHeight="1" x14ac:dyDescent="0.25">
      <c r="A298" s="13" t="s">
        <v>8219</v>
      </c>
      <c r="B298">
        <v>20</v>
      </c>
      <c r="H298" s="16" t="s">
        <v>8221</v>
      </c>
      <c r="I298">
        <v>1</v>
      </c>
    </row>
    <row r="299" spans="1:9" ht="18" customHeight="1" x14ac:dyDescent="0.25">
      <c r="A299" s="13" t="s">
        <v>8219</v>
      </c>
      <c r="B299">
        <v>20</v>
      </c>
      <c r="H299" s="16" t="s">
        <v>8221</v>
      </c>
      <c r="I299">
        <v>1</v>
      </c>
    </row>
    <row r="300" spans="1:9" ht="18" customHeight="1" x14ac:dyDescent="0.25">
      <c r="A300" s="13" t="s">
        <v>8219</v>
      </c>
      <c r="B300">
        <v>20</v>
      </c>
      <c r="H300" s="16" t="s">
        <v>8221</v>
      </c>
      <c r="I300">
        <v>1</v>
      </c>
    </row>
    <row r="301" spans="1:9" ht="18" customHeight="1" x14ac:dyDescent="0.25">
      <c r="A301" s="13" t="s">
        <v>8219</v>
      </c>
      <c r="B301">
        <v>20</v>
      </c>
      <c r="H301" s="16" t="s">
        <v>8221</v>
      </c>
      <c r="I301">
        <v>1</v>
      </c>
    </row>
    <row r="302" spans="1:9" ht="18" customHeight="1" x14ac:dyDescent="0.25">
      <c r="A302" s="13" t="s">
        <v>8219</v>
      </c>
      <c r="B302">
        <v>20</v>
      </c>
      <c r="H302" s="16" t="s">
        <v>8221</v>
      </c>
      <c r="I302">
        <v>1</v>
      </c>
    </row>
    <row r="303" spans="1:9" ht="18" customHeight="1" x14ac:dyDescent="0.25">
      <c r="A303" s="13" t="s">
        <v>8219</v>
      </c>
      <c r="B303">
        <v>20</v>
      </c>
      <c r="H303" s="16" t="s">
        <v>8221</v>
      </c>
      <c r="I303">
        <v>1</v>
      </c>
    </row>
    <row r="304" spans="1:9" ht="18" customHeight="1" x14ac:dyDescent="0.25">
      <c r="A304" s="13" t="s">
        <v>8219</v>
      </c>
      <c r="B304">
        <v>20</v>
      </c>
      <c r="H304" s="16" t="s">
        <v>8221</v>
      </c>
      <c r="I304">
        <v>1</v>
      </c>
    </row>
    <row r="305" spans="1:9" ht="18" customHeight="1" x14ac:dyDescent="0.25">
      <c r="A305" s="13" t="s">
        <v>8219</v>
      </c>
      <c r="B305">
        <v>20</v>
      </c>
      <c r="H305" s="16" t="s">
        <v>8221</v>
      </c>
      <c r="I305">
        <v>1</v>
      </c>
    </row>
    <row r="306" spans="1:9" ht="18" customHeight="1" x14ac:dyDescent="0.25">
      <c r="A306" s="13" t="s">
        <v>8219</v>
      </c>
      <c r="B306">
        <v>20</v>
      </c>
      <c r="H306" s="16" t="s">
        <v>8221</v>
      </c>
      <c r="I306">
        <v>1</v>
      </c>
    </row>
    <row r="307" spans="1:9" ht="18" customHeight="1" x14ac:dyDescent="0.25">
      <c r="A307" s="13" t="s">
        <v>8219</v>
      </c>
      <c r="B307">
        <v>20</v>
      </c>
      <c r="H307" s="16" t="s">
        <v>8221</v>
      </c>
      <c r="I307">
        <v>1</v>
      </c>
    </row>
    <row r="308" spans="1:9" ht="18" customHeight="1" x14ac:dyDescent="0.25">
      <c r="A308" s="13" t="s">
        <v>8219</v>
      </c>
      <c r="B308">
        <v>20</v>
      </c>
      <c r="H308" s="16" t="s">
        <v>8221</v>
      </c>
      <c r="I308">
        <v>1</v>
      </c>
    </row>
    <row r="309" spans="1:9" ht="18" customHeight="1" x14ac:dyDescent="0.25">
      <c r="A309" s="13" t="s">
        <v>8219</v>
      </c>
      <c r="B309">
        <v>20</v>
      </c>
      <c r="H309" s="16" t="s">
        <v>8221</v>
      </c>
      <c r="I309">
        <v>1</v>
      </c>
    </row>
    <row r="310" spans="1:9" ht="18" customHeight="1" x14ac:dyDescent="0.25">
      <c r="A310" s="13" t="s">
        <v>8219</v>
      </c>
      <c r="B310">
        <v>20</v>
      </c>
      <c r="H310" s="16" t="s">
        <v>8221</v>
      </c>
      <c r="I310">
        <v>1</v>
      </c>
    </row>
    <row r="311" spans="1:9" ht="18" customHeight="1" x14ac:dyDescent="0.25">
      <c r="A311" s="13" t="s">
        <v>8219</v>
      </c>
      <c r="B311">
        <v>20</v>
      </c>
      <c r="H311" s="16" t="s">
        <v>8221</v>
      </c>
      <c r="I311">
        <v>1</v>
      </c>
    </row>
    <row r="312" spans="1:9" ht="18" customHeight="1" x14ac:dyDescent="0.25">
      <c r="A312" s="13" t="s">
        <v>8219</v>
      </c>
      <c r="B312">
        <v>20</v>
      </c>
      <c r="H312" s="16" t="s">
        <v>8221</v>
      </c>
      <c r="I312">
        <v>1</v>
      </c>
    </row>
    <row r="313" spans="1:9" ht="18" customHeight="1" x14ac:dyDescent="0.25">
      <c r="A313" s="13" t="s">
        <v>8219</v>
      </c>
      <c r="B313">
        <v>20</v>
      </c>
      <c r="H313" s="16" t="s">
        <v>8221</v>
      </c>
      <c r="I313">
        <v>1</v>
      </c>
    </row>
    <row r="314" spans="1:9" ht="18" customHeight="1" x14ac:dyDescent="0.25">
      <c r="A314" s="13" t="s">
        <v>8219</v>
      </c>
      <c r="B314">
        <v>20</v>
      </c>
      <c r="H314" s="16" t="s">
        <v>8221</v>
      </c>
      <c r="I314">
        <v>1</v>
      </c>
    </row>
    <row r="315" spans="1:9" ht="18" customHeight="1" x14ac:dyDescent="0.25">
      <c r="A315" s="13" t="s">
        <v>8219</v>
      </c>
      <c r="B315">
        <v>20</v>
      </c>
      <c r="H315" s="16" t="s">
        <v>8221</v>
      </c>
      <c r="I315">
        <v>1</v>
      </c>
    </row>
    <row r="316" spans="1:9" ht="18" customHeight="1" x14ac:dyDescent="0.25">
      <c r="A316" s="13" t="s">
        <v>8219</v>
      </c>
      <c r="B316">
        <v>20</v>
      </c>
      <c r="H316" s="16" t="s">
        <v>8221</v>
      </c>
      <c r="I316">
        <v>1</v>
      </c>
    </row>
    <row r="317" spans="1:9" ht="18" customHeight="1" x14ac:dyDescent="0.25">
      <c r="A317" s="13" t="s">
        <v>8219</v>
      </c>
      <c r="B317">
        <v>20</v>
      </c>
      <c r="H317" s="16" t="s">
        <v>8221</v>
      </c>
      <c r="I317">
        <v>1</v>
      </c>
    </row>
    <row r="318" spans="1:9" ht="18" customHeight="1" x14ac:dyDescent="0.25">
      <c r="A318" s="13" t="s">
        <v>8219</v>
      </c>
      <c r="B318">
        <v>20</v>
      </c>
      <c r="H318" s="16" t="s">
        <v>8221</v>
      </c>
      <c r="I318">
        <v>1</v>
      </c>
    </row>
    <row r="319" spans="1:9" ht="18" customHeight="1" x14ac:dyDescent="0.25">
      <c r="A319" s="13" t="s">
        <v>8219</v>
      </c>
      <c r="B319">
        <v>21</v>
      </c>
      <c r="H319" s="16" t="s">
        <v>8221</v>
      </c>
      <c r="I319">
        <v>1</v>
      </c>
    </row>
    <row r="320" spans="1:9" ht="18" customHeight="1" x14ac:dyDescent="0.25">
      <c r="A320" s="13" t="s">
        <v>8219</v>
      </c>
      <c r="B320">
        <v>21</v>
      </c>
      <c r="H320" s="16" t="s">
        <v>8221</v>
      </c>
      <c r="I320">
        <v>1</v>
      </c>
    </row>
    <row r="321" spans="1:9" ht="18" customHeight="1" x14ac:dyDescent="0.25">
      <c r="A321" s="13" t="s">
        <v>8219</v>
      </c>
      <c r="B321">
        <v>21</v>
      </c>
      <c r="H321" s="16" t="s">
        <v>8221</v>
      </c>
      <c r="I321">
        <v>1</v>
      </c>
    </row>
    <row r="322" spans="1:9" ht="18" customHeight="1" x14ac:dyDescent="0.25">
      <c r="A322" s="13" t="s">
        <v>8219</v>
      </c>
      <c r="B322">
        <v>21</v>
      </c>
      <c r="H322" s="16" t="s">
        <v>8221</v>
      </c>
      <c r="I322">
        <v>1</v>
      </c>
    </row>
    <row r="323" spans="1:9" ht="18" customHeight="1" x14ac:dyDescent="0.25">
      <c r="A323" s="13" t="s">
        <v>8219</v>
      </c>
      <c r="B323">
        <v>21</v>
      </c>
      <c r="H323" s="16" t="s">
        <v>8221</v>
      </c>
      <c r="I323">
        <v>1</v>
      </c>
    </row>
    <row r="324" spans="1:9" ht="18" customHeight="1" x14ac:dyDescent="0.25">
      <c r="A324" s="13" t="s">
        <v>8219</v>
      </c>
      <c r="B324">
        <v>21</v>
      </c>
      <c r="H324" s="16" t="s">
        <v>8221</v>
      </c>
      <c r="I324">
        <v>1</v>
      </c>
    </row>
    <row r="325" spans="1:9" ht="18" customHeight="1" x14ac:dyDescent="0.25">
      <c r="A325" s="13" t="s">
        <v>8219</v>
      </c>
      <c r="B325">
        <v>21</v>
      </c>
      <c r="H325" s="16" t="s">
        <v>8221</v>
      </c>
      <c r="I325">
        <v>1</v>
      </c>
    </row>
    <row r="326" spans="1:9" ht="18" customHeight="1" x14ac:dyDescent="0.25">
      <c r="A326" s="13" t="s">
        <v>8219</v>
      </c>
      <c r="B326">
        <v>21</v>
      </c>
      <c r="H326" s="16" t="s">
        <v>8221</v>
      </c>
      <c r="I326">
        <v>1</v>
      </c>
    </row>
    <row r="327" spans="1:9" ht="18" customHeight="1" x14ac:dyDescent="0.25">
      <c r="A327" s="13" t="s">
        <v>8219</v>
      </c>
      <c r="B327">
        <v>21</v>
      </c>
      <c r="H327" s="16" t="s">
        <v>8221</v>
      </c>
      <c r="I327">
        <v>1</v>
      </c>
    </row>
    <row r="328" spans="1:9" ht="18" customHeight="1" x14ac:dyDescent="0.25">
      <c r="A328" s="13" t="s">
        <v>8219</v>
      </c>
      <c r="B328">
        <v>21</v>
      </c>
      <c r="H328" s="16" t="s">
        <v>8221</v>
      </c>
      <c r="I328">
        <v>1</v>
      </c>
    </row>
    <row r="329" spans="1:9" ht="18" customHeight="1" x14ac:dyDescent="0.25">
      <c r="A329" s="13" t="s">
        <v>8219</v>
      </c>
      <c r="B329">
        <v>21</v>
      </c>
      <c r="H329" s="16" t="s">
        <v>8221</v>
      </c>
      <c r="I329">
        <v>1</v>
      </c>
    </row>
    <row r="330" spans="1:9" ht="18" customHeight="1" x14ac:dyDescent="0.25">
      <c r="A330" s="13" t="s">
        <v>8219</v>
      </c>
      <c r="B330">
        <v>21</v>
      </c>
      <c r="H330" s="16" t="s">
        <v>8221</v>
      </c>
      <c r="I330">
        <v>1</v>
      </c>
    </row>
    <row r="331" spans="1:9" ht="18" customHeight="1" x14ac:dyDescent="0.25">
      <c r="A331" s="13" t="s">
        <v>8219</v>
      </c>
      <c r="B331">
        <v>21</v>
      </c>
      <c r="H331" s="16" t="s">
        <v>8221</v>
      </c>
      <c r="I331">
        <v>1</v>
      </c>
    </row>
    <row r="332" spans="1:9" ht="18" customHeight="1" x14ac:dyDescent="0.25">
      <c r="A332" s="13" t="s">
        <v>8219</v>
      </c>
      <c r="B332">
        <v>21</v>
      </c>
      <c r="H332" s="16" t="s">
        <v>8221</v>
      </c>
      <c r="I332">
        <v>1</v>
      </c>
    </row>
    <row r="333" spans="1:9" ht="18" customHeight="1" x14ac:dyDescent="0.25">
      <c r="A333" s="13" t="s">
        <v>8219</v>
      </c>
      <c r="B333">
        <v>21</v>
      </c>
      <c r="H333" s="16" t="s">
        <v>8221</v>
      </c>
      <c r="I333">
        <v>1</v>
      </c>
    </row>
    <row r="334" spans="1:9" ht="18" customHeight="1" x14ac:dyDescent="0.25">
      <c r="A334" s="13" t="s">
        <v>8219</v>
      </c>
      <c r="B334">
        <v>21</v>
      </c>
      <c r="H334" s="16" t="s">
        <v>8221</v>
      </c>
      <c r="I334">
        <v>1</v>
      </c>
    </row>
    <row r="335" spans="1:9" ht="18" customHeight="1" x14ac:dyDescent="0.25">
      <c r="A335" s="13" t="s">
        <v>8219</v>
      </c>
      <c r="B335">
        <v>21</v>
      </c>
      <c r="H335" s="16" t="s">
        <v>8221</v>
      </c>
      <c r="I335">
        <v>1</v>
      </c>
    </row>
    <row r="336" spans="1:9" ht="18" customHeight="1" x14ac:dyDescent="0.25">
      <c r="A336" s="13" t="s">
        <v>8219</v>
      </c>
      <c r="B336">
        <v>21</v>
      </c>
      <c r="H336" s="16" t="s">
        <v>8221</v>
      </c>
      <c r="I336">
        <v>1</v>
      </c>
    </row>
    <row r="337" spans="1:9" ht="18" customHeight="1" x14ac:dyDescent="0.25">
      <c r="A337" s="13" t="s">
        <v>8219</v>
      </c>
      <c r="B337">
        <v>21</v>
      </c>
      <c r="H337" s="16" t="s">
        <v>8221</v>
      </c>
      <c r="I337">
        <v>1</v>
      </c>
    </row>
    <row r="338" spans="1:9" ht="18" customHeight="1" x14ac:dyDescent="0.25">
      <c r="A338" s="13" t="s">
        <v>8219</v>
      </c>
      <c r="B338">
        <v>21</v>
      </c>
      <c r="H338" s="16" t="s">
        <v>8221</v>
      </c>
      <c r="I338">
        <v>1</v>
      </c>
    </row>
    <row r="339" spans="1:9" ht="18" customHeight="1" x14ac:dyDescent="0.25">
      <c r="A339" s="13" t="s">
        <v>8219</v>
      </c>
      <c r="B339">
        <v>21</v>
      </c>
      <c r="H339" s="16" t="s">
        <v>8221</v>
      </c>
      <c r="I339">
        <v>1</v>
      </c>
    </row>
    <row r="340" spans="1:9" ht="18" customHeight="1" x14ac:dyDescent="0.25">
      <c r="A340" s="13" t="s">
        <v>8219</v>
      </c>
      <c r="B340">
        <v>21</v>
      </c>
      <c r="H340" s="16" t="s">
        <v>8221</v>
      </c>
      <c r="I340">
        <v>1</v>
      </c>
    </row>
    <row r="341" spans="1:9" ht="18" customHeight="1" x14ac:dyDescent="0.25">
      <c r="A341" s="13" t="s">
        <v>8219</v>
      </c>
      <c r="B341">
        <v>21</v>
      </c>
      <c r="H341" s="16" t="s">
        <v>8221</v>
      </c>
      <c r="I341">
        <v>1</v>
      </c>
    </row>
    <row r="342" spans="1:9" ht="18" customHeight="1" x14ac:dyDescent="0.25">
      <c r="A342" s="13" t="s">
        <v>8219</v>
      </c>
      <c r="B342">
        <v>21</v>
      </c>
      <c r="H342" s="16" t="s">
        <v>8221</v>
      </c>
      <c r="I342">
        <v>1</v>
      </c>
    </row>
    <row r="343" spans="1:9" ht="18" customHeight="1" x14ac:dyDescent="0.25">
      <c r="A343" s="13" t="s">
        <v>8219</v>
      </c>
      <c r="B343">
        <v>21</v>
      </c>
      <c r="H343" s="16" t="s">
        <v>8221</v>
      </c>
      <c r="I343">
        <v>1</v>
      </c>
    </row>
    <row r="344" spans="1:9" ht="18" customHeight="1" x14ac:dyDescent="0.25">
      <c r="A344" s="13" t="s">
        <v>8219</v>
      </c>
      <c r="B344">
        <v>21</v>
      </c>
      <c r="H344" s="16" t="s">
        <v>8221</v>
      </c>
      <c r="I344">
        <v>1</v>
      </c>
    </row>
    <row r="345" spans="1:9" ht="18" customHeight="1" x14ac:dyDescent="0.25">
      <c r="A345" s="13" t="s">
        <v>8219</v>
      </c>
      <c r="B345">
        <v>21</v>
      </c>
      <c r="H345" s="16" t="s">
        <v>8221</v>
      </c>
      <c r="I345">
        <v>1</v>
      </c>
    </row>
    <row r="346" spans="1:9" ht="18" customHeight="1" x14ac:dyDescent="0.25">
      <c r="A346" s="13" t="s">
        <v>8219</v>
      </c>
      <c r="B346">
        <v>21</v>
      </c>
      <c r="H346" s="16" t="s">
        <v>8221</v>
      </c>
      <c r="I346">
        <v>1</v>
      </c>
    </row>
    <row r="347" spans="1:9" ht="18" customHeight="1" x14ac:dyDescent="0.25">
      <c r="A347" s="13" t="s">
        <v>8219</v>
      </c>
      <c r="B347">
        <v>22</v>
      </c>
      <c r="H347" s="16" t="s">
        <v>8221</v>
      </c>
      <c r="I347">
        <v>1</v>
      </c>
    </row>
    <row r="348" spans="1:9" ht="18" customHeight="1" x14ac:dyDescent="0.25">
      <c r="A348" s="13" t="s">
        <v>8219</v>
      </c>
      <c r="B348">
        <v>22</v>
      </c>
      <c r="H348" s="16" t="s">
        <v>8221</v>
      </c>
      <c r="I348">
        <v>1</v>
      </c>
    </row>
    <row r="349" spans="1:9" ht="18" customHeight="1" x14ac:dyDescent="0.25">
      <c r="A349" s="13" t="s">
        <v>8219</v>
      </c>
      <c r="B349">
        <v>22</v>
      </c>
      <c r="H349" s="16" t="s">
        <v>8221</v>
      </c>
      <c r="I349">
        <v>1</v>
      </c>
    </row>
    <row r="350" spans="1:9" ht="18" customHeight="1" x14ac:dyDescent="0.25">
      <c r="A350" s="13" t="s">
        <v>8219</v>
      </c>
      <c r="B350">
        <v>22</v>
      </c>
      <c r="H350" s="16" t="s">
        <v>8221</v>
      </c>
      <c r="I350">
        <v>1</v>
      </c>
    </row>
    <row r="351" spans="1:9" ht="18" customHeight="1" x14ac:dyDescent="0.25">
      <c r="A351" s="13" t="s">
        <v>8219</v>
      </c>
      <c r="B351">
        <v>22</v>
      </c>
      <c r="H351" s="16" t="s">
        <v>8221</v>
      </c>
      <c r="I351">
        <v>1</v>
      </c>
    </row>
    <row r="352" spans="1:9" ht="18" customHeight="1" x14ac:dyDescent="0.25">
      <c r="A352" s="13" t="s">
        <v>8219</v>
      </c>
      <c r="B352">
        <v>22</v>
      </c>
      <c r="H352" s="16" t="s">
        <v>8221</v>
      </c>
      <c r="I352">
        <v>1</v>
      </c>
    </row>
    <row r="353" spans="1:9" ht="18" customHeight="1" x14ac:dyDescent="0.25">
      <c r="A353" s="13" t="s">
        <v>8219</v>
      </c>
      <c r="B353">
        <v>22</v>
      </c>
      <c r="H353" s="16" t="s">
        <v>8221</v>
      </c>
      <c r="I353">
        <v>1</v>
      </c>
    </row>
    <row r="354" spans="1:9" ht="18" customHeight="1" x14ac:dyDescent="0.25">
      <c r="A354" s="13" t="s">
        <v>8219</v>
      </c>
      <c r="B354">
        <v>22</v>
      </c>
      <c r="H354" s="16" t="s">
        <v>8221</v>
      </c>
      <c r="I354">
        <v>1</v>
      </c>
    </row>
    <row r="355" spans="1:9" ht="18" customHeight="1" x14ac:dyDescent="0.25">
      <c r="A355" s="13" t="s">
        <v>8219</v>
      </c>
      <c r="B355">
        <v>22</v>
      </c>
      <c r="H355" s="16" t="s">
        <v>8221</v>
      </c>
      <c r="I355">
        <v>1</v>
      </c>
    </row>
    <row r="356" spans="1:9" ht="18" customHeight="1" x14ac:dyDescent="0.25">
      <c r="A356" s="13" t="s">
        <v>8219</v>
      </c>
      <c r="B356">
        <v>22</v>
      </c>
      <c r="H356" s="16" t="s">
        <v>8221</v>
      </c>
      <c r="I356">
        <v>1</v>
      </c>
    </row>
    <row r="357" spans="1:9" ht="18" customHeight="1" x14ac:dyDescent="0.25">
      <c r="A357" s="13" t="s">
        <v>8219</v>
      </c>
      <c r="B357">
        <v>22</v>
      </c>
      <c r="H357" s="16" t="s">
        <v>8221</v>
      </c>
      <c r="I357">
        <v>1</v>
      </c>
    </row>
    <row r="358" spans="1:9" ht="18" customHeight="1" x14ac:dyDescent="0.25">
      <c r="A358" s="13" t="s">
        <v>8219</v>
      </c>
      <c r="B358">
        <v>22</v>
      </c>
      <c r="H358" s="16" t="s">
        <v>8221</v>
      </c>
      <c r="I358">
        <v>1</v>
      </c>
    </row>
    <row r="359" spans="1:9" ht="18" customHeight="1" x14ac:dyDescent="0.25">
      <c r="A359" s="13" t="s">
        <v>8219</v>
      </c>
      <c r="B359">
        <v>22</v>
      </c>
      <c r="H359" s="16" t="s">
        <v>8221</v>
      </c>
      <c r="I359">
        <v>1</v>
      </c>
    </row>
    <row r="360" spans="1:9" ht="18" customHeight="1" x14ac:dyDescent="0.25">
      <c r="A360" s="13" t="s">
        <v>8219</v>
      </c>
      <c r="B360">
        <v>22</v>
      </c>
      <c r="H360" s="16" t="s">
        <v>8221</v>
      </c>
      <c r="I360">
        <v>1</v>
      </c>
    </row>
    <row r="361" spans="1:9" ht="18" customHeight="1" x14ac:dyDescent="0.25">
      <c r="A361" s="13" t="s">
        <v>8219</v>
      </c>
      <c r="B361">
        <v>22</v>
      </c>
      <c r="H361" s="16" t="s">
        <v>8221</v>
      </c>
      <c r="I361">
        <v>1</v>
      </c>
    </row>
    <row r="362" spans="1:9" ht="18" customHeight="1" x14ac:dyDescent="0.25">
      <c r="A362" s="13" t="s">
        <v>8219</v>
      </c>
      <c r="B362">
        <v>22</v>
      </c>
      <c r="H362" s="16" t="s">
        <v>8221</v>
      </c>
      <c r="I362">
        <v>1</v>
      </c>
    </row>
    <row r="363" spans="1:9" ht="18" customHeight="1" x14ac:dyDescent="0.25">
      <c r="A363" s="13" t="s">
        <v>8219</v>
      </c>
      <c r="B363">
        <v>22</v>
      </c>
      <c r="H363" s="16" t="s">
        <v>8221</v>
      </c>
      <c r="I363">
        <v>1</v>
      </c>
    </row>
    <row r="364" spans="1:9" ht="18" customHeight="1" x14ac:dyDescent="0.25">
      <c r="A364" s="13" t="s">
        <v>8219</v>
      </c>
      <c r="B364">
        <v>22</v>
      </c>
      <c r="H364" s="16" t="s">
        <v>8221</v>
      </c>
      <c r="I364">
        <v>1</v>
      </c>
    </row>
    <row r="365" spans="1:9" ht="18" customHeight="1" x14ac:dyDescent="0.25">
      <c r="A365" s="13" t="s">
        <v>8219</v>
      </c>
      <c r="B365">
        <v>23</v>
      </c>
      <c r="H365" s="16" t="s">
        <v>8221</v>
      </c>
      <c r="I365">
        <v>1</v>
      </c>
    </row>
    <row r="366" spans="1:9" ht="18" customHeight="1" x14ac:dyDescent="0.25">
      <c r="A366" s="13" t="s">
        <v>8219</v>
      </c>
      <c r="B366">
        <v>23</v>
      </c>
      <c r="H366" s="16" t="s">
        <v>8221</v>
      </c>
      <c r="I366">
        <v>1</v>
      </c>
    </row>
    <row r="367" spans="1:9" ht="18" customHeight="1" x14ac:dyDescent="0.25">
      <c r="A367" s="13" t="s">
        <v>8219</v>
      </c>
      <c r="B367">
        <v>23</v>
      </c>
      <c r="H367" s="16" t="s">
        <v>8221</v>
      </c>
      <c r="I367">
        <v>1</v>
      </c>
    </row>
    <row r="368" spans="1:9" ht="18" customHeight="1" x14ac:dyDescent="0.25">
      <c r="A368" s="13" t="s">
        <v>8219</v>
      </c>
      <c r="B368">
        <v>23</v>
      </c>
      <c r="H368" s="16" t="s">
        <v>8221</v>
      </c>
      <c r="I368">
        <v>1</v>
      </c>
    </row>
    <row r="369" spans="1:9" ht="18" customHeight="1" x14ac:dyDescent="0.25">
      <c r="A369" s="13" t="s">
        <v>8219</v>
      </c>
      <c r="B369">
        <v>23</v>
      </c>
      <c r="H369" s="16" t="s">
        <v>8221</v>
      </c>
      <c r="I369">
        <v>1</v>
      </c>
    </row>
    <row r="370" spans="1:9" ht="18" customHeight="1" x14ac:dyDescent="0.25">
      <c r="A370" s="13" t="s">
        <v>8219</v>
      </c>
      <c r="B370">
        <v>23</v>
      </c>
      <c r="H370" s="16" t="s">
        <v>8221</v>
      </c>
      <c r="I370">
        <v>1</v>
      </c>
    </row>
    <row r="371" spans="1:9" ht="18" customHeight="1" x14ac:dyDescent="0.25">
      <c r="A371" s="13" t="s">
        <v>8219</v>
      </c>
      <c r="B371">
        <v>23</v>
      </c>
      <c r="H371" s="16" t="s">
        <v>8221</v>
      </c>
      <c r="I371">
        <v>1</v>
      </c>
    </row>
    <row r="372" spans="1:9" ht="18" customHeight="1" x14ac:dyDescent="0.25">
      <c r="A372" s="13" t="s">
        <v>8219</v>
      </c>
      <c r="B372">
        <v>23</v>
      </c>
      <c r="H372" s="16" t="s">
        <v>8221</v>
      </c>
      <c r="I372">
        <v>1</v>
      </c>
    </row>
    <row r="373" spans="1:9" ht="18" customHeight="1" x14ac:dyDescent="0.25">
      <c r="A373" s="13" t="s">
        <v>8219</v>
      </c>
      <c r="B373">
        <v>23</v>
      </c>
      <c r="H373" s="16" t="s">
        <v>8221</v>
      </c>
      <c r="I373">
        <v>1</v>
      </c>
    </row>
    <row r="374" spans="1:9" ht="18" customHeight="1" x14ac:dyDescent="0.25">
      <c r="A374" s="13" t="s">
        <v>8219</v>
      </c>
      <c r="B374">
        <v>23</v>
      </c>
      <c r="H374" s="16" t="s">
        <v>8221</v>
      </c>
      <c r="I374">
        <v>1</v>
      </c>
    </row>
    <row r="375" spans="1:9" ht="18" customHeight="1" x14ac:dyDescent="0.25">
      <c r="A375" s="13" t="s">
        <v>8219</v>
      </c>
      <c r="B375">
        <v>23</v>
      </c>
      <c r="H375" s="16" t="s">
        <v>8221</v>
      </c>
      <c r="I375">
        <v>1</v>
      </c>
    </row>
    <row r="376" spans="1:9" ht="18" customHeight="1" x14ac:dyDescent="0.25">
      <c r="A376" s="13" t="s">
        <v>8219</v>
      </c>
      <c r="B376">
        <v>23</v>
      </c>
      <c r="H376" s="16" t="s">
        <v>8221</v>
      </c>
      <c r="I376">
        <v>1</v>
      </c>
    </row>
    <row r="377" spans="1:9" ht="18" customHeight="1" x14ac:dyDescent="0.25">
      <c r="A377" s="13" t="s">
        <v>8219</v>
      </c>
      <c r="B377">
        <v>23</v>
      </c>
      <c r="H377" s="16" t="s">
        <v>8221</v>
      </c>
      <c r="I377">
        <v>1</v>
      </c>
    </row>
    <row r="378" spans="1:9" ht="18" customHeight="1" x14ac:dyDescent="0.25">
      <c r="A378" s="13" t="s">
        <v>8219</v>
      </c>
      <c r="B378">
        <v>23</v>
      </c>
      <c r="H378" s="16" t="s">
        <v>8221</v>
      </c>
      <c r="I378">
        <v>1</v>
      </c>
    </row>
    <row r="379" spans="1:9" ht="18" customHeight="1" x14ac:dyDescent="0.25">
      <c r="A379" s="13" t="s">
        <v>8219</v>
      </c>
      <c r="B379">
        <v>23</v>
      </c>
      <c r="H379" s="16" t="s">
        <v>8221</v>
      </c>
      <c r="I379">
        <v>1</v>
      </c>
    </row>
    <row r="380" spans="1:9" ht="18" customHeight="1" x14ac:dyDescent="0.25">
      <c r="A380" s="13" t="s">
        <v>8219</v>
      </c>
      <c r="B380">
        <v>23</v>
      </c>
      <c r="H380" s="16" t="s">
        <v>8221</v>
      </c>
      <c r="I380">
        <v>1</v>
      </c>
    </row>
    <row r="381" spans="1:9" ht="18" customHeight="1" x14ac:dyDescent="0.25">
      <c r="A381" s="13" t="s">
        <v>8219</v>
      </c>
      <c r="B381">
        <v>23</v>
      </c>
      <c r="H381" s="16" t="s">
        <v>8221</v>
      </c>
      <c r="I381">
        <v>1</v>
      </c>
    </row>
    <row r="382" spans="1:9" ht="18" customHeight="1" x14ac:dyDescent="0.25">
      <c r="A382" s="13" t="s">
        <v>8219</v>
      </c>
      <c r="B382">
        <v>23</v>
      </c>
      <c r="H382" s="16" t="s">
        <v>8221</v>
      </c>
      <c r="I382">
        <v>1</v>
      </c>
    </row>
    <row r="383" spans="1:9" ht="18" customHeight="1" x14ac:dyDescent="0.25">
      <c r="A383" s="13" t="s">
        <v>8219</v>
      </c>
      <c r="B383">
        <v>23</v>
      </c>
      <c r="H383" s="16" t="s">
        <v>8221</v>
      </c>
      <c r="I383">
        <v>1</v>
      </c>
    </row>
    <row r="384" spans="1:9" ht="18" customHeight="1" x14ac:dyDescent="0.25">
      <c r="A384" s="13" t="s">
        <v>8219</v>
      </c>
      <c r="B384">
        <v>23</v>
      </c>
      <c r="H384" s="16" t="s">
        <v>8221</v>
      </c>
      <c r="I384">
        <v>1</v>
      </c>
    </row>
    <row r="385" spans="1:9" ht="18" customHeight="1" x14ac:dyDescent="0.25">
      <c r="A385" s="13" t="s">
        <v>8219</v>
      </c>
      <c r="B385">
        <v>23</v>
      </c>
      <c r="H385" s="16" t="s">
        <v>8221</v>
      </c>
      <c r="I385">
        <v>1</v>
      </c>
    </row>
    <row r="386" spans="1:9" ht="18" customHeight="1" x14ac:dyDescent="0.25">
      <c r="A386" s="13" t="s">
        <v>8219</v>
      </c>
      <c r="B386">
        <v>23</v>
      </c>
      <c r="H386" s="16" t="s">
        <v>8221</v>
      </c>
      <c r="I386">
        <v>1</v>
      </c>
    </row>
    <row r="387" spans="1:9" ht="18" customHeight="1" x14ac:dyDescent="0.25">
      <c r="A387" s="13" t="s">
        <v>8219</v>
      </c>
      <c r="B387">
        <v>23</v>
      </c>
      <c r="H387" s="16" t="s">
        <v>8221</v>
      </c>
      <c r="I387">
        <v>1</v>
      </c>
    </row>
    <row r="388" spans="1:9" ht="18" customHeight="1" x14ac:dyDescent="0.25">
      <c r="A388" s="13" t="s">
        <v>8219</v>
      </c>
      <c r="B388">
        <v>23</v>
      </c>
      <c r="H388" s="16" t="s">
        <v>8221</v>
      </c>
      <c r="I388">
        <v>1</v>
      </c>
    </row>
    <row r="389" spans="1:9" ht="18" customHeight="1" x14ac:dyDescent="0.25">
      <c r="A389" s="13" t="s">
        <v>8219</v>
      </c>
      <c r="B389">
        <v>24</v>
      </c>
      <c r="H389" s="16" t="s">
        <v>8221</v>
      </c>
      <c r="I389">
        <v>1</v>
      </c>
    </row>
    <row r="390" spans="1:9" ht="18" customHeight="1" x14ac:dyDescent="0.25">
      <c r="A390" s="13" t="s">
        <v>8219</v>
      </c>
      <c r="B390">
        <v>24</v>
      </c>
      <c r="H390" s="16" t="s">
        <v>8221</v>
      </c>
      <c r="I390">
        <v>1</v>
      </c>
    </row>
    <row r="391" spans="1:9" ht="18" customHeight="1" x14ac:dyDescent="0.25">
      <c r="A391" s="13" t="s">
        <v>8219</v>
      </c>
      <c r="B391">
        <v>24</v>
      </c>
      <c r="H391" s="16" t="s">
        <v>8221</v>
      </c>
      <c r="I391">
        <v>1</v>
      </c>
    </row>
    <row r="392" spans="1:9" ht="18" customHeight="1" x14ac:dyDescent="0.25">
      <c r="A392" s="13" t="s">
        <v>8219</v>
      </c>
      <c r="B392">
        <v>24</v>
      </c>
      <c r="H392" s="16" t="s">
        <v>8221</v>
      </c>
      <c r="I392">
        <v>1</v>
      </c>
    </row>
    <row r="393" spans="1:9" ht="18" customHeight="1" x14ac:dyDescent="0.25">
      <c r="A393" s="13" t="s">
        <v>8219</v>
      </c>
      <c r="B393">
        <v>24</v>
      </c>
      <c r="H393" s="16" t="s">
        <v>8221</v>
      </c>
      <c r="I393">
        <v>1</v>
      </c>
    </row>
    <row r="394" spans="1:9" ht="18" customHeight="1" x14ac:dyDescent="0.25">
      <c r="A394" s="13" t="s">
        <v>8219</v>
      </c>
      <c r="B394">
        <v>24</v>
      </c>
      <c r="H394" s="16" t="s">
        <v>8221</v>
      </c>
      <c r="I394">
        <v>1</v>
      </c>
    </row>
    <row r="395" spans="1:9" ht="18" customHeight="1" x14ac:dyDescent="0.25">
      <c r="A395" s="13" t="s">
        <v>8219</v>
      </c>
      <c r="B395">
        <v>24</v>
      </c>
      <c r="H395" s="16" t="s">
        <v>8221</v>
      </c>
      <c r="I395">
        <v>1</v>
      </c>
    </row>
    <row r="396" spans="1:9" ht="18" customHeight="1" x14ac:dyDescent="0.25">
      <c r="A396" s="13" t="s">
        <v>8219</v>
      </c>
      <c r="B396">
        <v>24</v>
      </c>
      <c r="H396" s="16" t="s">
        <v>8221</v>
      </c>
      <c r="I396">
        <v>1</v>
      </c>
    </row>
    <row r="397" spans="1:9" ht="18" customHeight="1" x14ac:dyDescent="0.25">
      <c r="A397" s="13" t="s">
        <v>8219</v>
      </c>
      <c r="B397">
        <v>24</v>
      </c>
      <c r="H397" s="16" t="s">
        <v>8221</v>
      </c>
      <c r="I397">
        <v>1</v>
      </c>
    </row>
    <row r="398" spans="1:9" ht="18" customHeight="1" x14ac:dyDescent="0.25">
      <c r="A398" s="13" t="s">
        <v>8219</v>
      </c>
      <c r="B398">
        <v>24</v>
      </c>
      <c r="H398" s="16" t="s">
        <v>8221</v>
      </c>
      <c r="I398">
        <v>1</v>
      </c>
    </row>
    <row r="399" spans="1:9" ht="18" customHeight="1" x14ac:dyDescent="0.25">
      <c r="A399" s="13" t="s">
        <v>8219</v>
      </c>
      <c r="B399">
        <v>24</v>
      </c>
      <c r="H399" s="16" t="s">
        <v>8221</v>
      </c>
      <c r="I399">
        <v>1</v>
      </c>
    </row>
    <row r="400" spans="1:9" ht="18" customHeight="1" x14ac:dyDescent="0.25">
      <c r="A400" s="13" t="s">
        <v>8219</v>
      </c>
      <c r="B400">
        <v>24</v>
      </c>
      <c r="H400" s="16" t="s">
        <v>8221</v>
      </c>
      <c r="I400">
        <v>1</v>
      </c>
    </row>
    <row r="401" spans="1:9" ht="18" customHeight="1" x14ac:dyDescent="0.25">
      <c r="A401" s="13" t="s">
        <v>8219</v>
      </c>
      <c r="B401">
        <v>24</v>
      </c>
      <c r="H401" s="16" t="s">
        <v>8221</v>
      </c>
      <c r="I401">
        <v>1</v>
      </c>
    </row>
    <row r="402" spans="1:9" ht="18" customHeight="1" x14ac:dyDescent="0.25">
      <c r="A402" s="13" t="s">
        <v>8219</v>
      </c>
      <c r="B402">
        <v>24</v>
      </c>
      <c r="H402" s="16" t="s">
        <v>8221</v>
      </c>
      <c r="I402">
        <v>1</v>
      </c>
    </row>
    <row r="403" spans="1:9" ht="18" customHeight="1" x14ac:dyDescent="0.25">
      <c r="A403" s="13" t="s">
        <v>8219</v>
      </c>
      <c r="B403">
        <v>24</v>
      </c>
      <c r="H403" s="16" t="s">
        <v>8221</v>
      </c>
      <c r="I403">
        <v>1</v>
      </c>
    </row>
    <row r="404" spans="1:9" ht="18" customHeight="1" x14ac:dyDescent="0.25">
      <c r="A404" s="13" t="s">
        <v>8219</v>
      </c>
      <c r="B404">
        <v>24</v>
      </c>
      <c r="H404" s="16" t="s">
        <v>8221</v>
      </c>
      <c r="I404">
        <v>1</v>
      </c>
    </row>
    <row r="405" spans="1:9" ht="18" customHeight="1" x14ac:dyDescent="0.25">
      <c r="A405" s="13" t="s">
        <v>8219</v>
      </c>
      <c r="B405">
        <v>24</v>
      </c>
      <c r="H405" s="16" t="s">
        <v>8221</v>
      </c>
      <c r="I405">
        <v>1</v>
      </c>
    </row>
    <row r="406" spans="1:9" ht="18" customHeight="1" x14ac:dyDescent="0.25">
      <c r="A406" s="13" t="s">
        <v>8219</v>
      </c>
      <c r="B406">
        <v>24</v>
      </c>
      <c r="H406" s="16" t="s">
        <v>8221</v>
      </c>
      <c r="I406">
        <v>1</v>
      </c>
    </row>
    <row r="407" spans="1:9" ht="18" customHeight="1" x14ac:dyDescent="0.25">
      <c r="A407" s="13" t="s">
        <v>8219</v>
      </c>
      <c r="B407">
        <v>24</v>
      </c>
      <c r="H407" s="16" t="s">
        <v>8221</v>
      </c>
      <c r="I407">
        <v>1</v>
      </c>
    </row>
    <row r="408" spans="1:9" ht="18" customHeight="1" x14ac:dyDescent="0.25">
      <c r="A408" s="13" t="s">
        <v>8219</v>
      </c>
      <c r="B408">
        <v>25</v>
      </c>
      <c r="H408" s="16" t="s">
        <v>8221</v>
      </c>
      <c r="I408">
        <v>1</v>
      </c>
    </row>
    <row r="409" spans="1:9" ht="18" customHeight="1" x14ac:dyDescent="0.25">
      <c r="A409" s="13" t="s">
        <v>8219</v>
      </c>
      <c r="B409">
        <v>25</v>
      </c>
      <c r="H409" s="16" t="s">
        <v>8221</v>
      </c>
      <c r="I409">
        <v>1</v>
      </c>
    </row>
    <row r="410" spans="1:9" ht="18" customHeight="1" x14ac:dyDescent="0.25">
      <c r="A410" s="13" t="s">
        <v>8219</v>
      </c>
      <c r="B410">
        <v>25</v>
      </c>
      <c r="H410" s="16" t="s">
        <v>8221</v>
      </c>
      <c r="I410">
        <v>1</v>
      </c>
    </row>
    <row r="411" spans="1:9" ht="18" customHeight="1" x14ac:dyDescent="0.25">
      <c r="A411" s="13" t="s">
        <v>8219</v>
      </c>
      <c r="B411">
        <v>25</v>
      </c>
      <c r="H411" s="16" t="s">
        <v>8221</v>
      </c>
      <c r="I411">
        <v>1</v>
      </c>
    </row>
    <row r="412" spans="1:9" ht="18" customHeight="1" x14ac:dyDescent="0.25">
      <c r="A412" s="13" t="s">
        <v>8219</v>
      </c>
      <c r="B412">
        <v>25</v>
      </c>
      <c r="H412" s="16" t="s">
        <v>8221</v>
      </c>
      <c r="I412">
        <v>1</v>
      </c>
    </row>
    <row r="413" spans="1:9" ht="18" customHeight="1" x14ac:dyDescent="0.25">
      <c r="A413" s="13" t="s">
        <v>8219</v>
      </c>
      <c r="B413">
        <v>25</v>
      </c>
      <c r="H413" s="16" t="s">
        <v>8221</v>
      </c>
      <c r="I413">
        <v>1</v>
      </c>
    </row>
    <row r="414" spans="1:9" ht="18" customHeight="1" x14ac:dyDescent="0.25">
      <c r="A414" s="13" t="s">
        <v>8219</v>
      </c>
      <c r="B414">
        <v>25</v>
      </c>
      <c r="H414" s="16" t="s">
        <v>8221</v>
      </c>
      <c r="I414">
        <v>1</v>
      </c>
    </row>
    <row r="415" spans="1:9" ht="18" customHeight="1" x14ac:dyDescent="0.25">
      <c r="A415" s="13" t="s">
        <v>8219</v>
      </c>
      <c r="B415">
        <v>25</v>
      </c>
      <c r="H415" s="16" t="s">
        <v>8221</v>
      </c>
      <c r="I415">
        <v>1</v>
      </c>
    </row>
    <row r="416" spans="1:9" ht="18" customHeight="1" x14ac:dyDescent="0.25">
      <c r="A416" s="13" t="s">
        <v>8219</v>
      </c>
      <c r="B416">
        <v>25</v>
      </c>
      <c r="H416" s="16" t="s">
        <v>8221</v>
      </c>
      <c r="I416">
        <v>1</v>
      </c>
    </row>
    <row r="417" spans="1:9" ht="18" customHeight="1" x14ac:dyDescent="0.25">
      <c r="A417" s="13" t="s">
        <v>8219</v>
      </c>
      <c r="B417">
        <v>25</v>
      </c>
      <c r="H417" s="16" t="s">
        <v>8221</v>
      </c>
      <c r="I417">
        <v>1</v>
      </c>
    </row>
    <row r="418" spans="1:9" ht="18" customHeight="1" x14ac:dyDescent="0.25">
      <c r="A418" s="13" t="s">
        <v>8219</v>
      </c>
      <c r="B418">
        <v>25</v>
      </c>
      <c r="H418" s="16" t="s">
        <v>8221</v>
      </c>
      <c r="I418">
        <v>1</v>
      </c>
    </row>
    <row r="419" spans="1:9" ht="18" customHeight="1" x14ac:dyDescent="0.25">
      <c r="A419" s="13" t="s">
        <v>8219</v>
      </c>
      <c r="B419">
        <v>25</v>
      </c>
      <c r="H419" s="16" t="s">
        <v>8221</v>
      </c>
      <c r="I419">
        <v>1</v>
      </c>
    </row>
    <row r="420" spans="1:9" ht="18" customHeight="1" x14ac:dyDescent="0.25">
      <c r="A420" s="13" t="s">
        <v>8219</v>
      </c>
      <c r="B420">
        <v>25</v>
      </c>
      <c r="H420" s="16" t="s">
        <v>8221</v>
      </c>
      <c r="I420">
        <v>1</v>
      </c>
    </row>
    <row r="421" spans="1:9" ht="18" customHeight="1" x14ac:dyDescent="0.25">
      <c r="A421" s="13" t="s">
        <v>8219</v>
      </c>
      <c r="B421">
        <v>25</v>
      </c>
      <c r="H421" s="16" t="s">
        <v>8221</v>
      </c>
      <c r="I421">
        <v>1</v>
      </c>
    </row>
    <row r="422" spans="1:9" ht="18" customHeight="1" x14ac:dyDescent="0.25">
      <c r="A422" s="13" t="s">
        <v>8219</v>
      </c>
      <c r="B422">
        <v>25</v>
      </c>
      <c r="H422" s="16" t="s">
        <v>8221</v>
      </c>
      <c r="I422">
        <v>1</v>
      </c>
    </row>
    <row r="423" spans="1:9" ht="18" customHeight="1" x14ac:dyDescent="0.25">
      <c r="A423" s="13" t="s">
        <v>8219</v>
      </c>
      <c r="B423">
        <v>25</v>
      </c>
      <c r="H423" s="16" t="s">
        <v>8221</v>
      </c>
      <c r="I423">
        <v>1</v>
      </c>
    </row>
    <row r="424" spans="1:9" ht="18" customHeight="1" x14ac:dyDescent="0.25">
      <c r="A424" s="13" t="s">
        <v>8219</v>
      </c>
      <c r="B424">
        <v>25</v>
      </c>
      <c r="H424" s="16" t="s">
        <v>8221</v>
      </c>
      <c r="I424">
        <v>1</v>
      </c>
    </row>
    <row r="425" spans="1:9" ht="18" customHeight="1" x14ac:dyDescent="0.25">
      <c r="A425" s="13" t="s">
        <v>8219</v>
      </c>
      <c r="B425">
        <v>25</v>
      </c>
      <c r="H425" s="16" t="s">
        <v>8221</v>
      </c>
      <c r="I425">
        <v>1</v>
      </c>
    </row>
    <row r="426" spans="1:9" ht="18" customHeight="1" x14ac:dyDescent="0.25">
      <c r="A426" s="13" t="s">
        <v>8219</v>
      </c>
      <c r="B426">
        <v>25</v>
      </c>
      <c r="H426" s="16" t="s">
        <v>8221</v>
      </c>
      <c r="I426">
        <v>1</v>
      </c>
    </row>
    <row r="427" spans="1:9" ht="18" customHeight="1" x14ac:dyDescent="0.25">
      <c r="A427" s="13" t="s">
        <v>8219</v>
      </c>
      <c r="B427">
        <v>25</v>
      </c>
      <c r="H427" s="16" t="s">
        <v>8221</v>
      </c>
      <c r="I427">
        <v>1</v>
      </c>
    </row>
    <row r="428" spans="1:9" ht="18" customHeight="1" x14ac:dyDescent="0.25">
      <c r="A428" s="13" t="s">
        <v>8219</v>
      </c>
      <c r="B428">
        <v>25</v>
      </c>
      <c r="H428" s="16" t="s">
        <v>8221</v>
      </c>
      <c r="I428">
        <v>1</v>
      </c>
    </row>
    <row r="429" spans="1:9" ht="18" customHeight="1" x14ac:dyDescent="0.25">
      <c r="A429" s="13" t="s">
        <v>8219</v>
      </c>
      <c r="B429">
        <v>25</v>
      </c>
      <c r="H429" s="16" t="s">
        <v>8221</v>
      </c>
      <c r="I429">
        <v>1</v>
      </c>
    </row>
    <row r="430" spans="1:9" ht="18" customHeight="1" x14ac:dyDescent="0.25">
      <c r="A430" s="13" t="s">
        <v>8219</v>
      </c>
      <c r="B430">
        <v>25</v>
      </c>
      <c r="H430" s="16" t="s">
        <v>8221</v>
      </c>
      <c r="I430">
        <v>1</v>
      </c>
    </row>
    <row r="431" spans="1:9" ht="18" customHeight="1" x14ac:dyDescent="0.25">
      <c r="A431" s="13" t="s">
        <v>8219</v>
      </c>
      <c r="B431">
        <v>25</v>
      </c>
      <c r="H431" s="16" t="s">
        <v>8221</v>
      </c>
      <c r="I431">
        <v>1</v>
      </c>
    </row>
    <row r="432" spans="1:9" ht="18" customHeight="1" x14ac:dyDescent="0.25">
      <c r="A432" s="13" t="s">
        <v>8219</v>
      </c>
      <c r="B432">
        <v>25</v>
      </c>
      <c r="H432" s="16" t="s">
        <v>8221</v>
      </c>
      <c r="I432">
        <v>1</v>
      </c>
    </row>
    <row r="433" spans="1:9" ht="18" customHeight="1" x14ac:dyDescent="0.25">
      <c r="A433" s="13" t="s">
        <v>8219</v>
      </c>
      <c r="B433">
        <v>25</v>
      </c>
      <c r="H433" s="16" t="s">
        <v>8221</v>
      </c>
      <c r="I433">
        <v>1</v>
      </c>
    </row>
    <row r="434" spans="1:9" ht="18" customHeight="1" x14ac:dyDescent="0.25">
      <c r="A434" s="13" t="s">
        <v>8219</v>
      </c>
      <c r="B434">
        <v>25</v>
      </c>
      <c r="H434" s="16" t="s">
        <v>8221</v>
      </c>
      <c r="I434">
        <v>1</v>
      </c>
    </row>
    <row r="435" spans="1:9" ht="18" customHeight="1" x14ac:dyDescent="0.25">
      <c r="A435" s="13" t="s">
        <v>8219</v>
      </c>
      <c r="B435">
        <v>25</v>
      </c>
      <c r="H435" s="16" t="s">
        <v>8221</v>
      </c>
      <c r="I435">
        <v>1</v>
      </c>
    </row>
    <row r="436" spans="1:9" ht="18" customHeight="1" x14ac:dyDescent="0.25">
      <c r="A436" s="13" t="s">
        <v>8219</v>
      </c>
      <c r="B436">
        <v>25</v>
      </c>
      <c r="H436" s="16" t="s">
        <v>8221</v>
      </c>
      <c r="I436">
        <v>1</v>
      </c>
    </row>
    <row r="437" spans="1:9" ht="18" customHeight="1" x14ac:dyDescent="0.25">
      <c r="A437" s="13" t="s">
        <v>8219</v>
      </c>
      <c r="B437">
        <v>25</v>
      </c>
      <c r="H437" s="16" t="s">
        <v>8221</v>
      </c>
      <c r="I437">
        <v>1</v>
      </c>
    </row>
    <row r="438" spans="1:9" ht="18" customHeight="1" x14ac:dyDescent="0.25">
      <c r="A438" s="13" t="s">
        <v>8219</v>
      </c>
      <c r="B438">
        <v>25</v>
      </c>
      <c r="H438" s="16" t="s">
        <v>8221</v>
      </c>
      <c r="I438">
        <v>1</v>
      </c>
    </row>
    <row r="439" spans="1:9" ht="18" customHeight="1" x14ac:dyDescent="0.25">
      <c r="A439" s="13" t="s">
        <v>8219</v>
      </c>
      <c r="B439">
        <v>25</v>
      </c>
      <c r="H439" s="16" t="s">
        <v>8221</v>
      </c>
      <c r="I439">
        <v>1</v>
      </c>
    </row>
    <row r="440" spans="1:9" ht="18" customHeight="1" x14ac:dyDescent="0.25">
      <c r="A440" s="13" t="s">
        <v>8219</v>
      </c>
      <c r="B440">
        <v>26</v>
      </c>
      <c r="H440" s="16" t="s">
        <v>8221</v>
      </c>
      <c r="I440">
        <v>1</v>
      </c>
    </row>
    <row r="441" spans="1:9" ht="18" customHeight="1" x14ac:dyDescent="0.25">
      <c r="A441" s="13" t="s">
        <v>8219</v>
      </c>
      <c r="B441">
        <v>26</v>
      </c>
      <c r="H441" s="16" t="s">
        <v>8221</v>
      </c>
      <c r="I441">
        <v>1</v>
      </c>
    </row>
    <row r="442" spans="1:9" ht="18" customHeight="1" x14ac:dyDescent="0.25">
      <c r="A442" s="13" t="s">
        <v>8219</v>
      </c>
      <c r="B442">
        <v>26</v>
      </c>
      <c r="H442" s="16" t="s">
        <v>8221</v>
      </c>
      <c r="I442">
        <v>1</v>
      </c>
    </row>
    <row r="443" spans="1:9" ht="18" customHeight="1" x14ac:dyDescent="0.25">
      <c r="A443" s="13" t="s">
        <v>8219</v>
      </c>
      <c r="B443">
        <v>26</v>
      </c>
      <c r="H443" s="16" t="s">
        <v>8221</v>
      </c>
      <c r="I443">
        <v>1</v>
      </c>
    </row>
    <row r="444" spans="1:9" ht="18" customHeight="1" x14ac:dyDescent="0.25">
      <c r="A444" s="13" t="s">
        <v>8219</v>
      </c>
      <c r="B444">
        <v>26</v>
      </c>
      <c r="H444" s="16" t="s">
        <v>8221</v>
      </c>
      <c r="I444">
        <v>1</v>
      </c>
    </row>
    <row r="445" spans="1:9" ht="18" customHeight="1" x14ac:dyDescent="0.25">
      <c r="A445" s="13" t="s">
        <v>8219</v>
      </c>
      <c r="B445">
        <v>26</v>
      </c>
      <c r="H445" s="16" t="s">
        <v>8221</v>
      </c>
      <c r="I445">
        <v>1</v>
      </c>
    </row>
    <row r="446" spans="1:9" ht="18" customHeight="1" x14ac:dyDescent="0.25">
      <c r="A446" s="13" t="s">
        <v>8219</v>
      </c>
      <c r="B446">
        <v>26</v>
      </c>
      <c r="H446" s="16" t="s">
        <v>8221</v>
      </c>
      <c r="I446">
        <v>1</v>
      </c>
    </row>
    <row r="447" spans="1:9" ht="18" customHeight="1" x14ac:dyDescent="0.25">
      <c r="A447" s="13" t="s">
        <v>8219</v>
      </c>
      <c r="B447">
        <v>26</v>
      </c>
      <c r="H447" s="16" t="s">
        <v>8221</v>
      </c>
      <c r="I447">
        <v>1</v>
      </c>
    </row>
    <row r="448" spans="1:9" ht="18" customHeight="1" x14ac:dyDescent="0.25">
      <c r="A448" s="13" t="s">
        <v>8219</v>
      </c>
      <c r="B448">
        <v>26</v>
      </c>
      <c r="H448" s="16" t="s">
        <v>8221</v>
      </c>
      <c r="I448">
        <v>1</v>
      </c>
    </row>
    <row r="449" spans="1:9" ht="18" customHeight="1" x14ac:dyDescent="0.25">
      <c r="A449" s="13" t="s">
        <v>8219</v>
      </c>
      <c r="B449">
        <v>26</v>
      </c>
      <c r="H449" s="16" t="s">
        <v>8221</v>
      </c>
      <c r="I449">
        <v>1</v>
      </c>
    </row>
    <row r="450" spans="1:9" ht="18" customHeight="1" x14ac:dyDescent="0.25">
      <c r="A450" s="13" t="s">
        <v>8219</v>
      </c>
      <c r="B450">
        <v>26</v>
      </c>
      <c r="H450" s="16" t="s">
        <v>8221</v>
      </c>
      <c r="I450">
        <v>1</v>
      </c>
    </row>
    <row r="451" spans="1:9" ht="18" customHeight="1" x14ac:dyDescent="0.25">
      <c r="A451" s="13" t="s">
        <v>8219</v>
      </c>
      <c r="B451">
        <v>26</v>
      </c>
      <c r="H451" s="16" t="s">
        <v>8221</v>
      </c>
      <c r="I451">
        <v>1</v>
      </c>
    </row>
    <row r="452" spans="1:9" ht="18" customHeight="1" x14ac:dyDescent="0.25">
      <c r="A452" s="13" t="s">
        <v>8219</v>
      </c>
      <c r="B452">
        <v>26</v>
      </c>
      <c r="H452" s="16" t="s">
        <v>8221</v>
      </c>
      <c r="I452">
        <v>1</v>
      </c>
    </row>
    <row r="453" spans="1:9" ht="18" customHeight="1" x14ac:dyDescent="0.25">
      <c r="A453" s="13" t="s">
        <v>8219</v>
      </c>
      <c r="B453">
        <v>26</v>
      </c>
      <c r="H453" s="16" t="s">
        <v>8221</v>
      </c>
      <c r="I453">
        <v>1</v>
      </c>
    </row>
    <row r="454" spans="1:9" ht="18" customHeight="1" x14ac:dyDescent="0.25">
      <c r="A454" s="13" t="s">
        <v>8219</v>
      </c>
      <c r="B454">
        <v>26</v>
      </c>
      <c r="H454" s="16" t="s">
        <v>8221</v>
      </c>
      <c r="I454">
        <v>1</v>
      </c>
    </row>
    <row r="455" spans="1:9" ht="18" customHeight="1" x14ac:dyDescent="0.25">
      <c r="A455" s="13" t="s">
        <v>8219</v>
      </c>
      <c r="B455">
        <v>26</v>
      </c>
      <c r="H455" s="16" t="s">
        <v>8221</v>
      </c>
      <c r="I455">
        <v>1</v>
      </c>
    </row>
    <row r="456" spans="1:9" ht="18" customHeight="1" x14ac:dyDescent="0.25">
      <c r="A456" s="13" t="s">
        <v>8219</v>
      </c>
      <c r="B456">
        <v>26</v>
      </c>
      <c r="H456" s="16" t="s">
        <v>8221</v>
      </c>
      <c r="I456">
        <v>1</v>
      </c>
    </row>
    <row r="457" spans="1:9" ht="18" customHeight="1" x14ac:dyDescent="0.25">
      <c r="A457" s="13" t="s">
        <v>8219</v>
      </c>
      <c r="B457">
        <v>26</v>
      </c>
      <c r="H457" s="16" t="s">
        <v>8221</v>
      </c>
      <c r="I457">
        <v>1</v>
      </c>
    </row>
    <row r="458" spans="1:9" ht="18" customHeight="1" x14ac:dyDescent="0.25">
      <c r="A458" s="13" t="s">
        <v>8219</v>
      </c>
      <c r="B458">
        <v>26</v>
      </c>
      <c r="H458" s="16" t="s">
        <v>8221</v>
      </c>
      <c r="I458">
        <v>1</v>
      </c>
    </row>
    <row r="459" spans="1:9" ht="18" customHeight="1" x14ac:dyDescent="0.25">
      <c r="A459" s="13" t="s">
        <v>8219</v>
      </c>
      <c r="B459">
        <v>26</v>
      </c>
      <c r="H459" s="16" t="s">
        <v>8221</v>
      </c>
      <c r="I459">
        <v>1</v>
      </c>
    </row>
    <row r="460" spans="1:9" ht="18" customHeight="1" x14ac:dyDescent="0.25">
      <c r="A460" s="13" t="s">
        <v>8219</v>
      </c>
      <c r="B460">
        <v>26</v>
      </c>
      <c r="H460" s="16" t="s">
        <v>8221</v>
      </c>
      <c r="I460">
        <v>1</v>
      </c>
    </row>
    <row r="461" spans="1:9" ht="18" customHeight="1" x14ac:dyDescent="0.25">
      <c r="A461" s="13" t="s">
        <v>8219</v>
      </c>
      <c r="B461">
        <v>26</v>
      </c>
      <c r="H461" s="16" t="s">
        <v>8221</v>
      </c>
      <c r="I461">
        <v>1</v>
      </c>
    </row>
    <row r="462" spans="1:9" ht="18" customHeight="1" x14ac:dyDescent="0.25">
      <c r="A462" s="13" t="s">
        <v>8219</v>
      </c>
      <c r="B462">
        <v>26</v>
      </c>
      <c r="H462" s="16" t="s">
        <v>8221</v>
      </c>
      <c r="I462">
        <v>1</v>
      </c>
    </row>
    <row r="463" spans="1:9" ht="18" customHeight="1" x14ac:dyDescent="0.25">
      <c r="A463" s="13" t="s">
        <v>8219</v>
      </c>
      <c r="B463">
        <v>26</v>
      </c>
      <c r="H463" s="16" t="s">
        <v>8221</v>
      </c>
      <c r="I463">
        <v>1</v>
      </c>
    </row>
    <row r="464" spans="1:9" ht="18" customHeight="1" x14ac:dyDescent="0.25">
      <c r="A464" s="13" t="s">
        <v>8219</v>
      </c>
      <c r="B464">
        <v>26</v>
      </c>
      <c r="H464" s="16" t="s">
        <v>8221</v>
      </c>
      <c r="I464">
        <v>1</v>
      </c>
    </row>
    <row r="465" spans="1:9" ht="18" customHeight="1" x14ac:dyDescent="0.25">
      <c r="A465" s="13" t="s">
        <v>8219</v>
      </c>
      <c r="B465">
        <v>26</v>
      </c>
      <c r="H465" s="16" t="s">
        <v>8221</v>
      </c>
      <c r="I465">
        <v>1</v>
      </c>
    </row>
    <row r="466" spans="1:9" ht="18" customHeight="1" x14ac:dyDescent="0.25">
      <c r="A466" s="13" t="s">
        <v>8219</v>
      </c>
      <c r="B466">
        <v>26</v>
      </c>
      <c r="H466" s="16" t="s">
        <v>8221</v>
      </c>
      <c r="I466">
        <v>1</v>
      </c>
    </row>
    <row r="467" spans="1:9" ht="18" customHeight="1" x14ac:dyDescent="0.25">
      <c r="A467" s="13" t="s">
        <v>8219</v>
      </c>
      <c r="B467">
        <v>26</v>
      </c>
      <c r="H467" s="16" t="s">
        <v>8221</v>
      </c>
      <c r="I467">
        <v>1</v>
      </c>
    </row>
    <row r="468" spans="1:9" ht="18" customHeight="1" x14ac:dyDescent="0.25">
      <c r="A468" s="13" t="s">
        <v>8219</v>
      </c>
      <c r="B468">
        <v>27</v>
      </c>
      <c r="H468" s="16" t="s">
        <v>8221</v>
      </c>
      <c r="I468">
        <v>1</v>
      </c>
    </row>
    <row r="469" spans="1:9" ht="18" customHeight="1" x14ac:dyDescent="0.25">
      <c r="A469" s="13" t="s">
        <v>8219</v>
      </c>
      <c r="B469">
        <v>27</v>
      </c>
      <c r="H469" s="16" t="s">
        <v>8221</v>
      </c>
      <c r="I469">
        <v>1</v>
      </c>
    </row>
    <row r="470" spans="1:9" ht="18" customHeight="1" x14ac:dyDescent="0.25">
      <c r="A470" s="13" t="s">
        <v>8219</v>
      </c>
      <c r="B470">
        <v>27</v>
      </c>
      <c r="H470" s="16" t="s">
        <v>8221</v>
      </c>
      <c r="I470">
        <v>1</v>
      </c>
    </row>
    <row r="471" spans="1:9" ht="18" customHeight="1" x14ac:dyDescent="0.25">
      <c r="A471" s="13" t="s">
        <v>8219</v>
      </c>
      <c r="B471">
        <v>27</v>
      </c>
      <c r="H471" s="16" t="s">
        <v>8221</v>
      </c>
      <c r="I471">
        <v>1</v>
      </c>
    </row>
    <row r="472" spans="1:9" ht="18" customHeight="1" x14ac:dyDescent="0.25">
      <c r="A472" s="13" t="s">
        <v>8219</v>
      </c>
      <c r="B472">
        <v>27</v>
      </c>
      <c r="H472" s="16" t="s">
        <v>8221</v>
      </c>
      <c r="I472">
        <v>1</v>
      </c>
    </row>
    <row r="473" spans="1:9" ht="18" customHeight="1" x14ac:dyDescent="0.25">
      <c r="A473" s="13" t="s">
        <v>8219</v>
      </c>
      <c r="B473">
        <v>27</v>
      </c>
      <c r="H473" s="16" t="s">
        <v>8221</v>
      </c>
      <c r="I473">
        <v>1</v>
      </c>
    </row>
    <row r="474" spans="1:9" ht="18" customHeight="1" x14ac:dyDescent="0.25">
      <c r="A474" s="13" t="s">
        <v>8219</v>
      </c>
      <c r="B474">
        <v>27</v>
      </c>
      <c r="H474" s="16" t="s">
        <v>8221</v>
      </c>
      <c r="I474">
        <v>1</v>
      </c>
    </row>
    <row r="475" spans="1:9" ht="18" customHeight="1" x14ac:dyDescent="0.25">
      <c r="A475" s="13" t="s">
        <v>8219</v>
      </c>
      <c r="B475">
        <v>27</v>
      </c>
      <c r="H475" s="16" t="s">
        <v>8221</v>
      </c>
      <c r="I475">
        <v>1</v>
      </c>
    </row>
    <row r="476" spans="1:9" ht="18" customHeight="1" x14ac:dyDescent="0.25">
      <c r="A476" s="13" t="s">
        <v>8219</v>
      </c>
      <c r="B476">
        <v>27</v>
      </c>
      <c r="H476" s="16" t="s">
        <v>8221</v>
      </c>
      <c r="I476">
        <v>1</v>
      </c>
    </row>
    <row r="477" spans="1:9" ht="18" customHeight="1" x14ac:dyDescent="0.25">
      <c r="A477" s="13" t="s">
        <v>8219</v>
      </c>
      <c r="B477">
        <v>27</v>
      </c>
      <c r="H477" s="16" t="s">
        <v>8221</v>
      </c>
      <c r="I477">
        <v>1</v>
      </c>
    </row>
    <row r="478" spans="1:9" ht="18" customHeight="1" x14ac:dyDescent="0.25">
      <c r="A478" s="13" t="s">
        <v>8219</v>
      </c>
      <c r="B478">
        <v>27</v>
      </c>
      <c r="H478" s="16" t="s">
        <v>8221</v>
      </c>
      <c r="I478">
        <v>1</v>
      </c>
    </row>
    <row r="479" spans="1:9" ht="18" customHeight="1" x14ac:dyDescent="0.25">
      <c r="A479" s="13" t="s">
        <v>8219</v>
      </c>
      <c r="B479">
        <v>27</v>
      </c>
      <c r="H479" s="16" t="s">
        <v>8221</v>
      </c>
      <c r="I479">
        <v>1</v>
      </c>
    </row>
    <row r="480" spans="1:9" ht="18" customHeight="1" x14ac:dyDescent="0.25">
      <c r="A480" s="13" t="s">
        <v>8219</v>
      </c>
      <c r="B480">
        <v>27</v>
      </c>
      <c r="H480" s="16" t="s">
        <v>8221</v>
      </c>
      <c r="I480">
        <v>1</v>
      </c>
    </row>
    <row r="481" spans="1:9" ht="18" customHeight="1" x14ac:dyDescent="0.25">
      <c r="A481" s="13" t="s">
        <v>8219</v>
      </c>
      <c r="B481">
        <v>27</v>
      </c>
      <c r="H481" s="16" t="s">
        <v>8221</v>
      </c>
      <c r="I481">
        <v>1</v>
      </c>
    </row>
    <row r="482" spans="1:9" ht="18" customHeight="1" x14ac:dyDescent="0.25">
      <c r="A482" s="13" t="s">
        <v>8219</v>
      </c>
      <c r="B482">
        <v>27</v>
      </c>
      <c r="H482" s="16" t="s">
        <v>8221</v>
      </c>
      <c r="I482">
        <v>1</v>
      </c>
    </row>
    <row r="483" spans="1:9" ht="18" customHeight="1" x14ac:dyDescent="0.25">
      <c r="A483" s="13" t="s">
        <v>8219</v>
      </c>
      <c r="B483">
        <v>27</v>
      </c>
      <c r="H483" s="16" t="s">
        <v>8221</v>
      </c>
      <c r="I483">
        <v>1</v>
      </c>
    </row>
    <row r="484" spans="1:9" ht="18" customHeight="1" x14ac:dyDescent="0.25">
      <c r="A484" s="13" t="s">
        <v>8219</v>
      </c>
      <c r="B484">
        <v>27</v>
      </c>
      <c r="H484" s="16" t="s">
        <v>8221</v>
      </c>
      <c r="I484">
        <v>1</v>
      </c>
    </row>
    <row r="485" spans="1:9" ht="18" customHeight="1" x14ac:dyDescent="0.25">
      <c r="A485" s="13" t="s">
        <v>8219</v>
      </c>
      <c r="B485">
        <v>27</v>
      </c>
      <c r="H485" s="16" t="s">
        <v>8221</v>
      </c>
      <c r="I485">
        <v>1</v>
      </c>
    </row>
    <row r="486" spans="1:9" ht="18" customHeight="1" x14ac:dyDescent="0.25">
      <c r="A486" s="13" t="s">
        <v>8219</v>
      </c>
      <c r="B486">
        <v>27</v>
      </c>
      <c r="H486" s="16" t="s">
        <v>8221</v>
      </c>
      <c r="I486">
        <v>1</v>
      </c>
    </row>
    <row r="487" spans="1:9" ht="18" customHeight="1" x14ac:dyDescent="0.25">
      <c r="A487" s="13" t="s">
        <v>8219</v>
      </c>
      <c r="B487">
        <v>27</v>
      </c>
      <c r="H487" s="16" t="s">
        <v>8221</v>
      </c>
      <c r="I487">
        <v>1</v>
      </c>
    </row>
    <row r="488" spans="1:9" ht="18" customHeight="1" x14ac:dyDescent="0.25">
      <c r="A488" s="13" t="s">
        <v>8219</v>
      </c>
      <c r="B488">
        <v>27</v>
      </c>
      <c r="H488" s="16" t="s">
        <v>8221</v>
      </c>
      <c r="I488">
        <v>1</v>
      </c>
    </row>
    <row r="489" spans="1:9" ht="18" customHeight="1" x14ac:dyDescent="0.25">
      <c r="A489" s="13" t="s">
        <v>8219</v>
      </c>
      <c r="B489">
        <v>27</v>
      </c>
      <c r="H489" s="16" t="s">
        <v>8221</v>
      </c>
      <c r="I489">
        <v>1</v>
      </c>
    </row>
    <row r="490" spans="1:9" ht="18" customHeight="1" x14ac:dyDescent="0.25">
      <c r="A490" s="13" t="s">
        <v>8219</v>
      </c>
      <c r="B490">
        <v>27</v>
      </c>
      <c r="H490" s="16" t="s">
        <v>8221</v>
      </c>
      <c r="I490">
        <v>1</v>
      </c>
    </row>
    <row r="491" spans="1:9" ht="18" customHeight="1" x14ac:dyDescent="0.25">
      <c r="A491" s="13" t="s">
        <v>8219</v>
      </c>
      <c r="B491">
        <v>27</v>
      </c>
      <c r="H491" s="16" t="s">
        <v>8221</v>
      </c>
      <c r="I491">
        <v>1</v>
      </c>
    </row>
    <row r="492" spans="1:9" ht="18" customHeight="1" x14ac:dyDescent="0.25">
      <c r="A492" s="13" t="s">
        <v>8219</v>
      </c>
      <c r="B492">
        <v>27</v>
      </c>
      <c r="H492" s="16" t="s">
        <v>8221</v>
      </c>
      <c r="I492">
        <v>1</v>
      </c>
    </row>
    <row r="493" spans="1:9" ht="18" customHeight="1" x14ac:dyDescent="0.25">
      <c r="A493" s="13" t="s">
        <v>8219</v>
      </c>
      <c r="B493">
        <v>27</v>
      </c>
      <c r="H493" s="16" t="s">
        <v>8221</v>
      </c>
      <c r="I493">
        <v>1</v>
      </c>
    </row>
    <row r="494" spans="1:9" ht="18" customHeight="1" x14ac:dyDescent="0.25">
      <c r="A494" s="13" t="s">
        <v>8219</v>
      </c>
      <c r="B494">
        <v>27</v>
      </c>
      <c r="H494" s="16" t="s">
        <v>8221</v>
      </c>
      <c r="I494">
        <v>2</v>
      </c>
    </row>
    <row r="495" spans="1:9" ht="18" customHeight="1" x14ac:dyDescent="0.25">
      <c r="A495" s="13" t="s">
        <v>8219</v>
      </c>
      <c r="B495">
        <v>27</v>
      </c>
      <c r="H495" s="16" t="s">
        <v>8221</v>
      </c>
      <c r="I495">
        <v>2</v>
      </c>
    </row>
    <row r="496" spans="1:9" ht="18" customHeight="1" x14ac:dyDescent="0.25">
      <c r="A496" s="13" t="s">
        <v>8219</v>
      </c>
      <c r="B496">
        <v>27</v>
      </c>
      <c r="H496" s="16" t="s">
        <v>8221</v>
      </c>
      <c r="I496">
        <v>2</v>
      </c>
    </row>
    <row r="497" spans="1:9" ht="18" customHeight="1" x14ac:dyDescent="0.25">
      <c r="A497" s="13" t="s">
        <v>8219</v>
      </c>
      <c r="B497">
        <v>27</v>
      </c>
      <c r="H497" s="16" t="s">
        <v>8221</v>
      </c>
      <c r="I497">
        <v>2</v>
      </c>
    </row>
    <row r="498" spans="1:9" ht="18" customHeight="1" x14ac:dyDescent="0.25">
      <c r="A498" s="13" t="s">
        <v>8219</v>
      </c>
      <c r="B498">
        <v>27</v>
      </c>
      <c r="H498" s="16" t="s">
        <v>8221</v>
      </c>
      <c r="I498">
        <v>2</v>
      </c>
    </row>
    <row r="499" spans="1:9" ht="18" customHeight="1" x14ac:dyDescent="0.25">
      <c r="A499" s="13" t="s">
        <v>8219</v>
      </c>
      <c r="B499">
        <v>27</v>
      </c>
      <c r="H499" s="16" t="s">
        <v>8221</v>
      </c>
      <c r="I499">
        <v>2</v>
      </c>
    </row>
    <row r="500" spans="1:9" ht="18" customHeight="1" x14ac:dyDescent="0.25">
      <c r="A500" s="13" t="s">
        <v>8219</v>
      </c>
      <c r="B500">
        <v>27</v>
      </c>
      <c r="H500" s="16" t="s">
        <v>8221</v>
      </c>
      <c r="I500">
        <v>2</v>
      </c>
    </row>
    <row r="501" spans="1:9" ht="18" customHeight="1" x14ac:dyDescent="0.25">
      <c r="A501" s="13" t="s">
        <v>8219</v>
      </c>
      <c r="B501">
        <v>27</v>
      </c>
      <c r="H501" s="16" t="s">
        <v>8221</v>
      </c>
      <c r="I501">
        <v>2</v>
      </c>
    </row>
    <row r="502" spans="1:9" ht="18" customHeight="1" x14ac:dyDescent="0.25">
      <c r="A502" s="13" t="s">
        <v>8219</v>
      </c>
      <c r="B502">
        <v>27</v>
      </c>
      <c r="H502" s="16" t="s">
        <v>8221</v>
      </c>
      <c r="I502">
        <v>2</v>
      </c>
    </row>
    <row r="503" spans="1:9" ht="18" customHeight="1" x14ac:dyDescent="0.25">
      <c r="A503" s="13" t="s">
        <v>8219</v>
      </c>
      <c r="B503">
        <v>27</v>
      </c>
      <c r="H503" s="16" t="s">
        <v>8221</v>
      </c>
      <c r="I503">
        <v>2</v>
      </c>
    </row>
    <row r="504" spans="1:9" ht="18" customHeight="1" x14ac:dyDescent="0.25">
      <c r="A504" s="13" t="s">
        <v>8219</v>
      </c>
      <c r="B504">
        <v>27</v>
      </c>
      <c r="H504" s="16" t="s">
        <v>8221</v>
      </c>
      <c r="I504">
        <v>2</v>
      </c>
    </row>
    <row r="505" spans="1:9" ht="18" customHeight="1" x14ac:dyDescent="0.25">
      <c r="A505" s="13" t="s">
        <v>8219</v>
      </c>
      <c r="B505">
        <v>28</v>
      </c>
      <c r="H505" s="16" t="s">
        <v>8221</v>
      </c>
      <c r="I505">
        <v>2</v>
      </c>
    </row>
    <row r="506" spans="1:9" ht="18" customHeight="1" x14ac:dyDescent="0.25">
      <c r="A506" s="13" t="s">
        <v>8219</v>
      </c>
      <c r="B506">
        <v>28</v>
      </c>
      <c r="H506" s="16" t="s">
        <v>8221</v>
      </c>
      <c r="I506">
        <v>2</v>
      </c>
    </row>
    <row r="507" spans="1:9" ht="18" customHeight="1" x14ac:dyDescent="0.25">
      <c r="A507" s="13" t="s">
        <v>8219</v>
      </c>
      <c r="B507">
        <v>28</v>
      </c>
      <c r="H507" s="16" t="s">
        <v>8221</v>
      </c>
      <c r="I507">
        <v>2</v>
      </c>
    </row>
    <row r="508" spans="1:9" ht="18" customHeight="1" x14ac:dyDescent="0.25">
      <c r="A508" s="13" t="s">
        <v>8219</v>
      </c>
      <c r="B508">
        <v>28</v>
      </c>
      <c r="H508" s="16" t="s">
        <v>8221</v>
      </c>
      <c r="I508">
        <v>2</v>
      </c>
    </row>
    <row r="509" spans="1:9" ht="18" customHeight="1" x14ac:dyDescent="0.25">
      <c r="A509" s="13" t="s">
        <v>8219</v>
      </c>
      <c r="B509">
        <v>28</v>
      </c>
      <c r="H509" s="16" t="s">
        <v>8221</v>
      </c>
      <c r="I509">
        <v>2</v>
      </c>
    </row>
    <row r="510" spans="1:9" ht="18" customHeight="1" x14ac:dyDescent="0.25">
      <c r="A510" s="13" t="s">
        <v>8219</v>
      </c>
      <c r="B510">
        <v>28</v>
      </c>
      <c r="H510" s="16" t="s">
        <v>8221</v>
      </c>
      <c r="I510">
        <v>2</v>
      </c>
    </row>
    <row r="511" spans="1:9" ht="18" customHeight="1" x14ac:dyDescent="0.25">
      <c r="A511" s="13" t="s">
        <v>8219</v>
      </c>
      <c r="B511">
        <v>28</v>
      </c>
      <c r="H511" s="16" t="s">
        <v>8221</v>
      </c>
      <c r="I511">
        <v>2</v>
      </c>
    </row>
    <row r="512" spans="1:9" ht="18" customHeight="1" x14ac:dyDescent="0.25">
      <c r="A512" s="13" t="s">
        <v>8219</v>
      </c>
      <c r="B512">
        <v>28</v>
      </c>
      <c r="H512" s="16" t="s">
        <v>8221</v>
      </c>
      <c r="I512">
        <v>2</v>
      </c>
    </row>
    <row r="513" spans="1:9" ht="18" customHeight="1" x14ac:dyDescent="0.25">
      <c r="A513" s="13" t="s">
        <v>8219</v>
      </c>
      <c r="B513">
        <v>28</v>
      </c>
      <c r="H513" s="16" t="s">
        <v>8221</v>
      </c>
      <c r="I513">
        <v>2</v>
      </c>
    </row>
    <row r="514" spans="1:9" ht="18" customHeight="1" x14ac:dyDescent="0.25">
      <c r="A514" s="13" t="s">
        <v>8219</v>
      </c>
      <c r="B514">
        <v>28</v>
      </c>
      <c r="H514" s="16" t="s">
        <v>8221</v>
      </c>
      <c r="I514">
        <v>2</v>
      </c>
    </row>
    <row r="515" spans="1:9" ht="18" customHeight="1" x14ac:dyDescent="0.25">
      <c r="A515" s="13" t="s">
        <v>8219</v>
      </c>
      <c r="B515">
        <v>28</v>
      </c>
      <c r="H515" s="16" t="s">
        <v>8221</v>
      </c>
      <c r="I515">
        <v>2</v>
      </c>
    </row>
    <row r="516" spans="1:9" ht="18" customHeight="1" x14ac:dyDescent="0.25">
      <c r="A516" s="13" t="s">
        <v>8219</v>
      </c>
      <c r="B516">
        <v>28</v>
      </c>
      <c r="H516" s="16" t="s">
        <v>8221</v>
      </c>
      <c r="I516">
        <v>2</v>
      </c>
    </row>
    <row r="517" spans="1:9" ht="18" customHeight="1" x14ac:dyDescent="0.25">
      <c r="A517" s="13" t="s">
        <v>8219</v>
      </c>
      <c r="B517">
        <v>28</v>
      </c>
      <c r="H517" s="16" t="s">
        <v>8221</v>
      </c>
      <c r="I517">
        <v>2</v>
      </c>
    </row>
    <row r="518" spans="1:9" ht="18" customHeight="1" x14ac:dyDescent="0.25">
      <c r="A518" s="13" t="s">
        <v>8219</v>
      </c>
      <c r="B518">
        <v>28</v>
      </c>
      <c r="H518" s="16" t="s">
        <v>8221</v>
      </c>
      <c r="I518">
        <v>2</v>
      </c>
    </row>
    <row r="519" spans="1:9" ht="18" customHeight="1" x14ac:dyDescent="0.25">
      <c r="A519" s="13" t="s">
        <v>8219</v>
      </c>
      <c r="B519">
        <v>28</v>
      </c>
      <c r="H519" s="16" t="s">
        <v>8221</v>
      </c>
      <c r="I519">
        <v>2</v>
      </c>
    </row>
    <row r="520" spans="1:9" ht="18" customHeight="1" x14ac:dyDescent="0.25">
      <c r="A520" s="13" t="s">
        <v>8219</v>
      </c>
      <c r="B520">
        <v>28</v>
      </c>
      <c r="H520" s="16" t="s">
        <v>8221</v>
      </c>
      <c r="I520">
        <v>2</v>
      </c>
    </row>
    <row r="521" spans="1:9" ht="18" customHeight="1" x14ac:dyDescent="0.25">
      <c r="A521" s="13" t="s">
        <v>8219</v>
      </c>
      <c r="B521">
        <v>28</v>
      </c>
      <c r="H521" s="16" t="s">
        <v>8221</v>
      </c>
      <c r="I521">
        <v>2</v>
      </c>
    </row>
    <row r="522" spans="1:9" ht="18" customHeight="1" x14ac:dyDescent="0.25">
      <c r="A522" s="13" t="s">
        <v>8219</v>
      </c>
      <c r="B522">
        <v>28</v>
      </c>
      <c r="H522" s="16" t="s">
        <v>8221</v>
      </c>
      <c r="I522">
        <v>2</v>
      </c>
    </row>
    <row r="523" spans="1:9" ht="18" customHeight="1" x14ac:dyDescent="0.25">
      <c r="A523" s="13" t="s">
        <v>8219</v>
      </c>
      <c r="B523">
        <v>28</v>
      </c>
      <c r="H523" s="16" t="s">
        <v>8221</v>
      </c>
      <c r="I523">
        <v>2</v>
      </c>
    </row>
    <row r="524" spans="1:9" ht="18" customHeight="1" x14ac:dyDescent="0.25">
      <c r="A524" s="13" t="s">
        <v>8219</v>
      </c>
      <c r="B524">
        <v>28</v>
      </c>
      <c r="H524" s="16" t="s">
        <v>8221</v>
      </c>
      <c r="I524">
        <v>2</v>
      </c>
    </row>
    <row r="525" spans="1:9" ht="18" customHeight="1" x14ac:dyDescent="0.25">
      <c r="A525" s="13" t="s">
        <v>8219</v>
      </c>
      <c r="B525">
        <v>28</v>
      </c>
      <c r="H525" s="16" t="s">
        <v>8221</v>
      </c>
      <c r="I525">
        <v>2</v>
      </c>
    </row>
    <row r="526" spans="1:9" ht="18" customHeight="1" x14ac:dyDescent="0.25">
      <c r="A526" s="13" t="s">
        <v>8219</v>
      </c>
      <c r="B526">
        <v>28</v>
      </c>
      <c r="H526" s="16" t="s">
        <v>8221</v>
      </c>
      <c r="I526">
        <v>2</v>
      </c>
    </row>
    <row r="527" spans="1:9" ht="18" customHeight="1" x14ac:dyDescent="0.25">
      <c r="A527" s="13" t="s">
        <v>8219</v>
      </c>
      <c r="B527">
        <v>28</v>
      </c>
      <c r="H527" s="16" t="s">
        <v>8221</v>
      </c>
      <c r="I527">
        <v>2</v>
      </c>
    </row>
    <row r="528" spans="1:9" ht="18" customHeight="1" x14ac:dyDescent="0.25">
      <c r="A528" s="13" t="s">
        <v>8219</v>
      </c>
      <c r="B528">
        <v>28</v>
      </c>
      <c r="H528" s="16" t="s">
        <v>8221</v>
      </c>
      <c r="I528">
        <v>2</v>
      </c>
    </row>
    <row r="529" spans="1:9" ht="18" customHeight="1" x14ac:dyDescent="0.25">
      <c r="A529" s="13" t="s">
        <v>8219</v>
      </c>
      <c r="B529">
        <v>28</v>
      </c>
      <c r="H529" s="16" t="s">
        <v>8221</v>
      </c>
      <c r="I529">
        <v>2</v>
      </c>
    </row>
    <row r="530" spans="1:9" ht="18" customHeight="1" x14ac:dyDescent="0.25">
      <c r="A530" s="13" t="s">
        <v>8219</v>
      </c>
      <c r="B530">
        <v>28</v>
      </c>
      <c r="H530" s="16" t="s">
        <v>8221</v>
      </c>
      <c r="I530">
        <v>2</v>
      </c>
    </row>
    <row r="531" spans="1:9" ht="18" customHeight="1" x14ac:dyDescent="0.25">
      <c r="A531" s="13" t="s">
        <v>8219</v>
      </c>
      <c r="B531">
        <v>28</v>
      </c>
      <c r="H531" s="16" t="s">
        <v>8221</v>
      </c>
      <c r="I531">
        <v>2</v>
      </c>
    </row>
    <row r="532" spans="1:9" ht="18" customHeight="1" x14ac:dyDescent="0.25">
      <c r="A532" s="13" t="s">
        <v>8219</v>
      </c>
      <c r="B532">
        <v>28</v>
      </c>
      <c r="H532" s="16" t="s">
        <v>8221</v>
      </c>
      <c r="I532">
        <v>2</v>
      </c>
    </row>
    <row r="533" spans="1:9" ht="18" customHeight="1" x14ac:dyDescent="0.25">
      <c r="A533" s="13" t="s">
        <v>8219</v>
      </c>
      <c r="B533">
        <v>28</v>
      </c>
      <c r="H533" s="16" t="s">
        <v>8221</v>
      </c>
      <c r="I533">
        <v>2</v>
      </c>
    </row>
    <row r="534" spans="1:9" ht="18" customHeight="1" x14ac:dyDescent="0.25">
      <c r="A534" s="13" t="s">
        <v>8219</v>
      </c>
      <c r="B534">
        <v>29</v>
      </c>
      <c r="H534" s="16" t="s">
        <v>8221</v>
      </c>
      <c r="I534">
        <v>2</v>
      </c>
    </row>
    <row r="535" spans="1:9" ht="18" customHeight="1" x14ac:dyDescent="0.25">
      <c r="A535" s="13" t="s">
        <v>8219</v>
      </c>
      <c r="B535">
        <v>29</v>
      </c>
      <c r="H535" s="16" t="s">
        <v>8221</v>
      </c>
      <c r="I535">
        <v>2</v>
      </c>
    </row>
    <row r="536" spans="1:9" ht="18" customHeight="1" x14ac:dyDescent="0.25">
      <c r="A536" s="13" t="s">
        <v>8219</v>
      </c>
      <c r="B536">
        <v>29</v>
      </c>
      <c r="H536" s="16" t="s">
        <v>8221</v>
      </c>
      <c r="I536">
        <v>2</v>
      </c>
    </row>
    <row r="537" spans="1:9" ht="18" customHeight="1" x14ac:dyDescent="0.25">
      <c r="A537" s="13" t="s">
        <v>8219</v>
      </c>
      <c r="B537">
        <v>29</v>
      </c>
      <c r="H537" s="16" t="s">
        <v>8221</v>
      </c>
      <c r="I537">
        <v>2</v>
      </c>
    </row>
    <row r="538" spans="1:9" ht="18" customHeight="1" x14ac:dyDescent="0.25">
      <c r="A538" s="13" t="s">
        <v>8219</v>
      </c>
      <c r="B538">
        <v>29</v>
      </c>
      <c r="H538" s="16" t="s">
        <v>8221</v>
      </c>
      <c r="I538">
        <v>2</v>
      </c>
    </row>
    <row r="539" spans="1:9" ht="18" customHeight="1" x14ac:dyDescent="0.25">
      <c r="A539" s="13" t="s">
        <v>8219</v>
      </c>
      <c r="B539">
        <v>29</v>
      </c>
      <c r="H539" s="16" t="s">
        <v>8221</v>
      </c>
      <c r="I539">
        <v>2</v>
      </c>
    </row>
    <row r="540" spans="1:9" ht="18" customHeight="1" x14ac:dyDescent="0.25">
      <c r="A540" s="13" t="s">
        <v>8219</v>
      </c>
      <c r="B540">
        <v>29</v>
      </c>
      <c r="H540" s="16" t="s">
        <v>8221</v>
      </c>
      <c r="I540">
        <v>2</v>
      </c>
    </row>
    <row r="541" spans="1:9" ht="18" customHeight="1" x14ac:dyDescent="0.25">
      <c r="A541" s="13" t="s">
        <v>8219</v>
      </c>
      <c r="B541">
        <v>29</v>
      </c>
      <c r="H541" s="16" t="s">
        <v>8221</v>
      </c>
      <c r="I541">
        <v>2</v>
      </c>
    </row>
    <row r="542" spans="1:9" ht="18" customHeight="1" x14ac:dyDescent="0.25">
      <c r="A542" s="13" t="s">
        <v>8219</v>
      </c>
      <c r="B542">
        <v>29</v>
      </c>
      <c r="H542" s="16" t="s">
        <v>8221</v>
      </c>
      <c r="I542">
        <v>2</v>
      </c>
    </row>
    <row r="543" spans="1:9" ht="18" customHeight="1" x14ac:dyDescent="0.25">
      <c r="A543" s="13" t="s">
        <v>8219</v>
      </c>
      <c r="B543">
        <v>29</v>
      </c>
      <c r="H543" s="16" t="s">
        <v>8221</v>
      </c>
      <c r="I543">
        <v>2</v>
      </c>
    </row>
    <row r="544" spans="1:9" ht="18" customHeight="1" x14ac:dyDescent="0.25">
      <c r="A544" s="13" t="s">
        <v>8219</v>
      </c>
      <c r="B544">
        <v>29</v>
      </c>
      <c r="H544" s="16" t="s">
        <v>8221</v>
      </c>
      <c r="I544">
        <v>2</v>
      </c>
    </row>
    <row r="545" spans="1:9" ht="18" customHeight="1" x14ac:dyDescent="0.25">
      <c r="A545" s="13" t="s">
        <v>8219</v>
      </c>
      <c r="B545">
        <v>29</v>
      </c>
      <c r="H545" s="16" t="s">
        <v>8221</v>
      </c>
      <c r="I545">
        <v>2</v>
      </c>
    </row>
    <row r="546" spans="1:9" ht="18" customHeight="1" x14ac:dyDescent="0.25">
      <c r="A546" s="13" t="s">
        <v>8219</v>
      </c>
      <c r="B546">
        <v>29</v>
      </c>
      <c r="H546" s="16" t="s">
        <v>8221</v>
      </c>
      <c r="I546">
        <v>2</v>
      </c>
    </row>
    <row r="547" spans="1:9" ht="18" customHeight="1" x14ac:dyDescent="0.25">
      <c r="A547" s="13" t="s">
        <v>8219</v>
      </c>
      <c r="B547">
        <v>29</v>
      </c>
      <c r="H547" s="16" t="s">
        <v>8221</v>
      </c>
      <c r="I547">
        <v>2</v>
      </c>
    </row>
    <row r="548" spans="1:9" ht="18" customHeight="1" x14ac:dyDescent="0.25">
      <c r="A548" s="13" t="s">
        <v>8219</v>
      </c>
      <c r="B548">
        <v>29</v>
      </c>
      <c r="H548" s="16" t="s">
        <v>8221</v>
      </c>
      <c r="I548">
        <v>2</v>
      </c>
    </row>
    <row r="549" spans="1:9" ht="18" customHeight="1" x14ac:dyDescent="0.25">
      <c r="A549" s="13" t="s">
        <v>8219</v>
      </c>
      <c r="B549">
        <v>29</v>
      </c>
      <c r="H549" s="16" t="s">
        <v>8221</v>
      </c>
      <c r="I549">
        <v>2</v>
      </c>
    </row>
    <row r="550" spans="1:9" ht="18" customHeight="1" x14ac:dyDescent="0.25">
      <c r="A550" s="13" t="s">
        <v>8219</v>
      </c>
      <c r="B550">
        <v>29</v>
      </c>
      <c r="H550" s="16" t="s">
        <v>8221</v>
      </c>
      <c r="I550">
        <v>2</v>
      </c>
    </row>
    <row r="551" spans="1:9" ht="18" customHeight="1" x14ac:dyDescent="0.25">
      <c r="A551" s="13" t="s">
        <v>8219</v>
      </c>
      <c r="B551">
        <v>29</v>
      </c>
      <c r="H551" s="16" t="s">
        <v>8221</v>
      </c>
      <c r="I551">
        <v>2</v>
      </c>
    </row>
    <row r="552" spans="1:9" ht="18" customHeight="1" x14ac:dyDescent="0.25">
      <c r="A552" s="13" t="s">
        <v>8219</v>
      </c>
      <c r="B552">
        <v>30</v>
      </c>
      <c r="H552" s="16" t="s">
        <v>8221</v>
      </c>
      <c r="I552">
        <v>2</v>
      </c>
    </row>
    <row r="553" spans="1:9" ht="18" customHeight="1" x14ac:dyDescent="0.25">
      <c r="A553" s="13" t="s">
        <v>8219</v>
      </c>
      <c r="B553">
        <v>30</v>
      </c>
      <c r="H553" s="16" t="s">
        <v>8221</v>
      </c>
      <c r="I553">
        <v>2</v>
      </c>
    </row>
    <row r="554" spans="1:9" ht="18" customHeight="1" x14ac:dyDescent="0.25">
      <c r="A554" s="13" t="s">
        <v>8219</v>
      </c>
      <c r="B554">
        <v>30</v>
      </c>
      <c r="H554" s="16" t="s">
        <v>8221</v>
      </c>
      <c r="I554">
        <v>2</v>
      </c>
    </row>
    <row r="555" spans="1:9" ht="18" customHeight="1" x14ac:dyDescent="0.25">
      <c r="A555" s="13" t="s">
        <v>8219</v>
      </c>
      <c r="B555">
        <v>30</v>
      </c>
      <c r="H555" s="16" t="s">
        <v>8221</v>
      </c>
      <c r="I555">
        <v>2</v>
      </c>
    </row>
    <row r="556" spans="1:9" ht="18" customHeight="1" x14ac:dyDescent="0.25">
      <c r="A556" s="13" t="s">
        <v>8219</v>
      </c>
      <c r="B556">
        <v>30</v>
      </c>
      <c r="H556" s="16" t="s">
        <v>8221</v>
      </c>
      <c r="I556">
        <v>2</v>
      </c>
    </row>
    <row r="557" spans="1:9" ht="18" customHeight="1" x14ac:dyDescent="0.25">
      <c r="A557" s="13" t="s">
        <v>8219</v>
      </c>
      <c r="B557">
        <v>30</v>
      </c>
      <c r="H557" s="16" t="s">
        <v>8221</v>
      </c>
      <c r="I557">
        <v>2</v>
      </c>
    </row>
    <row r="558" spans="1:9" ht="18" customHeight="1" x14ac:dyDescent="0.25">
      <c r="A558" s="13" t="s">
        <v>8219</v>
      </c>
      <c r="B558">
        <v>30</v>
      </c>
      <c r="H558" s="16" t="s">
        <v>8221</v>
      </c>
      <c r="I558">
        <v>2</v>
      </c>
    </row>
    <row r="559" spans="1:9" ht="18" customHeight="1" x14ac:dyDescent="0.25">
      <c r="A559" s="13" t="s">
        <v>8219</v>
      </c>
      <c r="B559">
        <v>30</v>
      </c>
      <c r="H559" s="16" t="s">
        <v>8221</v>
      </c>
      <c r="I559">
        <v>2</v>
      </c>
    </row>
    <row r="560" spans="1:9" ht="18" customHeight="1" x14ac:dyDescent="0.25">
      <c r="A560" s="13" t="s">
        <v>8219</v>
      </c>
      <c r="B560">
        <v>30</v>
      </c>
      <c r="H560" s="16" t="s">
        <v>8221</v>
      </c>
      <c r="I560">
        <v>2</v>
      </c>
    </row>
    <row r="561" spans="1:9" ht="18" customHeight="1" x14ac:dyDescent="0.25">
      <c r="A561" s="13" t="s">
        <v>8219</v>
      </c>
      <c r="B561">
        <v>30</v>
      </c>
      <c r="H561" s="16" t="s">
        <v>8221</v>
      </c>
      <c r="I561">
        <v>2</v>
      </c>
    </row>
    <row r="562" spans="1:9" ht="18" customHeight="1" x14ac:dyDescent="0.25">
      <c r="A562" s="13" t="s">
        <v>8219</v>
      </c>
      <c r="B562">
        <v>30</v>
      </c>
      <c r="H562" s="16" t="s">
        <v>8221</v>
      </c>
      <c r="I562">
        <v>2</v>
      </c>
    </row>
    <row r="563" spans="1:9" ht="18" customHeight="1" x14ac:dyDescent="0.25">
      <c r="A563" s="13" t="s">
        <v>8219</v>
      </c>
      <c r="B563">
        <v>30</v>
      </c>
      <c r="H563" s="16" t="s">
        <v>8221</v>
      </c>
      <c r="I563">
        <v>2</v>
      </c>
    </row>
    <row r="564" spans="1:9" ht="18" customHeight="1" x14ac:dyDescent="0.25">
      <c r="A564" s="13" t="s">
        <v>8219</v>
      </c>
      <c r="B564">
        <v>30</v>
      </c>
      <c r="H564" s="16" t="s">
        <v>8221</v>
      </c>
      <c r="I564">
        <v>2</v>
      </c>
    </row>
    <row r="565" spans="1:9" ht="18" customHeight="1" x14ac:dyDescent="0.25">
      <c r="A565" s="13" t="s">
        <v>8219</v>
      </c>
      <c r="B565">
        <v>30</v>
      </c>
      <c r="H565" s="16" t="s">
        <v>8221</v>
      </c>
      <c r="I565">
        <v>2</v>
      </c>
    </row>
    <row r="566" spans="1:9" ht="18" customHeight="1" x14ac:dyDescent="0.25">
      <c r="A566" s="13" t="s">
        <v>8219</v>
      </c>
      <c r="B566">
        <v>30</v>
      </c>
      <c r="H566" s="16" t="s">
        <v>8221</v>
      </c>
      <c r="I566">
        <v>2</v>
      </c>
    </row>
    <row r="567" spans="1:9" ht="18" customHeight="1" x14ac:dyDescent="0.25">
      <c r="A567" s="13" t="s">
        <v>8219</v>
      </c>
      <c r="B567">
        <v>30</v>
      </c>
      <c r="H567" s="16" t="s">
        <v>8221</v>
      </c>
      <c r="I567">
        <v>2</v>
      </c>
    </row>
    <row r="568" spans="1:9" ht="18" customHeight="1" x14ac:dyDescent="0.25">
      <c r="A568" s="13" t="s">
        <v>8219</v>
      </c>
      <c r="B568">
        <v>30</v>
      </c>
      <c r="H568" s="16" t="s">
        <v>8221</v>
      </c>
      <c r="I568">
        <v>2</v>
      </c>
    </row>
    <row r="569" spans="1:9" ht="18" customHeight="1" x14ac:dyDescent="0.25">
      <c r="A569" s="13" t="s">
        <v>8219</v>
      </c>
      <c r="B569">
        <v>30</v>
      </c>
      <c r="H569" s="16" t="s">
        <v>8221</v>
      </c>
      <c r="I569">
        <v>2</v>
      </c>
    </row>
    <row r="570" spans="1:9" ht="18" customHeight="1" x14ac:dyDescent="0.25">
      <c r="A570" s="13" t="s">
        <v>8219</v>
      </c>
      <c r="B570">
        <v>30</v>
      </c>
      <c r="H570" s="16" t="s">
        <v>8221</v>
      </c>
      <c r="I570">
        <v>2</v>
      </c>
    </row>
    <row r="571" spans="1:9" ht="18" customHeight="1" x14ac:dyDescent="0.25">
      <c r="A571" s="13" t="s">
        <v>8219</v>
      </c>
      <c r="B571">
        <v>30</v>
      </c>
      <c r="H571" s="16" t="s">
        <v>8221</v>
      </c>
      <c r="I571">
        <v>2</v>
      </c>
    </row>
    <row r="572" spans="1:9" ht="18" customHeight="1" x14ac:dyDescent="0.25">
      <c r="A572" s="13" t="s">
        <v>8219</v>
      </c>
      <c r="B572">
        <v>30</v>
      </c>
      <c r="H572" s="16" t="s">
        <v>8221</v>
      </c>
      <c r="I572">
        <v>2</v>
      </c>
    </row>
    <row r="573" spans="1:9" ht="18" customHeight="1" x14ac:dyDescent="0.25">
      <c r="A573" s="13" t="s">
        <v>8219</v>
      </c>
      <c r="B573">
        <v>30</v>
      </c>
      <c r="H573" s="16" t="s">
        <v>8221</v>
      </c>
      <c r="I573">
        <v>2</v>
      </c>
    </row>
    <row r="574" spans="1:9" ht="18" customHeight="1" x14ac:dyDescent="0.25">
      <c r="A574" s="13" t="s">
        <v>8219</v>
      </c>
      <c r="B574">
        <v>30</v>
      </c>
      <c r="H574" s="16" t="s">
        <v>8221</v>
      </c>
      <c r="I574">
        <v>2</v>
      </c>
    </row>
    <row r="575" spans="1:9" ht="18" customHeight="1" x14ac:dyDescent="0.25">
      <c r="A575" s="13" t="s">
        <v>8219</v>
      </c>
      <c r="B575">
        <v>30</v>
      </c>
      <c r="H575" s="16" t="s">
        <v>8221</v>
      </c>
      <c r="I575">
        <v>2</v>
      </c>
    </row>
    <row r="576" spans="1:9" ht="18" customHeight="1" x14ac:dyDescent="0.25">
      <c r="A576" s="13" t="s">
        <v>8219</v>
      </c>
      <c r="B576">
        <v>31</v>
      </c>
      <c r="H576" s="16" t="s">
        <v>8221</v>
      </c>
      <c r="I576">
        <v>2</v>
      </c>
    </row>
    <row r="577" spans="1:9" ht="18" customHeight="1" x14ac:dyDescent="0.25">
      <c r="A577" s="13" t="s">
        <v>8219</v>
      </c>
      <c r="B577">
        <v>31</v>
      </c>
      <c r="H577" s="16" t="s">
        <v>8221</v>
      </c>
      <c r="I577">
        <v>2</v>
      </c>
    </row>
    <row r="578" spans="1:9" ht="18" customHeight="1" x14ac:dyDescent="0.25">
      <c r="A578" s="13" t="s">
        <v>8219</v>
      </c>
      <c r="B578">
        <v>31</v>
      </c>
      <c r="H578" s="16" t="s">
        <v>8221</v>
      </c>
      <c r="I578">
        <v>2</v>
      </c>
    </row>
    <row r="579" spans="1:9" ht="18" customHeight="1" x14ac:dyDescent="0.25">
      <c r="A579" s="13" t="s">
        <v>8219</v>
      </c>
      <c r="B579">
        <v>31</v>
      </c>
      <c r="H579" s="16" t="s">
        <v>8221</v>
      </c>
      <c r="I579">
        <v>2</v>
      </c>
    </row>
    <row r="580" spans="1:9" ht="18" customHeight="1" x14ac:dyDescent="0.25">
      <c r="A580" s="13" t="s">
        <v>8219</v>
      </c>
      <c r="B580">
        <v>31</v>
      </c>
      <c r="H580" s="16" t="s">
        <v>8221</v>
      </c>
      <c r="I580">
        <v>2</v>
      </c>
    </row>
    <row r="581" spans="1:9" ht="18" customHeight="1" x14ac:dyDescent="0.25">
      <c r="A581" s="13" t="s">
        <v>8219</v>
      </c>
      <c r="B581">
        <v>31</v>
      </c>
      <c r="H581" s="16" t="s">
        <v>8221</v>
      </c>
      <c r="I581">
        <v>2</v>
      </c>
    </row>
    <row r="582" spans="1:9" ht="18" customHeight="1" x14ac:dyDescent="0.25">
      <c r="A582" s="13" t="s">
        <v>8219</v>
      </c>
      <c r="B582">
        <v>31</v>
      </c>
      <c r="H582" s="16" t="s">
        <v>8221</v>
      </c>
      <c r="I582">
        <v>2</v>
      </c>
    </row>
    <row r="583" spans="1:9" ht="18" customHeight="1" x14ac:dyDescent="0.25">
      <c r="A583" s="13" t="s">
        <v>8219</v>
      </c>
      <c r="B583">
        <v>31</v>
      </c>
      <c r="H583" s="16" t="s">
        <v>8221</v>
      </c>
      <c r="I583">
        <v>2</v>
      </c>
    </row>
    <row r="584" spans="1:9" ht="18" customHeight="1" x14ac:dyDescent="0.25">
      <c r="A584" s="13" t="s">
        <v>8219</v>
      </c>
      <c r="B584">
        <v>31</v>
      </c>
      <c r="H584" s="16" t="s">
        <v>8221</v>
      </c>
      <c r="I584">
        <v>2</v>
      </c>
    </row>
    <row r="585" spans="1:9" ht="18" customHeight="1" x14ac:dyDescent="0.25">
      <c r="A585" s="13" t="s">
        <v>8219</v>
      </c>
      <c r="B585">
        <v>31</v>
      </c>
      <c r="H585" s="16" t="s">
        <v>8221</v>
      </c>
      <c r="I585">
        <v>2</v>
      </c>
    </row>
    <row r="586" spans="1:9" ht="18" customHeight="1" x14ac:dyDescent="0.25">
      <c r="A586" s="13" t="s">
        <v>8219</v>
      </c>
      <c r="B586">
        <v>31</v>
      </c>
      <c r="H586" s="16" t="s">
        <v>8221</v>
      </c>
      <c r="I586">
        <v>2</v>
      </c>
    </row>
    <row r="587" spans="1:9" ht="18" customHeight="1" x14ac:dyDescent="0.25">
      <c r="A587" s="13" t="s">
        <v>8219</v>
      </c>
      <c r="B587">
        <v>31</v>
      </c>
      <c r="H587" s="16" t="s">
        <v>8221</v>
      </c>
      <c r="I587">
        <v>2</v>
      </c>
    </row>
    <row r="588" spans="1:9" ht="18" customHeight="1" x14ac:dyDescent="0.25">
      <c r="A588" s="13" t="s">
        <v>8219</v>
      </c>
      <c r="B588">
        <v>31</v>
      </c>
      <c r="H588" s="16" t="s">
        <v>8221</v>
      </c>
      <c r="I588">
        <v>2</v>
      </c>
    </row>
    <row r="589" spans="1:9" ht="18" customHeight="1" x14ac:dyDescent="0.25">
      <c r="A589" s="13" t="s">
        <v>8219</v>
      </c>
      <c r="B589">
        <v>31</v>
      </c>
      <c r="H589" s="16" t="s">
        <v>8221</v>
      </c>
      <c r="I589">
        <v>2</v>
      </c>
    </row>
    <row r="590" spans="1:9" ht="18" customHeight="1" x14ac:dyDescent="0.25">
      <c r="A590" s="13" t="s">
        <v>8219</v>
      </c>
      <c r="B590">
        <v>31</v>
      </c>
      <c r="H590" s="16" t="s">
        <v>8221</v>
      </c>
      <c r="I590">
        <v>2</v>
      </c>
    </row>
    <row r="591" spans="1:9" ht="18" customHeight="1" x14ac:dyDescent="0.25">
      <c r="A591" s="13" t="s">
        <v>8219</v>
      </c>
      <c r="B591">
        <v>31</v>
      </c>
      <c r="H591" s="16" t="s">
        <v>8221</v>
      </c>
      <c r="I591">
        <v>2</v>
      </c>
    </row>
    <row r="592" spans="1:9" ht="18" customHeight="1" x14ac:dyDescent="0.25">
      <c r="A592" s="13" t="s">
        <v>8219</v>
      </c>
      <c r="B592">
        <v>31</v>
      </c>
      <c r="H592" s="16" t="s">
        <v>8221</v>
      </c>
      <c r="I592">
        <v>2</v>
      </c>
    </row>
    <row r="593" spans="1:9" ht="18" customHeight="1" x14ac:dyDescent="0.25">
      <c r="A593" s="13" t="s">
        <v>8219</v>
      </c>
      <c r="B593">
        <v>31</v>
      </c>
      <c r="H593" s="16" t="s">
        <v>8221</v>
      </c>
      <c r="I593">
        <v>2</v>
      </c>
    </row>
    <row r="594" spans="1:9" ht="18" customHeight="1" x14ac:dyDescent="0.25">
      <c r="A594" s="13" t="s">
        <v>8219</v>
      </c>
      <c r="B594">
        <v>31</v>
      </c>
      <c r="H594" s="16" t="s">
        <v>8221</v>
      </c>
      <c r="I594">
        <v>2</v>
      </c>
    </row>
    <row r="595" spans="1:9" ht="18" customHeight="1" x14ac:dyDescent="0.25">
      <c r="A595" s="13" t="s">
        <v>8219</v>
      </c>
      <c r="B595">
        <v>31</v>
      </c>
      <c r="H595" s="16" t="s">
        <v>8221</v>
      </c>
      <c r="I595">
        <v>2</v>
      </c>
    </row>
    <row r="596" spans="1:9" ht="18" customHeight="1" x14ac:dyDescent="0.25">
      <c r="A596" s="13" t="s">
        <v>8219</v>
      </c>
      <c r="B596">
        <v>32</v>
      </c>
      <c r="H596" s="16" t="s">
        <v>8221</v>
      </c>
      <c r="I596">
        <v>2</v>
      </c>
    </row>
    <row r="597" spans="1:9" ht="18" customHeight="1" x14ac:dyDescent="0.25">
      <c r="A597" s="13" t="s">
        <v>8219</v>
      </c>
      <c r="B597">
        <v>32</v>
      </c>
      <c r="H597" s="16" t="s">
        <v>8221</v>
      </c>
      <c r="I597">
        <v>2</v>
      </c>
    </row>
    <row r="598" spans="1:9" ht="18" customHeight="1" x14ac:dyDescent="0.25">
      <c r="A598" s="13" t="s">
        <v>8219</v>
      </c>
      <c r="B598">
        <v>32</v>
      </c>
      <c r="H598" s="16" t="s">
        <v>8221</v>
      </c>
      <c r="I598">
        <v>2</v>
      </c>
    </row>
    <row r="599" spans="1:9" ht="18" customHeight="1" x14ac:dyDescent="0.25">
      <c r="A599" s="13" t="s">
        <v>8219</v>
      </c>
      <c r="B599">
        <v>32</v>
      </c>
      <c r="H599" s="16" t="s">
        <v>8221</v>
      </c>
      <c r="I599">
        <v>2</v>
      </c>
    </row>
    <row r="600" spans="1:9" ht="18" customHeight="1" x14ac:dyDescent="0.25">
      <c r="A600" s="13" t="s">
        <v>8219</v>
      </c>
      <c r="B600">
        <v>32</v>
      </c>
      <c r="H600" s="16" t="s">
        <v>8221</v>
      </c>
      <c r="I600">
        <v>2</v>
      </c>
    </row>
    <row r="601" spans="1:9" ht="18" customHeight="1" x14ac:dyDescent="0.25">
      <c r="A601" s="13" t="s">
        <v>8219</v>
      </c>
      <c r="B601">
        <v>32</v>
      </c>
      <c r="H601" s="16" t="s">
        <v>8221</v>
      </c>
      <c r="I601">
        <v>2</v>
      </c>
    </row>
    <row r="602" spans="1:9" ht="18" customHeight="1" x14ac:dyDescent="0.25">
      <c r="A602" s="13" t="s">
        <v>8219</v>
      </c>
      <c r="B602">
        <v>32</v>
      </c>
      <c r="H602" s="16" t="s">
        <v>8221</v>
      </c>
      <c r="I602">
        <v>2</v>
      </c>
    </row>
    <row r="603" spans="1:9" ht="18" customHeight="1" x14ac:dyDescent="0.25">
      <c r="A603" s="13" t="s">
        <v>8219</v>
      </c>
      <c r="B603">
        <v>32</v>
      </c>
      <c r="H603" s="16" t="s">
        <v>8221</v>
      </c>
      <c r="I603">
        <v>2</v>
      </c>
    </row>
    <row r="604" spans="1:9" ht="18" customHeight="1" x14ac:dyDescent="0.25">
      <c r="A604" s="13" t="s">
        <v>8219</v>
      </c>
      <c r="B604">
        <v>32</v>
      </c>
      <c r="H604" s="16" t="s">
        <v>8221</v>
      </c>
      <c r="I604">
        <v>2</v>
      </c>
    </row>
    <row r="605" spans="1:9" ht="18" customHeight="1" x14ac:dyDescent="0.25">
      <c r="A605" s="13" t="s">
        <v>8219</v>
      </c>
      <c r="B605">
        <v>32</v>
      </c>
      <c r="H605" s="16" t="s">
        <v>8221</v>
      </c>
      <c r="I605">
        <v>2</v>
      </c>
    </row>
    <row r="606" spans="1:9" ht="18" customHeight="1" x14ac:dyDescent="0.25">
      <c r="A606" s="13" t="s">
        <v>8219</v>
      </c>
      <c r="B606">
        <v>32</v>
      </c>
      <c r="H606" s="16" t="s">
        <v>8221</v>
      </c>
      <c r="I606">
        <v>2</v>
      </c>
    </row>
    <row r="607" spans="1:9" ht="18" customHeight="1" x14ac:dyDescent="0.25">
      <c r="A607" s="13" t="s">
        <v>8219</v>
      </c>
      <c r="B607">
        <v>32</v>
      </c>
      <c r="H607" s="16" t="s">
        <v>8221</v>
      </c>
      <c r="I607">
        <v>2</v>
      </c>
    </row>
    <row r="608" spans="1:9" ht="18" customHeight="1" x14ac:dyDescent="0.25">
      <c r="A608" s="13" t="s">
        <v>8219</v>
      </c>
      <c r="B608">
        <v>32</v>
      </c>
      <c r="H608" s="16" t="s">
        <v>8221</v>
      </c>
      <c r="I608">
        <v>2</v>
      </c>
    </row>
    <row r="609" spans="1:9" ht="18" customHeight="1" x14ac:dyDescent="0.25">
      <c r="A609" s="13" t="s">
        <v>8219</v>
      </c>
      <c r="B609">
        <v>32</v>
      </c>
      <c r="H609" s="16" t="s">
        <v>8221</v>
      </c>
      <c r="I609">
        <v>2</v>
      </c>
    </row>
    <row r="610" spans="1:9" ht="18" customHeight="1" x14ac:dyDescent="0.25">
      <c r="A610" s="13" t="s">
        <v>8219</v>
      </c>
      <c r="B610">
        <v>32</v>
      </c>
      <c r="H610" s="16" t="s">
        <v>8221</v>
      </c>
      <c r="I610">
        <v>2</v>
      </c>
    </row>
    <row r="611" spans="1:9" ht="18" customHeight="1" x14ac:dyDescent="0.25">
      <c r="A611" s="13" t="s">
        <v>8219</v>
      </c>
      <c r="B611">
        <v>32</v>
      </c>
      <c r="H611" s="16" t="s">
        <v>8221</v>
      </c>
      <c r="I611">
        <v>2</v>
      </c>
    </row>
    <row r="612" spans="1:9" ht="18" customHeight="1" x14ac:dyDescent="0.25">
      <c r="A612" s="13" t="s">
        <v>8219</v>
      </c>
      <c r="B612">
        <v>32</v>
      </c>
      <c r="H612" s="16" t="s">
        <v>8221</v>
      </c>
      <c r="I612">
        <v>2</v>
      </c>
    </row>
    <row r="613" spans="1:9" ht="18" customHeight="1" x14ac:dyDescent="0.25">
      <c r="A613" s="13" t="s">
        <v>8219</v>
      </c>
      <c r="B613">
        <v>32</v>
      </c>
      <c r="H613" s="16" t="s">
        <v>8221</v>
      </c>
      <c r="I613">
        <v>2</v>
      </c>
    </row>
    <row r="614" spans="1:9" ht="18" customHeight="1" x14ac:dyDescent="0.25">
      <c r="A614" s="13" t="s">
        <v>8219</v>
      </c>
      <c r="B614">
        <v>32</v>
      </c>
      <c r="H614" s="16" t="s">
        <v>8221</v>
      </c>
      <c r="I614">
        <v>2</v>
      </c>
    </row>
    <row r="615" spans="1:9" ht="18" customHeight="1" x14ac:dyDescent="0.25">
      <c r="A615" s="13" t="s">
        <v>8219</v>
      </c>
      <c r="B615">
        <v>33</v>
      </c>
      <c r="H615" s="16" t="s">
        <v>8221</v>
      </c>
      <c r="I615">
        <v>2</v>
      </c>
    </row>
    <row r="616" spans="1:9" ht="18" customHeight="1" x14ac:dyDescent="0.25">
      <c r="A616" s="13" t="s">
        <v>8219</v>
      </c>
      <c r="B616">
        <v>33</v>
      </c>
      <c r="H616" s="16" t="s">
        <v>8221</v>
      </c>
      <c r="I616">
        <v>2</v>
      </c>
    </row>
    <row r="617" spans="1:9" ht="18" customHeight="1" x14ac:dyDescent="0.25">
      <c r="A617" s="13" t="s">
        <v>8219</v>
      </c>
      <c r="B617">
        <v>33</v>
      </c>
      <c r="H617" s="16" t="s">
        <v>8221</v>
      </c>
      <c r="I617">
        <v>2</v>
      </c>
    </row>
    <row r="618" spans="1:9" ht="18" customHeight="1" x14ac:dyDescent="0.25">
      <c r="A618" s="13" t="s">
        <v>8219</v>
      </c>
      <c r="B618">
        <v>33</v>
      </c>
      <c r="H618" s="16" t="s">
        <v>8221</v>
      </c>
      <c r="I618">
        <v>2</v>
      </c>
    </row>
    <row r="619" spans="1:9" ht="18" customHeight="1" x14ac:dyDescent="0.25">
      <c r="A619" s="13" t="s">
        <v>8219</v>
      </c>
      <c r="B619">
        <v>33</v>
      </c>
      <c r="H619" s="16" t="s">
        <v>8221</v>
      </c>
      <c r="I619">
        <v>2</v>
      </c>
    </row>
    <row r="620" spans="1:9" ht="18" customHeight="1" x14ac:dyDescent="0.25">
      <c r="A620" s="13" t="s">
        <v>8219</v>
      </c>
      <c r="B620">
        <v>33</v>
      </c>
      <c r="H620" s="16" t="s">
        <v>8221</v>
      </c>
      <c r="I620">
        <v>2</v>
      </c>
    </row>
    <row r="621" spans="1:9" ht="18" customHeight="1" x14ac:dyDescent="0.25">
      <c r="A621" s="13" t="s">
        <v>8219</v>
      </c>
      <c r="B621">
        <v>33</v>
      </c>
      <c r="H621" s="16" t="s">
        <v>8221</v>
      </c>
      <c r="I621">
        <v>2</v>
      </c>
    </row>
    <row r="622" spans="1:9" ht="18" customHeight="1" x14ac:dyDescent="0.25">
      <c r="A622" s="13" t="s">
        <v>8219</v>
      </c>
      <c r="B622">
        <v>33</v>
      </c>
      <c r="H622" s="16" t="s">
        <v>8221</v>
      </c>
      <c r="I622">
        <v>2</v>
      </c>
    </row>
    <row r="623" spans="1:9" ht="18" customHeight="1" x14ac:dyDescent="0.25">
      <c r="A623" s="13" t="s">
        <v>8219</v>
      </c>
      <c r="B623">
        <v>33</v>
      </c>
      <c r="H623" s="16" t="s">
        <v>8221</v>
      </c>
      <c r="I623">
        <v>2</v>
      </c>
    </row>
    <row r="624" spans="1:9" ht="18" customHeight="1" x14ac:dyDescent="0.25">
      <c r="A624" s="13" t="s">
        <v>8219</v>
      </c>
      <c r="B624">
        <v>33</v>
      </c>
      <c r="H624" s="16" t="s">
        <v>8221</v>
      </c>
      <c r="I624">
        <v>2</v>
      </c>
    </row>
    <row r="625" spans="1:9" ht="18" customHeight="1" x14ac:dyDescent="0.25">
      <c r="A625" s="13" t="s">
        <v>8219</v>
      </c>
      <c r="B625">
        <v>33</v>
      </c>
      <c r="H625" s="16" t="s">
        <v>8221</v>
      </c>
      <c r="I625">
        <v>2</v>
      </c>
    </row>
    <row r="626" spans="1:9" ht="18" customHeight="1" x14ac:dyDescent="0.25">
      <c r="A626" s="13" t="s">
        <v>8219</v>
      </c>
      <c r="B626">
        <v>33</v>
      </c>
      <c r="H626" s="16" t="s">
        <v>8221</v>
      </c>
      <c r="I626">
        <v>2</v>
      </c>
    </row>
    <row r="627" spans="1:9" ht="18" customHeight="1" x14ac:dyDescent="0.25">
      <c r="A627" s="13" t="s">
        <v>8219</v>
      </c>
      <c r="B627">
        <v>33</v>
      </c>
      <c r="H627" s="16" t="s">
        <v>8221</v>
      </c>
      <c r="I627">
        <v>2</v>
      </c>
    </row>
    <row r="628" spans="1:9" ht="18" customHeight="1" x14ac:dyDescent="0.25">
      <c r="A628" s="13" t="s">
        <v>8219</v>
      </c>
      <c r="B628">
        <v>33</v>
      </c>
      <c r="H628" s="16" t="s">
        <v>8221</v>
      </c>
      <c r="I628">
        <v>2</v>
      </c>
    </row>
    <row r="629" spans="1:9" ht="18" customHeight="1" x14ac:dyDescent="0.25">
      <c r="A629" s="13" t="s">
        <v>8219</v>
      </c>
      <c r="B629">
        <v>33</v>
      </c>
      <c r="H629" s="16" t="s">
        <v>8221</v>
      </c>
      <c r="I629">
        <v>2</v>
      </c>
    </row>
    <row r="630" spans="1:9" ht="18" customHeight="1" x14ac:dyDescent="0.25">
      <c r="A630" s="13" t="s">
        <v>8219</v>
      </c>
      <c r="B630">
        <v>33</v>
      </c>
      <c r="H630" s="16" t="s">
        <v>8221</v>
      </c>
      <c r="I630">
        <v>2</v>
      </c>
    </row>
    <row r="631" spans="1:9" ht="18" customHeight="1" x14ac:dyDescent="0.25">
      <c r="A631" s="13" t="s">
        <v>8219</v>
      </c>
      <c r="B631">
        <v>33</v>
      </c>
      <c r="H631" s="16" t="s">
        <v>8221</v>
      </c>
      <c r="I631">
        <v>2</v>
      </c>
    </row>
    <row r="632" spans="1:9" ht="18" customHeight="1" x14ac:dyDescent="0.25">
      <c r="A632" s="13" t="s">
        <v>8219</v>
      </c>
      <c r="B632">
        <v>33</v>
      </c>
      <c r="H632" s="16" t="s">
        <v>8221</v>
      </c>
      <c r="I632">
        <v>2</v>
      </c>
    </row>
    <row r="633" spans="1:9" ht="18" customHeight="1" x14ac:dyDescent="0.25">
      <c r="A633" s="13" t="s">
        <v>8219</v>
      </c>
      <c r="B633">
        <v>33</v>
      </c>
      <c r="H633" s="16" t="s">
        <v>8221</v>
      </c>
      <c r="I633">
        <v>2</v>
      </c>
    </row>
    <row r="634" spans="1:9" ht="18" customHeight="1" x14ac:dyDescent="0.25">
      <c r="A634" s="13" t="s">
        <v>8219</v>
      </c>
      <c r="B634">
        <v>33</v>
      </c>
      <c r="H634" s="16" t="s">
        <v>8221</v>
      </c>
      <c r="I634">
        <v>2</v>
      </c>
    </row>
    <row r="635" spans="1:9" ht="18" customHeight="1" x14ac:dyDescent="0.25">
      <c r="A635" s="13" t="s">
        <v>8219</v>
      </c>
      <c r="B635">
        <v>33</v>
      </c>
      <c r="H635" s="16" t="s">
        <v>8221</v>
      </c>
      <c r="I635">
        <v>2</v>
      </c>
    </row>
    <row r="636" spans="1:9" ht="18" customHeight="1" x14ac:dyDescent="0.25">
      <c r="A636" s="13" t="s">
        <v>8219</v>
      </c>
      <c r="B636">
        <v>33</v>
      </c>
      <c r="H636" s="16" t="s">
        <v>8221</v>
      </c>
      <c r="I636">
        <v>2</v>
      </c>
    </row>
    <row r="637" spans="1:9" ht="18" customHeight="1" x14ac:dyDescent="0.25">
      <c r="A637" s="13" t="s">
        <v>8219</v>
      </c>
      <c r="B637">
        <v>33</v>
      </c>
      <c r="H637" s="16" t="s">
        <v>8221</v>
      </c>
      <c r="I637">
        <v>2</v>
      </c>
    </row>
    <row r="638" spans="1:9" ht="18" customHeight="1" x14ac:dyDescent="0.25">
      <c r="A638" s="13" t="s">
        <v>8219</v>
      </c>
      <c r="B638">
        <v>33</v>
      </c>
      <c r="H638" s="16" t="s">
        <v>8221</v>
      </c>
      <c r="I638">
        <v>2</v>
      </c>
    </row>
    <row r="639" spans="1:9" ht="18" customHeight="1" x14ac:dyDescent="0.25">
      <c r="A639" s="13" t="s">
        <v>8219</v>
      </c>
      <c r="B639">
        <v>34</v>
      </c>
      <c r="H639" s="16" t="s">
        <v>8221</v>
      </c>
      <c r="I639">
        <v>2</v>
      </c>
    </row>
    <row r="640" spans="1:9" ht="18" customHeight="1" x14ac:dyDescent="0.25">
      <c r="A640" s="13" t="s">
        <v>8219</v>
      </c>
      <c r="B640">
        <v>34</v>
      </c>
      <c r="H640" s="16" t="s">
        <v>8221</v>
      </c>
      <c r="I640">
        <v>2</v>
      </c>
    </row>
    <row r="641" spans="1:9" ht="18" customHeight="1" x14ac:dyDescent="0.25">
      <c r="A641" s="13" t="s">
        <v>8219</v>
      </c>
      <c r="B641">
        <v>34</v>
      </c>
      <c r="H641" s="16" t="s">
        <v>8221</v>
      </c>
      <c r="I641">
        <v>2</v>
      </c>
    </row>
    <row r="642" spans="1:9" ht="18" customHeight="1" x14ac:dyDescent="0.25">
      <c r="A642" s="13" t="s">
        <v>8219</v>
      </c>
      <c r="B642">
        <v>34</v>
      </c>
      <c r="H642" s="16" t="s">
        <v>8221</v>
      </c>
      <c r="I642">
        <v>2</v>
      </c>
    </row>
    <row r="643" spans="1:9" ht="18" customHeight="1" x14ac:dyDescent="0.25">
      <c r="A643" s="13" t="s">
        <v>8219</v>
      </c>
      <c r="B643">
        <v>34</v>
      </c>
      <c r="H643" s="16" t="s">
        <v>8221</v>
      </c>
      <c r="I643">
        <v>2</v>
      </c>
    </row>
    <row r="644" spans="1:9" ht="18" customHeight="1" x14ac:dyDescent="0.25">
      <c r="A644" s="13" t="s">
        <v>8219</v>
      </c>
      <c r="B644">
        <v>34</v>
      </c>
      <c r="H644" s="16" t="s">
        <v>8221</v>
      </c>
      <c r="I644">
        <v>2</v>
      </c>
    </row>
    <row r="645" spans="1:9" ht="18" customHeight="1" x14ac:dyDescent="0.25">
      <c r="A645" s="13" t="s">
        <v>8219</v>
      </c>
      <c r="B645">
        <v>34</v>
      </c>
      <c r="H645" s="16" t="s">
        <v>8221</v>
      </c>
      <c r="I645">
        <v>2</v>
      </c>
    </row>
    <row r="646" spans="1:9" ht="18" customHeight="1" x14ac:dyDescent="0.25">
      <c r="A646" s="13" t="s">
        <v>8219</v>
      </c>
      <c r="B646">
        <v>34</v>
      </c>
      <c r="H646" s="16" t="s">
        <v>8221</v>
      </c>
      <c r="I646">
        <v>3</v>
      </c>
    </row>
    <row r="647" spans="1:9" ht="18" customHeight="1" x14ac:dyDescent="0.25">
      <c r="A647" s="13" t="s">
        <v>8219</v>
      </c>
      <c r="B647">
        <v>34</v>
      </c>
      <c r="H647" s="16" t="s">
        <v>8221</v>
      </c>
      <c r="I647">
        <v>3</v>
      </c>
    </row>
    <row r="648" spans="1:9" ht="18" customHeight="1" x14ac:dyDescent="0.25">
      <c r="A648" s="13" t="s">
        <v>8219</v>
      </c>
      <c r="B648">
        <v>34</v>
      </c>
      <c r="H648" s="16" t="s">
        <v>8221</v>
      </c>
      <c r="I648">
        <v>3</v>
      </c>
    </row>
    <row r="649" spans="1:9" ht="18" customHeight="1" x14ac:dyDescent="0.25">
      <c r="A649" s="13" t="s">
        <v>8219</v>
      </c>
      <c r="B649">
        <v>34</v>
      </c>
      <c r="H649" s="16" t="s">
        <v>8221</v>
      </c>
      <c r="I649">
        <v>3</v>
      </c>
    </row>
    <row r="650" spans="1:9" ht="18" customHeight="1" x14ac:dyDescent="0.25">
      <c r="A650" s="13" t="s">
        <v>8219</v>
      </c>
      <c r="B650">
        <v>34</v>
      </c>
      <c r="H650" s="16" t="s">
        <v>8221</v>
      </c>
      <c r="I650">
        <v>3</v>
      </c>
    </row>
    <row r="651" spans="1:9" ht="18" customHeight="1" x14ac:dyDescent="0.25">
      <c r="A651" s="13" t="s">
        <v>8219</v>
      </c>
      <c r="B651">
        <v>34</v>
      </c>
      <c r="H651" s="16" t="s">
        <v>8221</v>
      </c>
      <c r="I651">
        <v>3</v>
      </c>
    </row>
    <row r="652" spans="1:9" ht="18" customHeight="1" x14ac:dyDescent="0.25">
      <c r="A652" s="13" t="s">
        <v>8219</v>
      </c>
      <c r="B652">
        <v>34</v>
      </c>
      <c r="H652" s="16" t="s">
        <v>8221</v>
      </c>
      <c r="I652">
        <v>3</v>
      </c>
    </row>
    <row r="653" spans="1:9" ht="18" customHeight="1" x14ac:dyDescent="0.25">
      <c r="A653" s="13" t="s">
        <v>8219</v>
      </c>
      <c r="B653">
        <v>34</v>
      </c>
      <c r="H653" s="16" t="s">
        <v>8221</v>
      </c>
      <c r="I653">
        <v>3</v>
      </c>
    </row>
    <row r="654" spans="1:9" ht="18" customHeight="1" x14ac:dyDescent="0.25">
      <c r="A654" s="13" t="s">
        <v>8219</v>
      </c>
      <c r="B654">
        <v>34</v>
      </c>
      <c r="H654" s="16" t="s">
        <v>8221</v>
      </c>
      <c r="I654">
        <v>3</v>
      </c>
    </row>
    <row r="655" spans="1:9" ht="18" customHeight="1" x14ac:dyDescent="0.25">
      <c r="A655" s="13" t="s">
        <v>8219</v>
      </c>
      <c r="B655">
        <v>34</v>
      </c>
      <c r="H655" s="16" t="s">
        <v>8221</v>
      </c>
      <c r="I655">
        <v>3</v>
      </c>
    </row>
    <row r="656" spans="1:9" ht="18" customHeight="1" x14ac:dyDescent="0.25">
      <c r="A656" s="13" t="s">
        <v>8219</v>
      </c>
      <c r="B656">
        <v>34</v>
      </c>
      <c r="H656" s="16" t="s">
        <v>8221</v>
      </c>
      <c r="I656">
        <v>3</v>
      </c>
    </row>
    <row r="657" spans="1:9" ht="18" customHeight="1" x14ac:dyDescent="0.25">
      <c r="A657" s="13" t="s">
        <v>8219</v>
      </c>
      <c r="B657">
        <v>34</v>
      </c>
      <c r="H657" s="16" t="s">
        <v>8221</v>
      </c>
      <c r="I657">
        <v>3</v>
      </c>
    </row>
    <row r="658" spans="1:9" ht="18" customHeight="1" x14ac:dyDescent="0.25">
      <c r="A658" s="13" t="s">
        <v>8219</v>
      </c>
      <c r="B658">
        <v>34</v>
      </c>
      <c r="H658" s="16" t="s">
        <v>8221</v>
      </c>
      <c r="I658">
        <v>3</v>
      </c>
    </row>
    <row r="659" spans="1:9" ht="18" customHeight="1" x14ac:dyDescent="0.25">
      <c r="A659" s="13" t="s">
        <v>8219</v>
      </c>
      <c r="B659">
        <v>34</v>
      </c>
      <c r="H659" s="16" t="s">
        <v>8221</v>
      </c>
      <c r="I659">
        <v>3</v>
      </c>
    </row>
    <row r="660" spans="1:9" ht="18" customHeight="1" x14ac:dyDescent="0.25">
      <c r="A660" s="13" t="s">
        <v>8219</v>
      </c>
      <c r="B660">
        <v>34</v>
      </c>
      <c r="H660" s="16" t="s">
        <v>8221</v>
      </c>
      <c r="I660">
        <v>3</v>
      </c>
    </row>
    <row r="661" spans="1:9" ht="18" customHeight="1" x14ac:dyDescent="0.25">
      <c r="A661" s="13" t="s">
        <v>8219</v>
      </c>
      <c r="B661">
        <v>34</v>
      </c>
      <c r="H661" s="16" t="s">
        <v>8221</v>
      </c>
      <c r="I661">
        <v>3</v>
      </c>
    </row>
    <row r="662" spans="1:9" ht="18" customHeight="1" x14ac:dyDescent="0.25">
      <c r="A662" s="13" t="s">
        <v>8219</v>
      </c>
      <c r="B662">
        <v>34</v>
      </c>
      <c r="H662" s="16" t="s">
        <v>8221</v>
      </c>
      <c r="I662">
        <v>3</v>
      </c>
    </row>
    <row r="663" spans="1:9" ht="18" customHeight="1" x14ac:dyDescent="0.25">
      <c r="A663" s="13" t="s">
        <v>8219</v>
      </c>
      <c r="B663">
        <v>34</v>
      </c>
      <c r="H663" s="16" t="s">
        <v>8221</v>
      </c>
      <c r="I663">
        <v>3</v>
      </c>
    </row>
    <row r="664" spans="1:9" ht="18" customHeight="1" x14ac:dyDescent="0.25">
      <c r="A664" s="13" t="s">
        <v>8219</v>
      </c>
      <c r="B664">
        <v>34</v>
      </c>
      <c r="H664" s="16" t="s">
        <v>8221</v>
      </c>
      <c r="I664">
        <v>3</v>
      </c>
    </row>
    <row r="665" spans="1:9" ht="18" customHeight="1" x14ac:dyDescent="0.25">
      <c r="A665" s="13" t="s">
        <v>8219</v>
      </c>
      <c r="B665">
        <v>35</v>
      </c>
      <c r="H665" s="16" t="s">
        <v>8221</v>
      </c>
      <c r="I665">
        <v>3</v>
      </c>
    </row>
    <row r="666" spans="1:9" ht="18" customHeight="1" x14ac:dyDescent="0.25">
      <c r="A666" s="13" t="s">
        <v>8219</v>
      </c>
      <c r="B666">
        <v>35</v>
      </c>
      <c r="H666" s="16" t="s">
        <v>8221</v>
      </c>
      <c r="I666">
        <v>3</v>
      </c>
    </row>
    <row r="667" spans="1:9" ht="18" customHeight="1" x14ac:dyDescent="0.25">
      <c r="A667" s="13" t="s">
        <v>8219</v>
      </c>
      <c r="B667">
        <v>35</v>
      </c>
      <c r="H667" s="16" t="s">
        <v>8221</v>
      </c>
      <c r="I667">
        <v>3</v>
      </c>
    </row>
    <row r="668" spans="1:9" ht="18" customHeight="1" x14ac:dyDescent="0.25">
      <c r="A668" s="13" t="s">
        <v>8219</v>
      </c>
      <c r="B668">
        <v>35</v>
      </c>
      <c r="H668" s="16" t="s">
        <v>8221</v>
      </c>
      <c r="I668">
        <v>3</v>
      </c>
    </row>
    <row r="669" spans="1:9" ht="18" customHeight="1" x14ac:dyDescent="0.25">
      <c r="A669" s="13" t="s">
        <v>8219</v>
      </c>
      <c r="B669">
        <v>35</v>
      </c>
      <c r="H669" s="16" t="s">
        <v>8221</v>
      </c>
      <c r="I669">
        <v>3</v>
      </c>
    </row>
    <row r="670" spans="1:9" ht="18" customHeight="1" x14ac:dyDescent="0.25">
      <c r="A670" s="13" t="s">
        <v>8219</v>
      </c>
      <c r="B670">
        <v>35</v>
      </c>
      <c r="H670" s="16" t="s">
        <v>8221</v>
      </c>
      <c r="I670">
        <v>3</v>
      </c>
    </row>
    <row r="671" spans="1:9" ht="18" customHeight="1" x14ac:dyDescent="0.25">
      <c r="A671" s="13" t="s">
        <v>8219</v>
      </c>
      <c r="B671">
        <v>35</v>
      </c>
      <c r="H671" s="16" t="s">
        <v>8221</v>
      </c>
      <c r="I671">
        <v>3</v>
      </c>
    </row>
    <row r="672" spans="1:9" ht="18" customHeight="1" x14ac:dyDescent="0.25">
      <c r="A672" s="13" t="s">
        <v>8219</v>
      </c>
      <c r="B672">
        <v>35</v>
      </c>
      <c r="H672" s="16" t="s">
        <v>8221</v>
      </c>
      <c r="I672">
        <v>3</v>
      </c>
    </row>
    <row r="673" spans="1:9" ht="18" customHeight="1" x14ac:dyDescent="0.25">
      <c r="A673" s="13" t="s">
        <v>8219</v>
      </c>
      <c r="B673">
        <v>35</v>
      </c>
      <c r="H673" s="16" t="s">
        <v>8221</v>
      </c>
      <c r="I673">
        <v>3</v>
      </c>
    </row>
    <row r="674" spans="1:9" ht="18" customHeight="1" x14ac:dyDescent="0.25">
      <c r="A674" s="13" t="s">
        <v>8219</v>
      </c>
      <c r="B674">
        <v>35</v>
      </c>
      <c r="H674" s="16" t="s">
        <v>8221</v>
      </c>
      <c r="I674">
        <v>3</v>
      </c>
    </row>
    <row r="675" spans="1:9" ht="18" customHeight="1" x14ac:dyDescent="0.25">
      <c r="A675" s="13" t="s">
        <v>8219</v>
      </c>
      <c r="B675">
        <v>35</v>
      </c>
      <c r="H675" s="16" t="s">
        <v>8221</v>
      </c>
      <c r="I675">
        <v>3</v>
      </c>
    </row>
    <row r="676" spans="1:9" ht="18" customHeight="1" x14ac:dyDescent="0.25">
      <c r="A676" s="13" t="s">
        <v>8219</v>
      </c>
      <c r="B676">
        <v>35</v>
      </c>
      <c r="H676" s="16" t="s">
        <v>8221</v>
      </c>
      <c r="I676">
        <v>3</v>
      </c>
    </row>
    <row r="677" spans="1:9" ht="18" customHeight="1" x14ac:dyDescent="0.25">
      <c r="A677" s="13" t="s">
        <v>8219</v>
      </c>
      <c r="B677">
        <v>35</v>
      </c>
      <c r="H677" s="16" t="s">
        <v>8221</v>
      </c>
      <c r="I677">
        <v>3</v>
      </c>
    </row>
    <row r="678" spans="1:9" ht="18" customHeight="1" x14ac:dyDescent="0.25">
      <c r="A678" s="13" t="s">
        <v>8219</v>
      </c>
      <c r="B678">
        <v>35</v>
      </c>
      <c r="H678" s="16" t="s">
        <v>8221</v>
      </c>
      <c r="I678">
        <v>3</v>
      </c>
    </row>
    <row r="679" spans="1:9" ht="18" customHeight="1" x14ac:dyDescent="0.25">
      <c r="A679" s="13" t="s">
        <v>8219</v>
      </c>
      <c r="B679">
        <v>35</v>
      </c>
      <c r="H679" s="16" t="s">
        <v>8221</v>
      </c>
      <c r="I679">
        <v>3</v>
      </c>
    </row>
    <row r="680" spans="1:9" ht="18" customHeight="1" x14ac:dyDescent="0.25">
      <c r="A680" s="13" t="s">
        <v>8219</v>
      </c>
      <c r="B680">
        <v>35</v>
      </c>
      <c r="H680" s="16" t="s">
        <v>8221</v>
      </c>
      <c r="I680">
        <v>3</v>
      </c>
    </row>
    <row r="681" spans="1:9" ht="18" customHeight="1" x14ac:dyDescent="0.25">
      <c r="A681" s="13" t="s">
        <v>8219</v>
      </c>
      <c r="B681">
        <v>35</v>
      </c>
      <c r="H681" s="16" t="s">
        <v>8221</v>
      </c>
      <c r="I681">
        <v>3</v>
      </c>
    </row>
    <row r="682" spans="1:9" ht="18" customHeight="1" x14ac:dyDescent="0.25">
      <c r="A682" s="13" t="s">
        <v>8219</v>
      </c>
      <c r="B682">
        <v>35</v>
      </c>
      <c r="H682" s="16" t="s">
        <v>8221</v>
      </c>
      <c r="I682">
        <v>3</v>
      </c>
    </row>
    <row r="683" spans="1:9" ht="18" customHeight="1" x14ac:dyDescent="0.25">
      <c r="A683" s="13" t="s">
        <v>8219</v>
      </c>
      <c r="B683">
        <v>35</v>
      </c>
      <c r="H683" s="16" t="s">
        <v>8221</v>
      </c>
      <c r="I683">
        <v>3</v>
      </c>
    </row>
    <row r="684" spans="1:9" ht="18" customHeight="1" x14ac:dyDescent="0.25">
      <c r="A684" s="13" t="s">
        <v>8219</v>
      </c>
      <c r="B684">
        <v>35</v>
      </c>
      <c r="H684" s="16" t="s">
        <v>8221</v>
      </c>
      <c r="I684">
        <v>3</v>
      </c>
    </row>
    <row r="685" spans="1:9" ht="18" customHeight="1" x14ac:dyDescent="0.25">
      <c r="A685" s="13" t="s">
        <v>8219</v>
      </c>
      <c r="B685">
        <v>35</v>
      </c>
      <c r="H685" s="16" t="s">
        <v>8221</v>
      </c>
      <c r="I685">
        <v>3</v>
      </c>
    </row>
    <row r="686" spans="1:9" ht="18" customHeight="1" x14ac:dyDescent="0.25">
      <c r="A686" s="13" t="s">
        <v>8219</v>
      </c>
      <c r="B686">
        <v>35</v>
      </c>
      <c r="H686" s="16" t="s">
        <v>8221</v>
      </c>
      <c r="I686">
        <v>3</v>
      </c>
    </row>
    <row r="687" spans="1:9" ht="18" customHeight="1" x14ac:dyDescent="0.25">
      <c r="A687" s="13" t="s">
        <v>8219</v>
      </c>
      <c r="B687">
        <v>35</v>
      </c>
      <c r="H687" s="16" t="s">
        <v>8221</v>
      </c>
      <c r="I687">
        <v>3</v>
      </c>
    </row>
    <row r="688" spans="1:9" ht="18" customHeight="1" x14ac:dyDescent="0.25">
      <c r="A688" s="13" t="s">
        <v>8219</v>
      </c>
      <c r="B688">
        <v>36</v>
      </c>
      <c r="H688" s="16" t="s">
        <v>8221</v>
      </c>
      <c r="I688">
        <v>3</v>
      </c>
    </row>
    <row r="689" spans="1:9" ht="18" customHeight="1" x14ac:dyDescent="0.25">
      <c r="A689" s="13" t="s">
        <v>8219</v>
      </c>
      <c r="B689">
        <v>36</v>
      </c>
      <c r="H689" s="16" t="s">
        <v>8221</v>
      </c>
      <c r="I689">
        <v>3</v>
      </c>
    </row>
    <row r="690" spans="1:9" ht="18" customHeight="1" x14ac:dyDescent="0.25">
      <c r="A690" s="13" t="s">
        <v>8219</v>
      </c>
      <c r="B690">
        <v>36</v>
      </c>
      <c r="H690" s="16" t="s">
        <v>8221</v>
      </c>
      <c r="I690">
        <v>3</v>
      </c>
    </row>
    <row r="691" spans="1:9" ht="18" customHeight="1" x14ac:dyDescent="0.25">
      <c r="A691" s="13" t="s">
        <v>8219</v>
      </c>
      <c r="B691">
        <v>36</v>
      </c>
      <c r="H691" s="16" t="s">
        <v>8221</v>
      </c>
      <c r="I691">
        <v>3</v>
      </c>
    </row>
    <row r="692" spans="1:9" ht="18" customHeight="1" x14ac:dyDescent="0.25">
      <c r="A692" s="13" t="s">
        <v>8219</v>
      </c>
      <c r="B692">
        <v>36</v>
      </c>
      <c r="H692" s="16" t="s">
        <v>8221</v>
      </c>
      <c r="I692">
        <v>3</v>
      </c>
    </row>
    <row r="693" spans="1:9" ht="18" customHeight="1" x14ac:dyDescent="0.25">
      <c r="A693" s="13" t="s">
        <v>8219</v>
      </c>
      <c r="B693">
        <v>36</v>
      </c>
      <c r="H693" s="16" t="s">
        <v>8221</v>
      </c>
      <c r="I693">
        <v>3</v>
      </c>
    </row>
    <row r="694" spans="1:9" ht="18" customHeight="1" x14ac:dyDescent="0.25">
      <c r="A694" s="13" t="s">
        <v>8219</v>
      </c>
      <c r="B694">
        <v>36</v>
      </c>
      <c r="H694" s="16" t="s">
        <v>8221</v>
      </c>
      <c r="I694">
        <v>3</v>
      </c>
    </row>
    <row r="695" spans="1:9" ht="18" customHeight="1" x14ac:dyDescent="0.25">
      <c r="A695" s="13" t="s">
        <v>8219</v>
      </c>
      <c r="B695">
        <v>36</v>
      </c>
      <c r="H695" s="16" t="s">
        <v>8221</v>
      </c>
      <c r="I695">
        <v>3</v>
      </c>
    </row>
    <row r="696" spans="1:9" ht="18" customHeight="1" x14ac:dyDescent="0.25">
      <c r="A696" s="13" t="s">
        <v>8219</v>
      </c>
      <c r="B696">
        <v>36</v>
      </c>
      <c r="H696" s="16" t="s">
        <v>8221</v>
      </c>
      <c r="I696">
        <v>3</v>
      </c>
    </row>
    <row r="697" spans="1:9" ht="18" customHeight="1" x14ac:dyDescent="0.25">
      <c r="A697" s="13" t="s">
        <v>8219</v>
      </c>
      <c r="B697">
        <v>36</v>
      </c>
      <c r="H697" s="16" t="s">
        <v>8221</v>
      </c>
      <c r="I697">
        <v>3</v>
      </c>
    </row>
    <row r="698" spans="1:9" ht="18" customHeight="1" x14ac:dyDescent="0.25">
      <c r="A698" s="13" t="s">
        <v>8219</v>
      </c>
      <c r="B698">
        <v>36</v>
      </c>
      <c r="H698" s="16" t="s">
        <v>8221</v>
      </c>
      <c r="I698">
        <v>3</v>
      </c>
    </row>
    <row r="699" spans="1:9" ht="18" customHeight="1" x14ac:dyDescent="0.25">
      <c r="A699" s="13" t="s">
        <v>8219</v>
      </c>
      <c r="B699">
        <v>36</v>
      </c>
      <c r="H699" s="16" t="s">
        <v>8221</v>
      </c>
      <c r="I699">
        <v>3</v>
      </c>
    </row>
    <row r="700" spans="1:9" ht="18" customHeight="1" x14ac:dyDescent="0.25">
      <c r="A700" s="13" t="s">
        <v>8219</v>
      </c>
      <c r="B700">
        <v>36</v>
      </c>
      <c r="H700" s="16" t="s">
        <v>8221</v>
      </c>
      <c r="I700">
        <v>3</v>
      </c>
    </row>
    <row r="701" spans="1:9" ht="18" customHeight="1" x14ac:dyDescent="0.25">
      <c r="A701" s="13" t="s">
        <v>8219</v>
      </c>
      <c r="B701">
        <v>36</v>
      </c>
      <c r="H701" s="16" t="s">
        <v>8221</v>
      </c>
      <c r="I701">
        <v>3</v>
      </c>
    </row>
    <row r="702" spans="1:9" ht="18" customHeight="1" x14ac:dyDescent="0.25">
      <c r="A702" s="13" t="s">
        <v>8219</v>
      </c>
      <c r="B702">
        <v>36</v>
      </c>
      <c r="H702" s="16" t="s">
        <v>8221</v>
      </c>
      <c r="I702">
        <v>3</v>
      </c>
    </row>
    <row r="703" spans="1:9" ht="18" customHeight="1" x14ac:dyDescent="0.25">
      <c r="A703" s="13" t="s">
        <v>8219</v>
      </c>
      <c r="B703">
        <v>37</v>
      </c>
      <c r="H703" s="16" t="s">
        <v>8221</v>
      </c>
      <c r="I703">
        <v>3</v>
      </c>
    </row>
    <row r="704" spans="1:9" ht="18" customHeight="1" x14ac:dyDescent="0.25">
      <c r="A704" s="13" t="s">
        <v>8219</v>
      </c>
      <c r="B704">
        <v>37</v>
      </c>
      <c r="H704" s="16" t="s">
        <v>8221</v>
      </c>
      <c r="I704">
        <v>3</v>
      </c>
    </row>
    <row r="705" spans="1:9" ht="18" customHeight="1" x14ac:dyDescent="0.25">
      <c r="A705" s="13" t="s">
        <v>8219</v>
      </c>
      <c r="B705">
        <v>37</v>
      </c>
      <c r="H705" s="16" t="s">
        <v>8221</v>
      </c>
      <c r="I705">
        <v>3</v>
      </c>
    </row>
    <row r="706" spans="1:9" ht="18" customHeight="1" x14ac:dyDescent="0.25">
      <c r="A706" s="13" t="s">
        <v>8219</v>
      </c>
      <c r="B706">
        <v>37</v>
      </c>
      <c r="H706" s="16" t="s">
        <v>8221</v>
      </c>
      <c r="I706">
        <v>3</v>
      </c>
    </row>
    <row r="707" spans="1:9" ht="18" customHeight="1" x14ac:dyDescent="0.25">
      <c r="A707" s="13" t="s">
        <v>8219</v>
      </c>
      <c r="B707">
        <v>37</v>
      </c>
      <c r="H707" s="16" t="s">
        <v>8221</v>
      </c>
      <c r="I707">
        <v>3</v>
      </c>
    </row>
    <row r="708" spans="1:9" ht="18" customHeight="1" x14ac:dyDescent="0.25">
      <c r="A708" s="13" t="s">
        <v>8219</v>
      </c>
      <c r="B708">
        <v>37</v>
      </c>
      <c r="H708" s="16" t="s">
        <v>8221</v>
      </c>
      <c r="I708">
        <v>3</v>
      </c>
    </row>
    <row r="709" spans="1:9" ht="18" customHeight="1" x14ac:dyDescent="0.25">
      <c r="A709" s="13" t="s">
        <v>8219</v>
      </c>
      <c r="B709">
        <v>37</v>
      </c>
      <c r="H709" s="16" t="s">
        <v>8221</v>
      </c>
      <c r="I709">
        <v>3</v>
      </c>
    </row>
    <row r="710" spans="1:9" ht="18" customHeight="1" x14ac:dyDescent="0.25">
      <c r="A710" s="13" t="s">
        <v>8219</v>
      </c>
      <c r="B710">
        <v>37</v>
      </c>
      <c r="H710" s="16" t="s">
        <v>8221</v>
      </c>
      <c r="I710">
        <v>3</v>
      </c>
    </row>
    <row r="711" spans="1:9" ht="18" customHeight="1" x14ac:dyDescent="0.25">
      <c r="A711" s="13" t="s">
        <v>8219</v>
      </c>
      <c r="B711">
        <v>37</v>
      </c>
      <c r="H711" s="16" t="s">
        <v>8221</v>
      </c>
      <c r="I711">
        <v>3</v>
      </c>
    </row>
    <row r="712" spans="1:9" ht="18" customHeight="1" x14ac:dyDescent="0.25">
      <c r="A712" s="13" t="s">
        <v>8219</v>
      </c>
      <c r="B712">
        <v>37</v>
      </c>
      <c r="H712" s="16" t="s">
        <v>8221</v>
      </c>
      <c r="I712">
        <v>3</v>
      </c>
    </row>
    <row r="713" spans="1:9" ht="18" customHeight="1" x14ac:dyDescent="0.25">
      <c r="A713" s="13" t="s">
        <v>8219</v>
      </c>
      <c r="B713">
        <v>37</v>
      </c>
      <c r="H713" s="16" t="s">
        <v>8221</v>
      </c>
      <c r="I713">
        <v>3</v>
      </c>
    </row>
    <row r="714" spans="1:9" ht="18" customHeight="1" x14ac:dyDescent="0.25">
      <c r="A714" s="13" t="s">
        <v>8219</v>
      </c>
      <c r="B714">
        <v>37</v>
      </c>
      <c r="H714" s="16" t="s">
        <v>8221</v>
      </c>
      <c r="I714">
        <v>3</v>
      </c>
    </row>
    <row r="715" spans="1:9" ht="18" customHeight="1" x14ac:dyDescent="0.25">
      <c r="A715" s="13" t="s">
        <v>8219</v>
      </c>
      <c r="B715">
        <v>37</v>
      </c>
      <c r="H715" s="16" t="s">
        <v>8221</v>
      </c>
      <c r="I715">
        <v>3</v>
      </c>
    </row>
    <row r="716" spans="1:9" ht="18" customHeight="1" x14ac:dyDescent="0.25">
      <c r="A716" s="13" t="s">
        <v>8219</v>
      </c>
      <c r="B716">
        <v>37</v>
      </c>
      <c r="H716" s="16" t="s">
        <v>8221</v>
      </c>
      <c r="I716">
        <v>3</v>
      </c>
    </row>
    <row r="717" spans="1:9" ht="18" customHeight="1" x14ac:dyDescent="0.25">
      <c r="A717" s="13" t="s">
        <v>8219</v>
      </c>
      <c r="B717">
        <v>37</v>
      </c>
      <c r="H717" s="16" t="s">
        <v>8221</v>
      </c>
      <c r="I717">
        <v>3</v>
      </c>
    </row>
    <row r="718" spans="1:9" ht="18" customHeight="1" x14ac:dyDescent="0.25">
      <c r="A718" s="13" t="s">
        <v>8219</v>
      </c>
      <c r="B718">
        <v>37</v>
      </c>
      <c r="H718" s="16" t="s">
        <v>8221</v>
      </c>
      <c r="I718">
        <v>3</v>
      </c>
    </row>
    <row r="719" spans="1:9" ht="18" customHeight="1" x14ac:dyDescent="0.25">
      <c r="A719" s="13" t="s">
        <v>8219</v>
      </c>
      <c r="B719">
        <v>37</v>
      </c>
      <c r="H719" s="16" t="s">
        <v>8221</v>
      </c>
      <c r="I719">
        <v>3</v>
      </c>
    </row>
    <row r="720" spans="1:9" ht="18" customHeight="1" x14ac:dyDescent="0.25">
      <c r="A720" s="13" t="s">
        <v>8219</v>
      </c>
      <c r="B720">
        <v>38</v>
      </c>
      <c r="H720" s="16" t="s">
        <v>8221</v>
      </c>
      <c r="I720">
        <v>3</v>
      </c>
    </row>
    <row r="721" spans="1:9" ht="18" customHeight="1" x14ac:dyDescent="0.25">
      <c r="A721" s="13" t="s">
        <v>8219</v>
      </c>
      <c r="B721">
        <v>38</v>
      </c>
      <c r="H721" s="16" t="s">
        <v>8221</v>
      </c>
      <c r="I721">
        <v>3</v>
      </c>
    </row>
    <row r="722" spans="1:9" ht="18" customHeight="1" x14ac:dyDescent="0.25">
      <c r="A722" s="13" t="s">
        <v>8219</v>
      </c>
      <c r="B722">
        <v>38</v>
      </c>
      <c r="H722" s="16" t="s">
        <v>8221</v>
      </c>
      <c r="I722">
        <v>3</v>
      </c>
    </row>
    <row r="723" spans="1:9" ht="18" customHeight="1" x14ac:dyDescent="0.25">
      <c r="A723" s="13" t="s">
        <v>8219</v>
      </c>
      <c r="B723">
        <v>38</v>
      </c>
      <c r="H723" s="16" t="s">
        <v>8221</v>
      </c>
      <c r="I723">
        <v>3</v>
      </c>
    </row>
    <row r="724" spans="1:9" ht="18" customHeight="1" x14ac:dyDescent="0.25">
      <c r="A724" s="13" t="s">
        <v>8219</v>
      </c>
      <c r="B724">
        <v>38</v>
      </c>
      <c r="H724" s="16" t="s">
        <v>8221</v>
      </c>
      <c r="I724">
        <v>3</v>
      </c>
    </row>
    <row r="725" spans="1:9" ht="18" customHeight="1" x14ac:dyDescent="0.25">
      <c r="A725" s="13" t="s">
        <v>8219</v>
      </c>
      <c r="B725">
        <v>38</v>
      </c>
      <c r="H725" s="16" t="s">
        <v>8221</v>
      </c>
      <c r="I725">
        <v>3</v>
      </c>
    </row>
    <row r="726" spans="1:9" ht="18" customHeight="1" x14ac:dyDescent="0.25">
      <c r="A726" s="13" t="s">
        <v>8219</v>
      </c>
      <c r="B726">
        <v>38</v>
      </c>
      <c r="H726" s="16" t="s">
        <v>8221</v>
      </c>
      <c r="I726">
        <v>3</v>
      </c>
    </row>
    <row r="727" spans="1:9" ht="18" customHeight="1" x14ac:dyDescent="0.25">
      <c r="A727" s="13" t="s">
        <v>8219</v>
      </c>
      <c r="B727">
        <v>38</v>
      </c>
      <c r="H727" s="16" t="s">
        <v>8221</v>
      </c>
      <c r="I727">
        <v>3</v>
      </c>
    </row>
    <row r="728" spans="1:9" ht="18" customHeight="1" x14ac:dyDescent="0.25">
      <c r="A728" s="13" t="s">
        <v>8219</v>
      </c>
      <c r="B728">
        <v>38</v>
      </c>
      <c r="H728" s="16" t="s">
        <v>8221</v>
      </c>
      <c r="I728">
        <v>3</v>
      </c>
    </row>
    <row r="729" spans="1:9" ht="18" customHeight="1" x14ac:dyDescent="0.25">
      <c r="A729" s="13" t="s">
        <v>8219</v>
      </c>
      <c r="B729">
        <v>38</v>
      </c>
      <c r="H729" s="16" t="s">
        <v>8221</v>
      </c>
      <c r="I729">
        <v>3</v>
      </c>
    </row>
    <row r="730" spans="1:9" ht="18" customHeight="1" x14ac:dyDescent="0.25">
      <c r="A730" s="13" t="s">
        <v>8219</v>
      </c>
      <c r="B730">
        <v>38</v>
      </c>
      <c r="H730" s="16" t="s">
        <v>8221</v>
      </c>
      <c r="I730">
        <v>3</v>
      </c>
    </row>
    <row r="731" spans="1:9" ht="18" customHeight="1" x14ac:dyDescent="0.25">
      <c r="A731" s="13" t="s">
        <v>8219</v>
      </c>
      <c r="B731">
        <v>38</v>
      </c>
      <c r="H731" s="16" t="s">
        <v>8221</v>
      </c>
      <c r="I731">
        <v>3</v>
      </c>
    </row>
    <row r="732" spans="1:9" ht="18" customHeight="1" x14ac:dyDescent="0.25">
      <c r="A732" s="13" t="s">
        <v>8219</v>
      </c>
      <c r="B732">
        <v>38</v>
      </c>
      <c r="H732" s="16" t="s">
        <v>8221</v>
      </c>
      <c r="I732">
        <v>3</v>
      </c>
    </row>
    <row r="733" spans="1:9" ht="18" customHeight="1" x14ac:dyDescent="0.25">
      <c r="A733" s="13" t="s">
        <v>8219</v>
      </c>
      <c r="B733">
        <v>38</v>
      </c>
      <c r="H733" s="16" t="s">
        <v>8221</v>
      </c>
      <c r="I733">
        <v>3</v>
      </c>
    </row>
    <row r="734" spans="1:9" ht="18" customHeight="1" x14ac:dyDescent="0.25">
      <c r="A734" s="13" t="s">
        <v>8219</v>
      </c>
      <c r="B734">
        <v>38</v>
      </c>
      <c r="H734" s="16" t="s">
        <v>8221</v>
      </c>
      <c r="I734">
        <v>3</v>
      </c>
    </row>
    <row r="735" spans="1:9" ht="18" customHeight="1" x14ac:dyDescent="0.25">
      <c r="A735" s="13" t="s">
        <v>8219</v>
      </c>
      <c r="B735">
        <v>38</v>
      </c>
      <c r="H735" s="16" t="s">
        <v>8221</v>
      </c>
      <c r="I735">
        <v>3</v>
      </c>
    </row>
    <row r="736" spans="1:9" ht="18" customHeight="1" x14ac:dyDescent="0.25">
      <c r="A736" s="13" t="s">
        <v>8219</v>
      </c>
      <c r="B736">
        <v>38</v>
      </c>
      <c r="H736" s="16" t="s">
        <v>8221</v>
      </c>
      <c r="I736">
        <v>3</v>
      </c>
    </row>
    <row r="737" spans="1:9" ht="18" customHeight="1" x14ac:dyDescent="0.25">
      <c r="A737" s="13" t="s">
        <v>8219</v>
      </c>
      <c r="B737">
        <v>38</v>
      </c>
      <c r="H737" s="16" t="s">
        <v>8221</v>
      </c>
      <c r="I737">
        <v>3</v>
      </c>
    </row>
    <row r="738" spans="1:9" ht="18" customHeight="1" x14ac:dyDescent="0.25">
      <c r="A738" s="13" t="s">
        <v>8219</v>
      </c>
      <c r="B738">
        <v>38</v>
      </c>
      <c r="H738" s="16" t="s">
        <v>8221</v>
      </c>
      <c r="I738">
        <v>3</v>
      </c>
    </row>
    <row r="739" spans="1:9" ht="18" customHeight="1" x14ac:dyDescent="0.25">
      <c r="A739" s="13" t="s">
        <v>8219</v>
      </c>
      <c r="B739">
        <v>38</v>
      </c>
      <c r="H739" s="16" t="s">
        <v>8221</v>
      </c>
      <c r="I739">
        <v>3</v>
      </c>
    </row>
    <row r="740" spans="1:9" ht="18" customHeight="1" x14ac:dyDescent="0.25">
      <c r="A740" s="13" t="s">
        <v>8219</v>
      </c>
      <c r="B740">
        <v>38</v>
      </c>
      <c r="H740" s="16" t="s">
        <v>8221</v>
      </c>
      <c r="I740">
        <v>3</v>
      </c>
    </row>
    <row r="741" spans="1:9" ht="18" customHeight="1" x14ac:dyDescent="0.25">
      <c r="A741" s="13" t="s">
        <v>8219</v>
      </c>
      <c r="B741">
        <v>38</v>
      </c>
      <c r="H741" s="16" t="s">
        <v>8221</v>
      </c>
      <c r="I741">
        <v>3</v>
      </c>
    </row>
    <row r="742" spans="1:9" ht="18" customHeight="1" x14ac:dyDescent="0.25">
      <c r="A742" s="13" t="s">
        <v>8219</v>
      </c>
      <c r="B742">
        <v>38</v>
      </c>
      <c r="H742" s="16" t="s">
        <v>8221</v>
      </c>
      <c r="I742">
        <v>3</v>
      </c>
    </row>
    <row r="743" spans="1:9" ht="18" customHeight="1" x14ac:dyDescent="0.25">
      <c r="A743" s="13" t="s">
        <v>8219</v>
      </c>
      <c r="B743">
        <v>38</v>
      </c>
      <c r="H743" s="16" t="s">
        <v>8221</v>
      </c>
      <c r="I743">
        <v>3</v>
      </c>
    </row>
    <row r="744" spans="1:9" ht="18" customHeight="1" x14ac:dyDescent="0.25">
      <c r="A744" s="13" t="s">
        <v>8219</v>
      </c>
      <c r="B744">
        <v>38</v>
      </c>
      <c r="H744" s="16" t="s">
        <v>8221</v>
      </c>
      <c r="I744">
        <v>3</v>
      </c>
    </row>
    <row r="745" spans="1:9" ht="18" customHeight="1" x14ac:dyDescent="0.25">
      <c r="A745" s="13" t="s">
        <v>8219</v>
      </c>
      <c r="B745">
        <v>38</v>
      </c>
      <c r="H745" s="16" t="s">
        <v>8221</v>
      </c>
      <c r="I745">
        <v>3</v>
      </c>
    </row>
    <row r="746" spans="1:9" ht="18" customHeight="1" x14ac:dyDescent="0.25">
      <c r="A746" s="13" t="s">
        <v>8219</v>
      </c>
      <c r="B746">
        <v>38</v>
      </c>
      <c r="H746" s="16" t="s">
        <v>8221</v>
      </c>
      <c r="I746">
        <v>3</v>
      </c>
    </row>
    <row r="747" spans="1:9" ht="18" customHeight="1" x14ac:dyDescent="0.25">
      <c r="A747" s="13" t="s">
        <v>8219</v>
      </c>
      <c r="B747">
        <v>38</v>
      </c>
      <c r="H747" s="16" t="s">
        <v>8221</v>
      </c>
      <c r="I747">
        <v>3</v>
      </c>
    </row>
    <row r="748" spans="1:9" ht="18" customHeight="1" x14ac:dyDescent="0.25">
      <c r="A748" s="13" t="s">
        <v>8219</v>
      </c>
      <c r="B748">
        <v>38</v>
      </c>
      <c r="H748" s="16" t="s">
        <v>8221</v>
      </c>
      <c r="I748">
        <v>3</v>
      </c>
    </row>
    <row r="749" spans="1:9" ht="18" customHeight="1" x14ac:dyDescent="0.25">
      <c r="A749" s="13" t="s">
        <v>8219</v>
      </c>
      <c r="B749">
        <v>39</v>
      </c>
      <c r="H749" s="16" t="s">
        <v>8221</v>
      </c>
      <c r="I749">
        <v>3</v>
      </c>
    </row>
    <row r="750" spans="1:9" ht="18" customHeight="1" x14ac:dyDescent="0.25">
      <c r="A750" s="13" t="s">
        <v>8219</v>
      </c>
      <c r="B750">
        <v>39</v>
      </c>
      <c r="H750" s="16" t="s">
        <v>8221</v>
      </c>
      <c r="I750">
        <v>3</v>
      </c>
    </row>
    <row r="751" spans="1:9" ht="18" customHeight="1" x14ac:dyDescent="0.25">
      <c r="A751" s="13" t="s">
        <v>8219</v>
      </c>
      <c r="B751">
        <v>39</v>
      </c>
      <c r="H751" s="16" t="s">
        <v>8221</v>
      </c>
      <c r="I751">
        <v>3</v>
      </c>
    </row>
    <row r="752" spans="1:9" ht="18" customHeight="1" x14ac:dyDescent="0.25">
      <c r="A752" s="13" t="s">
        <v>8219</v>
      </c>
      <c r="B752">
        <v>39</v>
      </c>
      <c r="H752" s="16" t="s">
        <v>8221</v>
      </c>
      <c r="I752">
        <v>3</v>
      </c>
    </row>
    <row r="753" spans="1:9" ht="18" customHeight="1" x14ac:dyDescent="0.25">
      <c r="A753" s="13" t="s">
        <v>8219</v>
      </c>
      <c r="B753">
        <v>39</v>
      </c>
      <c r="H753" s="16" t="s">
        <v>8221</v>
      </c>
      <c r="I753">
        <v>4</v>
      </c>
    </row>
    <row r="754" spans="1:9" ht="18" customHeight="1" x14ac:dyDescent="0.25">
      <c r="A754" s="13" t="s">
        <v>8219</v>
      </c>
      <c r="B754">
        <v>39</v>
      </c>
      <c r="H754" s="16" t="s">
        <v>8221</v>
      </c>
      <c r="I754">
        <v>4</v>
      </c>
    </row>
    <row r="755" spans="1:9" ht="18" customHeight="1" x14ac:dyDescent="0.25">
      <c r="A755" s="13" t="s">
        <v>8219</v>
      </c>
      <c r="B755">
        <v>39</v>
      </c>
      <c r="H755" s="16" t="s">
        <v>8221</v>
      </c>
      <c r="I755">
        <v>4</v>
      </c>
    </row>
    <row r="756" spans="1:9" ht="18" customHeight="1" x14ac:dyDescent="0.25">
      <c r="A756" s="13" t="s">
        <v>8219</v>
      </c>
      <c r="B756">
        <v>39</v>
      </c>
      <c r="H756" s="16" t="s">
        <v>8221</v>
      </c>
      <c r="I756">
        <v>4</v>
      </c>
    </row>
    <row r="757" spans="1:9" ht="18" customHeight="1" x14ac:dyDescent="0.25">
      <c r="A757" s="13" t="s">
        <v>8219</v>
      </c>
      <c r="B757">
        <v>39</v>
      </c>
      <c r="H757" s="16" t="s">
        <v>8221</v>
      </c>
      <c r="I757">
        <v>4</v>
      </c>
    </row>
    <row r="758" spans="1:9" ht="18" customHeight="1" x14ac:dyDescent="0.25">
      <c r="A758" s="13" t="s">
        <v>8219</v>
      </c>
      <c r="B758">
        <v>39</v>
      </c>
      <c r="H758" s="16" t="s">
        <v>8221</v>
      </c>
      <c r="I758">
        <v>4</v>
      </c>
    </row>
    <row r="759" spans="1:9" ht="18" customHeight="1" x14ac:dyDescent="0.25">
      <c r="A759" s="13" t="s">
        <v>8219</v>
      </c>
      <c r="B759">
        <v>39</v>
      </c>
      <c r="H759" s="16" t="s">
        <v>8221</v>
      </c>
      <c r="I759">
        <v>4</v>
      </c>
    </row>
    <row r="760" spans="1:9" ht="18" customHeight="1" x14ac:dyDescent="0.25">
      <c r="A760" s="13" t="s">
        <v>8219</v>
      </c>
      <c r="B760">
        <v>39</v>
      </c>
      <c r="H760" s="16" t="s">
        <v>8221</v>
      </c>
      <c r="I760">
        <v>4</v>
      </c>
    </row>
    <row r="761" spans="1:9" ht="18" customHeight="1" x14ac:dyDescent="0.25">
      <c r="A761" s="13" t="s">
        <v>8219</v>
      </c>
      <c r="B761">
        <v>39</v>
      </c>
      <c r="H761" s="16" t="s">
        <v>8221</v>
      </c>
      <c r="I761">
        <v>4</v>
      </c>
    </row>
    <row r="762" spans="1:9" ht="18" customHeight="1" x14ac:dyDescent="0.25">
      <c r="A762" s="13" t="s">
        <v>8219</v>
      </c>
      <c r="B762">
        <v>39</v>
      </c>
      <c r="H762" s="16" t="s">
        <v>8221</v>
      </c>
      <c r="I762">
        <v>4</v>
      </c>
    </row>
    <row r="763" spans="1:9" ht="18" customHeight="1" x14ac:dyDescent="0.25">
      <c r="A763" s="13" t="s">
        <v>8219</v>
      </c>
      <c r="B763">
        <v>39</v>
      </c>
      <c r="H763" s="16" t="s">
        <v>8221</v>
      </c>
      <c r="I763">
        <v>4</v>
      </c>
    </row>
    <row r="764" spans="1:9" ht="18" customHeight="1" x14ac:dyDescent="0.25">
      <c r="A764" s="13" t="s">
        <v>8219</v>
      </c>
      <c r="B764">
        <v>39</v>
      </c>
      <c r="H764" s="16" t="s">
        <v>8221</v>
      </c>
      <c r="I764">
        <v>4</v>
      </c>
    </row>
    <row r="765" spans="1:9" ht="18" customHeight="1" x14ac:dyDescent="0.25">
      <c r="A765" s="13" t="s">
        <v>8219</v>
      </c>
      <c r="B765">
        <v>39</v>
      </c>
      <c r="H765" s="16" t="s">
        <v>8221</v>
      </c>
      <c r="I765">
        <v>4</v>
      </c>
    </row>
    <row r="766" spans="1:9" ht="18" customHeight="1" x14ac:dyDescent="0.25">
      <c r="A766" s="13" t="s">
        <v>8219</v>
      </c>
      <c r="B766">
        <v>40</v>
      </c>
      <c r="H766" s="16" t="s">
        <v>8221</v>
      </c>
      <c r="I766">
        <v>4</v>
      </c>
    </row>
    <row r="767" spans="1:9" ht="18" customHeight="1" x14ac:dyDescent="0.25">
      <c r="A767" s="13" t="s">
        <v>8219</v>
      </c>
      <c r="B767">
        <v>40</v>
      </c>
      <c r="H767" s="16" t="s">
        <v>8221</v>
      </c>
      <c r="I767">
        <v>4</v>
      </c>
    </row>
    <row r="768" spans="1:9" ht="18" customHeight="1" x14ac:dyDescent="0.25">
      <c r="A768" s="13" t="s">
        <v>8219</v>
      </c>
      <c r="B768">
        <v>40</v>
      </c>
      <c r="H768" s="16" t="s">
        <v>8221</v>
      </c>
      <c r="I768">
        <v>4</v>
      </c>
    </row>
    <row r="769" spans="1:9" ht="18" customHeight="1" x14ac:dyDescent="0.25">
      <c r="A769" s="13" t="s">
        <v>8219</v>
      </c>
      <c r="B769">
        <v>40</v>
      </c>
      <c r="H769" s="16" t="s">
        <v>8221</v>
      </c>
      <c r="I769">
        <v>4</v>
      </c>
    </row>
    <row r="770" spans="1:9" ht="18" customHeight="1" x14ac:dyDescent="0.25">
      <c r="A770" s="13" t="s">
        <v>8219</v>
      </c>
      <c r="B770">
        <v>40</v>
      </c>
      <c r="H770" s="16" t="s">
        <v>8221</v>
      </c>
      <c r="I770">
        <v>4</v>
      </c>
    </row>
    <row r="771" spans="1:9" ht="18" customHeight="1" x14ac:dyDescent="0.25">
      <c r="A771" s="13" t="s">
        <v>8219</v>
      </c>
      <c r="B771">
        <v>40</v>
      </c>
      <c r="H771" s="16" t="s">
        <v>8221</v>
      </c>
      <c r="I771">
        <v>4</v>
      </c>
    </row>
    <row r="772" spans="1:9" ht="18" customHeight="1" x14ac:dyDescent="0.25">
      <c r="A772" s="13" t="s">
        <v>8219</v>
      </c>
      <c r="B772">
        <v>40</v>
      </c>
      <c r="H772" s="16" t="s">
        <v>8221</v>
      </c>
      <c r="I772">
        <v>4</v>
      </c>
    </row>
    <row r="773" spans="1:9" ht="18" customHeight="1" x14ac:dyDescent="0.25">
      <c r="A773" s="13" t="s">
        <v>8219</v>
      </c>
      <c r="B773">
        <v>40</v>
      </c>
      <c r="H773" s="16" t="s">
        <v>8221</v>
      </c>
      <c r="I773">
        <v>4</v>
      </c>
    </row>
    <row r="774" spans="1:9" ht="18" customHeight="1" x14ac:dyDescent="0.25">
      <c r="A774" s="13" t="s">
        <v>8219</v>
      </c>
      <c r="B774">
        <v>40</v>
      </c>
      <c r="H774" s="16" t="s">
        <v>8221</v>
      </c>
      <c r="I774">
        <v>4</v>
      </c>
    </row>
    <row r="775" spans="1:9" ht="18" customHeight="1" x14ac:dyDescent="0.25">
      <c r="A775" s="13" t="s">
        <v>8219</v>
      </c>
      <c r="B775">
        <v>40</v>
      </c>
      <c r="H775" s="16" t="s">
        <v>8221</v>
      </c>
      <c r="I775">
        <v>4</v>
      </c>
    </row>
    <row r="776" spans="1:9" ht="18" customHeight="1" x14ac:dyDescent="0.25">
      <c r="A776" s="13" t="s">
        <v>8219</v>
      </c>
      <c r="B776">
        <v>40</v>
      </c>
      <c r="H776" s="16" t="s">
        <v>8221</v>
      </c>
      <c r="I776">
        <v>4</v>
      </c>
    </row>
    <row r="777" spans="1:9" ht="18" customHeight="1" x14ac:dyDescent="0.25">
      <c r="A777" s="13" t="s">
        <v>8219</v>
      </c>
      <c r="B777">
        <v>41</v>
      </c>
      <c r="H777" s="16" t="s">
        <v>8221</v>
      </c>
      <c r="I777">
        <v>4</v>
      </c>
    </row>
    <row r="778" spans="1:9" ht="18" customHeight="1" x14ac:dyDescent="0.25">
      <c r="A778" s="13" t="s">
        <v>8219</v>
      </c>
      <c r="B778">
        <v>41</v>
      </c>
      <c r="H778" s="16" t="s">
        <v>8221</v>
      </c>
      <c r="I778">
        <v>4</v>
      </c>
    </row>
    <row r="779" spans="1:9" ht="18" customHeight="1" x14ac:dyDescent="0.25">
      <c r="A779" s="13" t="s">
        <v>8219</v>
      </c>
      <c r="B779">
        <v>41</v>
      </c>
      <c r="H779" s="16" t="s">
        <v>8221</v>
      </c>
      <c r="I779">
        <v>4</v>
      </c>
    </row>
    <row r="780" spans="1:9" ht="18" customHeight="1" x14ac:dyDescent="0.25">
      <c r="A780" s="13" t="s">
        <v>8219</v>
      </c>
      <c r="B780">
        <v>41</v>
      </c>
      <c r="H780" s="16" t="s">
        <v>8221</v>
      </c>
      <c r="I780">
        <v>4</v>
      </c>
    </row>
    <row r="781" spans="1:9" ht="18" customHeight="1" x14ac:dyDescent="0.25">
      <c r="A781" s="13" t="s">
        <v>8219</v>
      </c>
      <c r="B781">
        <v>41</v>
      </c>
      <c r="H781" s="16" t="s">
        <v>8221</v>
      </c>
      <c r="I781">
        <v>4</v>
      </c>
    </row>
    <row r="782" spans="1:9" ht="18" customHeight="1" x14ac:dyDescent="0.25">
      <c r="A782" s="13" t="s">
        <v>8219</v>
      </c>
      <c r="B782">
        <v>41</v>
      </c>
      <c r="H782" s="16" t="s">
        <v>8221</v>
      </c>
      <c r="I782">
        <v>4</v>
      </c>
    </row>
    <row r="783" spans="1:9" ht="18" customHeight="1" x14ac:dyDescent="0.25">
      <c r="A783" s="13" t="s">
        <v>8219</v>
      </c>
      <c r="B783">
        <v>41</v>
      </c>
      <c r="H783" s="16" t="s">
        <v>8221</v>
      </c>
      <c r="I783">
        <v>4</v>
      </c>
    </row>
    <row r="784" spans="1:9" ht="18" customHeight="1" x14ac:dyDescent="0.25">
      <c r="A784" s="13" t="s">
        <v>8219</v>
      </c>
      <c r="B784">
        <v>41</v>
      </c>
      <c r="H784" s="16" t="s">
        <v>8221</v>
      </c>
      <c r="I784">
        <v>4</v>
      </c>
    </row>
    <row r="785" spans="1:9" ht="18" customHeight="1" x14ac:dyDescent="0.25">
      <c r="A785" s="13" t="s">
        <v>8219</v>
      </c>
      <c r="B785">
        <v>41</v>
      </c>
      <c r="H785" s="16" t="s">
        <v>8221</v>
      </c>
      <c r="I785">
        <v>4</v>
      </c>
    </row>
    <row r="786" spans="1:9" ht="18" customHeight="1" x14ac:dyDescent="0.25">
      <c r="A786" s="13" t="s">
        <v>8219</v>
      </c>
      <c r="B786">
        <v>41</v>
      </c>
      <c r="H786" s="16" t="s">
        <v>8221</v>
      </c>
      <c r="I786">
        <v>4</v>
      </c>
    </row>
    <row r="787" spans="1:9" ht="18" customHeight="1" x14ac:dyDescent="0.25">
      <c r="A787" s="13" t="s">
        <v>8219</v>
      </c>
      <c r="B787">
        <v>41</v>
      </c>
      <c r="H787" s="16" t="s">
        <v>8221</v>
      </c>
      <c r="I787">
        <v>4</v>
      </c>
    </row>
    <row r="788" spans="1:9" ht="18" customHeight="1" x14ac:dyDescent="0.25">
      <c r="A788" s="13" t="s">
        <v>8219</v>
      </c>
      <c r="B788">
        <v>41</v>
      </c>
      <c r="H788" s="16" t="s">
        <v>8221</v>
      </c>
      <c r="I788">
        <v>4</v>
      </c>
    </row>
    <row r="789" spans="1:9" ht="18" customHeight="1" x14ac:dyDescent="0.25">
      <c r="A789" s="13" t="s">
        <v>8219</v>
      </c>
      <c r="B789">
        <v>41</v>
      </c>
      <c r="H789" s="16" t="s">
        <v>8221</v>
      </c>
      <c r="I789">
        <v>4</v>
      </c>
    </row>
    <row r="790" spans="1:9" ht="18" customHeight="1" x14ac:dyDescent="0.25">
      <c r="A790" s="13" t="s">
        <v>8219</v>
      </c>
      <c r="B790">
        <v>41</v>
      </c>
      <c r="H790" s="16" t="s">
        <v>8221</v>
      </c>
      <c r="I790">
        <v>4</v>
      </c>
    </row>
    <row r="791" spans="1:9" ht="18" customHeight="1" x14ac:dyDescent="0.25">
      <c r="A791" s="13" t="s">
        <v>8219</v>
      </c>
      <c r="B791">
        <v>41</v>
      </c>
      <c r="H791" s="16" t="s">
        <v>8221</v>
      </c>
      <c r="I791">
        <v>4</v>
      </c>
    </row>
    <row r="792" spans="1:9" ht="18" customHeight="1" x14ac:dyDescent="0.25">
      <c r="A792" s="13" t="s">
        <v>8219</v>
      </c>
      <c r="B792">
        <v>41</v>
      </c>
      <c r="H792" s="16" t="s">
        <v>8221</v>
      </c>
      <c r="I792">
        <v>4</v>
      </c>
    </row>
    <row r="793" spans="1:9" ht="18" customHeight="1" x14ac:dyDescent="0.25">
      <c r="A793" s="13" t="s">
        <v>8219</v>
      </c>
      <c r="B793">
        <v>41</v>
      </c>
      <c r="H793" s="16" t="s">
        <v>8221</v>
      </c>
      <c r="I793">
        <v>4</v>
      </c>
    </row>
    <row r="794" spans="1:9" ht="18" customHeight="1" x14ac:dyDescent="0.25">
      <c r="A794" s="13" t="s">
        <v>8219</v>
      </c>
      <c r="B794">
        <v>41</v>
      </c>
      <c r="H794" s="16" t="s">
        <v>8221</v>
      </c>
      <c r="I794">
        <v>4</v>
      </c>
    </row>
    <row r="795" spans="1:9" ht="18" customHeight="1" x14ac:dyDescent="0.25">
      <c r="A795" s="13" t="s">
        <v>8219</v>
      </c>
      <c r="B795">
        <v>41</v>
      </c>
      <c r="H795" s="16" t="s">
        <v>8221</v>
      </c>
      <c r="I795">
        <v>4</v>
      </c>
    </row>
    <row r="796" spans="1:9" ht="18" customHeight="1" x14ac:dyDescent="0.25">
      <c r="A796" s="13" t="s">
        <v>8219</v>
      </c>
      <c r="B796">
        <v>42</v>
      </c>
      <c r="H796" s="16" t="s">
        <v>8221</v>
      </c>
      <c r="I796">
        <v>4</v>
      </c>
    </row>
    <row r="797" spans="1:9" ht="18" customHeight="1" x14ac:dyDescent="0.25">
      <c r="A797" s="13" t="s">
        <v>8219</v>
      </c>
      <c r="B797">
        <v>42</v>
      </c>
      <c r="H797" s="16" t="s">
        <v>8221</v>
      </c>
      <c r="I797">
        <v>4</v>
      </c>
    </row>
    <row r="798" spans="1:9" ht="18" customHeight="1" x14ac:dyDescent="0.25">
      <c r="A798" s="13" t="s">
        <v>8219</v>
      </c>
      <c r="B798">
        <v>42</v>
      </c>
      <c r="H798" s="16" t="s">
        <v>8221</v>
      </c>
      <c r="I798">
        <v>4</v>
      </c>
    </row>
    <row r="799" spans="1:9" ht="18" customHeight="1" x14ac:dyDescent="0.25">
      <c r="A799" s="13" t="s">
        <v>8219</v>
      </c>
      <c r="B799">
        <v>42</v>
      </c>
      <c r="H799" s="16" t="s">
        <v>8221</v>
      </c>
      <c r="I799">
        <v>4</v>
      </c>
    </row>
    <row r="800" spans="1:9" ht="18" customHeight="1" x14ac:dyDescent="0.25">
      <c r="A800" s="13" t="s">
        <v>8219</v>
      </c>
      <c r="B800">
        <v>42</v>
      </c>
      <c r="H800" s="16" t="s">
        <v>8221</v>
      </c>
      <c r="I800">
        <v>4</v>
      </c>
    </row>
    <row r="801" spans="1:9" ht="18" customHeight="1" x14ac:dyDescent="0.25">
      <c r="A801" s="13" t="s">
        <v>8219</v>
      </c>
      <c r="B801">
        <v>42</v>
      </c>
      <c r="H801" s="16" t="s">
        <v>8221</v>
      </c>
      <c r="I801">
        <v>4</v>
      </c>
    </row>
    <row r="802" spans="1:9" ht="18" customHeight="1" x14ac:dyDescent="0.25">
      <c r="A802" s="13" t="s">
        <v>8219</v>
      </c>
      <c r="B802">
        <v>42</v>
      </c>
      <c r="H802" s="16" t="s">
        <v>8221</v>
      </c>
      <c r="I802">
        <v>4</v>
      </c>
    </row>
    <row r="803" spans="1:9" ht="18" customHeight="1" x14ac:dyDescent="0.25">
      <c r="A803" s="13" t="s">
        <v>8219</v>
      </c>
      <c r="B803">
        <v>42</v>
      </c>
      <c r="H803" s="16" t="s">
        <v>8221</v>
      </c>
      <c r="I803">
        <v>4</v>
      </c>
    </row>
    <row r="804" spans="1:9" ht="18" customHeight="1" x14ac:dyDescent="0.25">
      <c r="A804" s="13" t="s">
        <v>8219</v>
      </c>
      <c r="B804">
        <v>42</v>
      </c>
      <c r="H804" s="16" t="s">
        <v>8221</v>
      </c>
      <c r="I804">
        <v>4</v>
      </c>
    </row>
    <row r="805" spans="1:9" ht="18" customHeight="1" x14ac:dyDescent="0.25">
      <c r="A805" s="13" t="s">
        <v>8219</v>
      </c>
      <c r="B805">
        <v>42</v>
      </c>
      <c r="H805" s="16" t="s">
        <v>8221</v>
      </c>
      <c r="I805">
        <v>4</v>
      </c>
    </row>
    <row r="806" spans="1:9" ht="18" customHeight="1" x14ac:dyDescent="0.25">
      <c r="A806" s="13" t="s">
        <v>8219</v>
      </c>
      <c r="B806">
        <v>42</v>
      </c>
      <c r="H806" s="16" t="s">
        <v>8221</v>
      </c>
      <c r="I806">
        <v>4</v>
      </c>
    </row>
    <row r="807" spans="1:9" ht="18" customHeight="1" x14ac:dyDescent="0.25">
      <c r="A807" s="13" t="s">
        <v>8219</v>
      </c>
      <c r="B807">
        <v>42</v>
      </c>
      <c r="H807" s="16" t="s">
        <v>8221</v>
      </c>
      <c r="I807">
        <v>4</v>
      </c>
    </row>
    <row r="808" spans="1:9" ht="18" customHeight="1" x14ac:dyDescent="0.25">
      <c r="A808" s="13" t="s">
        <v>8219</v>
      </c>
      <c r="B808">
        <v>42</v>
      </c>
      <c r="H808" s="16" t="s">
        <v>8221</v>
      </c>
      <c r="I808">
        <v>4</v>
      </c>
    </row>
    <row r="809" spans="1:9" ht="18" customHeight="1" x14ac:dyDescent="0.25">
      <c r="A809" s="13" t="s">
        <v>8219</v>
      </c>
      <c r="B809">
        <v>42</v>
      </c>
      <c r="H809" s="16" t="s">
        <v>8221</v>
      </c>
      <c r="I809">
        <v>4</v>
      </c>
    </row>
    <row r="810" spans="1:9" ht="18" customHeight="1" x14ac:dyDescent="0.25">
      <c r="A810" s="13" t="s">
        <v>8219</v>
      </c>
      <c r="B810">
        <v>43</v>
      </c>
      <c r="H810" s="16" t="s">
        <v>8221</v>
      </c>
      <c r="I810">
        <v>4</v>
      </c>
    </row>
    <row r="811" spans="1:9" ht="18" customHeight="1" x14ac:dyDescent="0.25">
      <c r="A811" s="13" t="s">
        <v>8219</v>
      </c>
      <c r="B811">
        <v>43</v>
      </c>
      <c r="H811" s="16" t="s">
        <v>8221</v>
      </c>
      <c r="I811">
        <v>4</v>
      </c>
    </row>
    <row r="812" spans="1:9" ht="18" customHeight="1" x14ac:dyDescent="0.25">
      <c r="A812" s="13" t="s">
        <v>8219</v>
      </c>
      <c r="B812">
        <v>43</v>
      </c>
      <c r="H812" s="16" t="s">
        <v>8221</v>
      </c>
      <c r="I812">
        <v>4</v>
      </c>
    </row>
    <row r="813" spans="1:9" ht="18" customHeight="1" x14ac:dyDescent="0.25">
      <c r="A813" s="13" t="s">
        <v>8219</v>
      </c>
      <c r="B813">
        <v>43</v>
      </c>
      <c r="H813" s="16" t="s">
        <v>8221</v>
      </c>
      <c r="I813">
        <v>4</v>
      </c>
    </row>
    <row r="814" spans="1:9" ht="18" customHeight="1" x14ac:dyDescent="0.25">
      <c r="A814" s="13" t="s">
        <v>8219</v>
      </c>
      <c r="B814">
        <v>43</v>
      </c>
      <c r="H814" s="16" t="s">
        <v>8221</v>
      </c>
      <c r="I814">
        <v>4</v>
      </c>
    </row>
    <row r="815" spans="1:9" ht="18" customHeight="1" x14ac:dyDescent="0.25">
      <c r="A815" s="13" t="s">
        <v>8219</v>
      </c>
      <c r="B815">
        <v>43</v>
      </c>
      <c r="H815" s="16" t="s">
        <v>8221</v>
      </c>
      <c r="I815">
        <v>4</v>
      </c>
    </row>
    <row r="816" spans="1:9" ht="18" customHeight="1" x14ac:dyDescent="0.25">
      <c r="A816" s="13" t="s">
        <v>8219</v>
      </c>
      <c r="B816">
        <v>43</v>
      </c>
      <c r="H816" s="16" t="s">
        <v>8221</v>
      </c>
      <c r="I816">
        <v>4</v>
      </c>
    </row>
    <row r="817" spans="1:9" ht="18" customHeight="1" x14ac:dyDescent="0.25">
      <c r="A817" s="13" t="s">
        <v>8219</v>
      </c>
      <c r="B817">
        <v>43</v>
      </c>
      <c r="H817" s="16" t="s">
        <v>8221</v>
      </c>
      <c r="I817">
        <v>4</v>
      </c>
    </row>
    <row r="818" spans="1:9" ht="18" customHeight="1" x14ac:dyDescent="0.25">
      <c r="A818" s="13" t="s">
        <v>8219</v>
      </c>
      <c r="B818">
        <v>43</v>
      </c>
      <c r="H818" s="16" t="s">
        <v>8221</v>
      </c>
      <c r="I818">
        <v>4</v>
      </c>
    </row>
    <row r="819" spans="1:9" ht="18" customHeight="1" x14ac:dyDescent="0.25">
      <c r="A819" s="13" t="s">
        <v>8219</v>
      </c>
      <c r="B819">
        <v>43</v>
      </c>
      <c r="H819" s="16" t="s">
        <v>8221</v>
      </c>
      <c r="I819">
        <v>4</v>
      </c>
    </row>
    <row r="820" spans="1:9" ht="18" customHeight="1" x14ac:dyDescent="0.25">
      <c r="A820" s="13" t="s">
        <v>8219</v>
      </c>
      <c r="B820">
        <v>43</v>
      </c>
      <c r="H820" s="16" t="s">
        <v>8221</v>
      </c>
      <c r="I820">
        <v>4</v>
      </c>
    </row>
    <row r="821" spans="1:9" ht="18" customHeight="1" x14ac:dyDescent="0.25">
      <c r="A821" s="13" t="s">
        <v>8219</v>
      </c>
      <c r="B821">
        <v>43</v>
      </c>
      <c r="H821" s="16" t="s">
        <v>8221</v>
      </c>
      <c r="I821">
        <v>4</v>
      </c>
    </row>
    <row r="822" spans="1:9" ht="18" customHeight="1" x14ac:dyDescent="0.25">
      <c r="A822" s="13" t="s">
        <v>8219</v>
      </c>
      <c r="B822">
        <v>43</v>
      </c>
      <c r="H822" s="16" t="s">
        <v>8221</v>
      </c>
      <c r="I822">
        <v>4</v>
      </c>
    </row>
    <row r="823" spans="1:9" ht="18" customHeight="1" x14ac:dyDescent="0.25">
      <c r="A823" s="13" t="s">
        <v>8219</v>
      </c>
      <c r="B823">
        <v>44</v>
      </c>
      <c r="H823" s="16" t="s">
        <v>8221</v>
      </c>
      <c r="I823">
        <v>4</v>
      </c>
    </row>
    <row r="824" spans="1:9" ht="18" customHeight="1" x14ac:dyDescent="0.25">
      <c r="A824" s="13" t="s">
        <v>8219</v>
      </c>
      <c r="B824">
        <v>44</v>
      </c>
      <c r="H824" s="16" t="s">
        <v>8221</v>
      </c>
      <c r="I824">
        <v>4</v>
      </c>
    </row>
    <row r="825" spans="1:9" ht="18" customHeight="1" x14ac:dyDescent="0.25">
      <c r="A825" s="13" t="s">
        <v>8219</v>
      </c>
      <c r="B825">
        <v>44</v>
      </c>
      <c r="H825" s="16" t="s">
        <v>8221</v>
      </c>
      <c r="I825">
        <v>4</v>
      </c>
    </row>
    <row r="826" spans="1:9" ht="18" customHeight="1" x14ac:dyDescent="0.25">
      <c r="A826" s="13" t="s">
        <v>8219</v>
      </c>
      <c r="B826">
        <v>44</v>
      </c>
      <c r="H826" s="16" t="s">
        <v>8221</v>
      </c>
      <c r="I826">
        <v>4</v>
      </c>
    </row>
    <row r="827" spans="1:9" ht="18" customHeight="1" x14ac:dyDescent="0.25">
      <c r="A827" s="13" t="s">
        <v>8219</v>
      </c>
      <c r="B827">
        <v>44</v>
      </c>
      <c r="H827" s="16" t="s">
        <v>8221</v>
      </c>
      <c r="I827">
        <v>4</v>
      </c>
    </row>
    <row r="828" spans="1:9" ht="18" customHeight="1" x14ac:dyDescent="0.25">
      <c r="A828" s="13" t="s">
        <v>8219</v>
      </c>
      <c r="B828">
        <v>44</v>
      </c>
      <c r="H828" s="16" t="s">
        <v>8221</v>
      </c>
      <c r="I828">
        <v>4</v>
      </c>
    </row>
    <row r="829" spans="1:9" ht="18" customHeight="1" x14ac:dyDescent="0.25">
      <c r="A829" s="13" t="s">
        <v>8219</v>
      </c>
      <c r="B829">
        <v>44</v>
      </c>
      <c r="H829" s="16" t="s">
        <v>8221</v>
      </c>
      <c r="I829">
        <v>4</v>
      </c>
    </row>
    <row r="830" spans="1:9" ht="18" customHeight="1" x14ac:dyDescent="0.25">
      <c r="A830" s="13" t="s">
        <v>8219</v>
      </c>
      <c r="B830">
        <v>44</v>
      </c>
      <c r="H830" s="16" t="s">
        <v>8221</v>
      </c>
      <c r="I830">
        <v>4</v>
      </c>
    </row>
    <row r="831" spans="1:9" ht="18" customHeight="1" x14ac:dyDescent="0.25">
      <c r="A831" s="13" t="s">
        <v>8219</v>
      </c>
      <c r="B831">
        <v>44</v>
      </c>
      <c r="H831" s="16" t="s">
        <v>8221</v>
      </c>
      <c r="I831">
        <v>4</v>
      </c>
    </row>
    <row r="832" spans="1:9" ht="18" customHeight="1" x14ac:dyDescent="0.25">
      <c r="A832" s="13" t="s">
        <v>8219</v>
      </c>
      <c r="B832">
        <v>44</v>
      </c>
      <c r="H832" s="16" t="s">
        <v>8221</v>
      </c>
      <c r="I832">
        <v>4</v>
      </c>
    </row>
    <row r="833" spans="1:9" ht="18" customHeight="1" x14ac:dyDescent="0.25">
      <c r="A833" s="13" t="s">
        <v>8219</v>
      </c>
      <c r="B833">
        <v>44</v>
      </c>
      <c r="H833" s="16" t="s">
        <v>8221</v>
      </c>
      <c r="I833">
        <v>4</v>
      </c>
    </row>
    <row r="834" spans="1:9" ht="18" customHeight="1" x14ac:dyDescent="0.25">
      <c r="A834" s="13" t="s">
        <v>8219</v>
      </c>
      <c r="B834">
        <v>44</v>
      </c>
      <c r="H834" s="16" t="s">
        <v>8221</v>
      </c>
      <c r="I834">
        <v>4</v>
      </c>
    </row>
    <row r="835" spans="1:9" ht="18" customHeight="1" x14ac:dyDescent="0.25">
      <c r="A835" s="13" t="s">
        <v>8219</v>
      </c>
      <c r="B835">
        <v>44</v>
      </c>
      <c r="H835" s="16" t="s">
        <v>8221</v>
      </c>
      <c r="I835">
        <v>4</v>
      </c>
    </row>
    <row r="836" spans="1:9" ht="18" customHeight="1" x14ac:dyDescent="0.25">
      <c r="A836" s="13" t="s">
        <v>8219</v>
      </c>
      <c r="B836">
        <v>44</v>
      </c>
      <c r="H836" s="16" t="s">
        <v>8221</v>
      </c>
      <c r="I836">
        <v>4</v>
      </c>
    </row>
    <row r="837" spans="1:9" ht="18" customHeight="1" x14ac:dyDescent="0.25">
      <c r="A837" s="13" t="s">
        <v>8219</v>
      </c>
      <c r="B837">
        <v>44</v>
      </c>
      <c r="H837" s="16" t="s">
        <v>8221</v>
      </c>
      <c r="I837">
        <v>4</v>
      </c>
    </row>
    <row r="838" spans="1:9" ht="18" customHeight="1" x14ac:dyDescent="0.25">
      <c r="A838" s="13" t="s">
        <v>8219</v>
      </c>
      <c r="B838">
        <v>45</v>
      </c>
      <c r="H838" s="16" t="s">
        <v>8221</v>
      </c>
      <c r="I838">
        <v>4</v>
      </c>
    </row>
    <row r="839" spans="1:9" ht="18" customHeight="1" x14ac:dyDescent="0.25">
      <c r="A839" s="13" t="s">
        <v>8219</v>
      </c>
      <c r="B839">
        <v>45</v>
      </c>
      <c r="H839" s="16" t="s">
        <v>8221</v>
      </c>
      <c r="I839">
        <v>4</v>
      </c>
    </row>
    <row r="840" spans="1:9" ht="18" customHeight="1" x14ac:dyDescent="0.25">
      <c r="A840" s="13" t="s">
        <v>8219</v>
      </c>
      <c r="B840">
        <v>45</v>
      </c>
      <c r="H840" s="16" t="s">
        <v>8221</v>
      </c>
      <c r="I840">
        <v>4</v>
      </c>
    </row>
    <row r="841" spans="1:9" ht="18" customHeight="1" x14ac:dyDescent="0.25">
      <c r="A841" s="13" t="s">
        <v>8219</v>
      </c>
      <c r="B841">
        <v>45</v>
      </c>
      <c r="H841" s="16" t="s">
        <v>8221</v>
      </c>
      <c r="I841">
        <v>4</v>
      </c>
    </row>
    <row r="842" spans="1:9" ht="18" customHeight="1" x14ac:dyDescent="0.25">
      <c r="A842" s="13" t="s">
        <v>8219</v>
      </c>
      <c r="B842">
        <v>45</v>
      </c>
      <c r="H842" s="16" t="s">
        <v>8221</v>
      </c>
      <c r="I842">
        <v>4</v>
      </c>
    </row>
    <row r="843" spans="1:9" ht="18" customHeight="1" x14ac:dyDescent="0.25">
      <c r="A843" s="13" t="s">
        <v>8219</v>
      </c>
      <c r="B843">
        <v>45</v>
      </c>
      <c r="H843" s="16" t="s">
        <v>8221</v>
      </c>
      <c r="I843">
        <v>4</v>
      </c>
    </row>
    <row r="844" spans="1:9" ht="18" customHeight="1" x14ac:dyDescent="0.25">
      <c r="A844" s="13" t="s">
        <v>8219</v>
      </c>
      <c r="B844">
        <v>45</v>
      </c>
      <c r="H844" s="16" t="s">
        <v>8221</v>
      </c>
      <c r="I844">
        <v>4</v>
      </c>
    </row>
    <row r="845" spans="1:9" ht="18" customHeight="1" x14ac:dyDescent="0.25">
      <c r="A845" s="13" t="s">
        <v>8219</v>
      </c>
      <c r="B845">
        <v>45</v>
      </c>
      <c r="H845" s="16" t="s">
        <v>8221</v>
      </c>
      <c r="I845">
        <v>4</v>
      </c>
    </row>
    <row r="846" spans="1:9" ht="18" customHeight="1" x14ac:dyDescent="0.25">
      <c r="A846" s="13" t="s">
        <v>8219</v>
      </c>
      <c r="B846">
        <v>45</v>
      </c>
      <c r="H846" s="16" t="s">
        <v>8221</v>
      </c>
      <c r="I846">
        <v>4</v>
      </c>
    </row>
    <row r="847" spans="1:9" ht="18" customHeight="1" x14ac:dyDescent="0.25">
      <c r="A847" s="13" t="s">
        <v>8219</v>
      </c>
      <c r="B847">
        <v>45</v>
      </c>
      <c r="H847" s="16" t="s">
        <v>8221</v>
      </c>
      <c r="I847">
        <v>4</v>
      </c>
    </row>
    <row r="848" spans="1:9" ht="18" customHeight="1" x14ac:dyDescent="0.25">
      <c r="A848" s="13" t="s">
        <v>8219</v>
      </c>
      <c r="B848">
        <v>45</v>
      </c>
      <c r="H848" s="16" t="s">
        <v>8221</v>
      </c>
      <c r="I848">
        <v>4</v>
      </c>
    </row>
    <row r="849" spans="1:9" ht="18" customHeight="1" x14ac:dyDescent="0.25">
      <c r="A849" s="13" t="s">
        <v>8219</v>
      </c>
      <c r="B849">
        <v>45</v>
      </c>
      <c r="H849" s="16" t="s">
        <v>8221</v>
      </c>
      <c r="I849">
        <v>4</v>
      </c>
    </row>
    <row r="850" spans="1:9" ht="18" customHeight="1" x14ac:dyDescent="0.25">
      <c r="A850" s="13" t="s">
        <v>8219</v>
      </c>
      <c r="B850">
        <v>45</v>
      </c>
      <c r="H850" s="16" t="s">
        <v>8221</v>
      </c>
      <c r="I850">
        <v>4</v>
      </c>
    </row>
    <row r="851" spans="1:9" ht="18" customHeight="1" x14ac:dyDescent="0.25">
      <c r="A851" s="13" t="s">
        <v>8219</v>
      </c>
      <c r="B851">
        <v>45</v>
      </c>
      <c r="H851" s="16" t="s">
        <v>8221</v>
      </c>
      <c r="I851">
        <v>5</v>
      </c>
    </row>
    <row r="852" spans="1:9" ht="18" customHeight="1" x14ac:dyDescent="0.25">
      <c r="A852" s="13" t="s">
        <v>8219</v>
      </c>
      <c r="B852">
        <v>45</v>
      </c>
      <c r="H852" s="16" t="s">
        <v>8221</v>
      </c>
      <c r="I852">
        <v>5</v>
      </c>
    </row>
    <row r="853" spans="1:9" ht="18" customHeight="1" x14ac:dyDescent="0.25">
      <c r="A853" s="13" t="s">
        <v>8219</v>
      </c>
      <c r="B853">
        <v>46</v>
      </c>
      <c r="H853" s="16" t="s">
        <v>8221</v>
      </c>
      <c r="I853">
        <v>5</v>
      </c>
    </row>
    <row r="854" spans="1:9" ht="18" customHeight="1" x14ac:dyDescent="0.25">
      <c r="A854" s="13" t="s">
        <v>8219</v>
      </c>
      <c r="B854">
        <v>46</v>
      </c>
      <c r="H854" s="16" t="s">
        <v>8221</v>
      </c>
      <c r="I854">
        <v>5</v>
      </c>
    </row>
    <row r="855" spans="1:9" ht="18" customHeight="1" x14ac:dyDescent="0.25">
      <c r="A855" s="13" t="s">
        <v>8219</v>
      </c>
      <c r="B855">
        <v>46</v>
      </c>
      <c r="H855" s="16" t="s">
        <v>8221</v>
      </c>
      <c r="I855">
        <v>5</v>
      </c>
    </row>
    <row r="856" spans="1:9" ht="18" customHeight="1" x14ac:dyDescent="0.25">
      <c r="A856" s="13" t="s">
        <v>8219</v>
      </c>
      <c r="B856">
        <v>46</v>
      </c>
      <c r="H856" s="16" t="s">
        <v>8221</v>
      </c>
      <c r="I856">
        <v>5</v>
      </c>
    </row>
    <row r="857" spans="1:9" ht="18" customHeight="1" x14ac:dyDescent="0.25">
      <c r="A857" s="13" t="s">
        <v>8219</v>
      </c>
      <c r="B857">
        <v>46</v>
      </c>
      <c r="H857" s="16" t="s">
        <v>8221</v>
      </c>
      <c r="I857">
        <v>5</v>
      </c>
    </row>
    <row r="858" spans="1:9" ht="18" customHeight="1" x14ac:dyDescent="0.25">
      <c r="A858" s="13" t="s">
        <v>8219</v>
      </c>
      <c r="B858">
        <v>46</v>
      </c>
      <c r="H858" s="16" t="s">
        <v>8221</v>
      </c>
      <c r="I858">
        <v>5</v>
      </c>
    </row>
    <row r="859" spans="1:9" ht="18" customHeight="1" x14ac:dyDescent="0.25">
      <c r="A859" s="13" t="s">
        <v>8219</v>
      </c>
      <c r="B859">
        <v>46</v>
      </c>
      <c r="H859" s="16" t="s">
        <v>8221</v>
      </c>
      <c r="I859">
        <v>5</v>
      </c>
    </row>
    <row r="860" spans="1:9" ht="18" customHeight="1" x14ac:dyDescent="0.25">
      <c r="A860" s="13" t="s">
        <v>8219</v>
      </c>
      <c r="B860">
        <v>46</v>
      </c>
      <c r="H860" s="16" t="s">
        <v>8221</v>
      </c>
      <c r="I860">
        <v>5</v>
      </c>
    </row>
    <row r="861" spans="1:9" ht="18" customHeight="1" x14ac:dyDescent="0.25">
      <c r="A861" s="13" t="s">
        <v>8219</v>
      </c>
      <c r="B861">
        <v>46</v>
      </c>
      <c r="H861" s="16" t="s">
        <v>8221</v>
      </c>
      <c r="I861">
        <v>5</v>
      </c>
    </row>
    <row r="862" spans="1:9" ht="18" customHeight="1" x14ac:dyDescent="0.25">
      <c r="A862" s="13" t="s">
        <v>8219</v>
      </c>
      <c r="B862">
        <v>46</v>
      </c>
      <c r="H862" s="16" t="s">
        <v>8221</v>
      </c>
      <c r="I862">
        <v>5</v>
      </c>
    </row>
    <row r="863" spans="1:9" ht="18" customHeight="1" x14ac:dyDescent="0.25">
      <c r="A863" s="13" t="s">
        <v>8219</v>
      </c>
      <c r="B863">
        <v>46</v>
      </c>
      <c r="H863" s="16" t="s">
        <v>8221</v>
      </c>
      <c r="I863">
        <v>5</v>
      </c>
    </row>
    <row r="864" spans="1:9" ht="18" customHeight="1" x14ac:dyDescent="0.25">
      <c r="A864" s="13" t="s">
        <v>8219</v>
      </c>
      <c r="B864">
        <v>46</v>
      </c>
      <c r="H864" s="16" t="s">
        <v>8221</v>
      </c>
      <c r="I864">
        <v>5</v>
      </c>
    </row>
    <row r="865" spans="1:9" ht="18" customHeight="1" x14ac:dyDescent="0.25">
      <c r="A865" s="13" t="s">
        <v>8219</v>
      </c>
      <c r="B865">
        <v>46</v>
      </c>
      <c r="H865" s="16" t="s">
        <v>8221</v>
      </c>
      <c r="I865">
        <v>5</v>
      </c>
    </row>
    <row r="866" spans="1:9" ht="18" customHeight="1" x14ac:dyDescent="0.25">
      <c r="A866" s="13" t="s">
        <v>8219</v>
      </c>
      <c r="B866">
        <v>46</v>
      </c>
      <c r="H866" s="16" t="s">
        <v>8221</v>
      </c>
      <c r="I866">
        <v>5</v>
      </c>
    </row>
    <row r="867" spans="1:9" ht="18" customHeight="1" x14ac:dyDescent="0.25">
      <c r="A867" s="13" t="s">
        <v>8219</v>
      </c>
      <c r="B867">
        <v>46</v>
      </c>
      <c r="H867" s="16" t="s">
        <v>8221</v>
      </c>
      <c r="I867">
        <v>5</v>
      </c>
    </row>
    <row r="868" spans="1:9" ht="18" customHeight="1" x14ac:dyDescent="0.25">
      <c r="A868" s="13" t="s">
        <v>8219</v>
      </c>
      <c r="B868">
        <v>46</v>
      </c>
      <c r="H868" s="16" t="s">
        <v>8221</v>
      </c>
      <c r="I868">
        <v>5</v>
      </c>
    </row>
    <row r="869" spans="1:9" ht="18" customHeight="1" x14ac:dyDescent="0.25">
      <c r="A869" s="13" t="s">
        <v>8219</v>
      </c>
      <c r="B869">
        <v>46</v>
      </c>
      <c r="H869" s="16" t="s">
        <v>8221</v>
      </c>
      <c r="I869">
        <v>5</v>
      </c>
    </row>
    <row r="870" spans="1:9" ht="18" customHeight="1" x14ac:dyDescent="0.25">
      <c r="A870" s="13" t="s">
        <v>8219</v>
      </c>
      <c r="B870">
        <v>46</v>
      </c>
      <c r="H870" s="16" t="s">
        <v>8221</v>
      </c>
      <c r="I870">
        <v>5</v>
      </c>
    </row>
    <row r="871" spans="1:9" ht="18" customHeight="1" x14ac:dyDescent="0.25">
      <c r="A871" s="13" t="s">
        <v>8219</v>
      </c>
      <c r="B871">
        <v>46</v>
      </c>
      <c r="H871" s="16" t="s">
        <v>8221</v>
      </c>
      <c r="I871">
        <v>5</v>
      </c>
    </row>
    <row r="872" spans="1:9" ht="18" customHeight="1" x14ac:dyDescent="0.25">
      <c r="A872" s="13" t="s">
        <v>8219</v>
      </c>
      <c r="B872">
        <v>46</v>
      </c>
      <c r="H872" s="16" t="s">
        <v>8221</v>
      </c>
      <c r="I872">
        <v>5</v>
      </c>
    </row>
    <row r="873" spans="1:9" ht="18" customHeight="1" x14ac:dyDescent="0.25">
      <c r="A873" s="13" t="s">
        <v>8219</v>
      </c>
      <c r="B873">
        <v>46</v>
      </c>
      <c r="H873" s="16" t="s">
        <v>8221</v>
      </c>
      <c r="I873">
        <v>5</v>
      </c>
    </row>
    <row r="874" spans="1:9" ht="18" customHeight="1" x14ac:dyDescent="0.25">
      <c r="A874" s="13" t="s">
        <v>8219</v>
      </c>
      <c r="B874">
        <v>47</v>
      </c>
      <c r="H874" s="16" t="s">
        <v>8221</v>
      </c>
      <c r="I874">
        <v>5</v>
      </c>
    </row>
    <row r="875" spans="1:9" ht="18" customHeight="1" x14ac:dyDescent="0.25">
      <c r="A875" s="13" t="s">
        <v>8219</v>
      </c>
      <c r="B875">
        <v>47</v>
      </c>
      <c r="H875" s="16" t="s">
        <v>8221</v>
      </c>
      <c r="I875">
        <v>5</v>
      </c>
    </row>
    <row r="876" spans="1:9" ht="18" customHeight="1" x14ac:dyDescent="0.25">
      <c r="A876" s="13" t="s">
        <v>8219</v>
      </c>
      <c r="B876">
        <v>47</v>
      </c>
      <c r="H876" s="16" t="s">
        <v>8221</v>
      </c>
      <c r="I876">
        <v>5</v>
      </c>
    </row>
    <row r="877" spans="1:9" ht="18" customHeight="1" x14ac:dyDescent="0.25">
      <c r="A877" s="13" t="s">
        <v>8219</v>
      </c>
      <c r="B877">
        <v>47</v>
      </c>
      <c r="H877" s="16" t="s">
        <v>8221</v>
      </c>
      <c r="I877">
        <v>5</v>
      </c>
    </row>
    <row r="878" spans="1:9" ht="18" customHeight="1" x14ac:dyDescent="0.25">
      <c r="A878" s="13" t="s">
        <v>8219</v>
      </c>
      <c r="B878">
        <v>47</v>
      </c>
      <c r="H878" s="16" t="s">
        <v>8221</v>
      </c>
      <c r="I878">
        <v>5</v>
      </c>
    </row>
    <row r="879" spans="1:9" ht="18" customHeight="1" x14ac:dyDescent="0.25">
      <c r="A879" s="13" t="s">
        <v>8219</v>
      </c>
      <c r="B879">
        <v>47</v>
      </c>
      <c r="H879" s="16" t="s">
        <v>8221</v>
      </c>
      <c r="I879">
        <v>5</v>
      </c>
    </row>
    <row r="880" spans="1:9" ht="18" customHeight="1" x14ac:dyDescent="0.25">
      <c r="A880" s="13" t="s">
        <v>8219</v>
      </c>
      <c r="B880">
        <v>47</v>
      </c>
      <c r="H880" s="16" t="s">
        <v>8221</v>
      </c>
      <c r="I880">
        <v>5</v>
      </c>
    </row>
    <row r="881" spans="1:9" ht="18" customHeight="1" x14ac:dyDescent="0.25">
      <c r="A881" s="13" t="s">
        <v>8219</v>
      </c>
      <c r="B881">
        <v>47</v>
      </c>
      <c r="H881" s="16" t="s">
        <v>8221</v>
      </c>
      <c r="I881">
        <v>5</v>
      </c>
    </row>
    <row r="882" spans="1:9" ht="18" customHeight="1" x14ac:dyDescent="0.25">
      <c r="A882" s="13" t="s">
        <v>8219</v>
      </c>
      <c r="B882">
        <v>47</v>
      </c>
      <c r="H882" s="16" t="s">
        <v>8221</v>
      </c>
      <c r="I882">
        <v>5</v>
      </c>
    </row>
    <row r="883" spans="1:9" ht="18" customHeight="1" x14ac:dyDescent="0.25">
      <c r="A883" s="13" t="s">
        <v>8219</v>
      </c>
      <c r="B883">
        <v>47</v>
      </c>
      <c r="H883" s="16" t="s">
        <v>8221</v>
      </c>
      <c r="I883">
        <v>5</v>
      </c>
    </row>
    <row r="884" spans="1:9" ht="18" customHeight="1" x14ac:dyDescent="0.25">
      <c r="A884" s="13" t="s">
        <v>8219</v>
      </c>
      <c r="B884">
        <v>47</v>
      </c>
      <c r="H884" s="16" t="s">
        <v>8221</v>
      </c>
      <c r="I884">
        <v>5</v>
      </c>
    </row>
    <row r="885" spans="1:9" ht="18" customHeight="1" x14ac:dyDescent="0.25">
      <c r="A885" s="13" t="s">
        <v>8219</v>
      </c>
      <c r="B885">
        <v>47</v>
      </c>
      <c r="H885" s="16" t="s">
        <v>8221</v>
      </c>
      <c r="I885">
        <v>5</v>
      </c>
    </row>
    <row r="886" spans="1:9" ht="18" customHeight="1" x14ac:dyDescent="0.25">
      <c r="A886" s="13" t="s">
        <v>8219</v>
      </c>
      <c r="B886">
        <v>47</v>
      </c>
      <c r="H886" s="16" t="s">
        <v>8221</v>
      </c>
      <c r="I886">
        <v>5</v>
      </c>
    </row>
    <row r="887" spans="1:9" ht="18" customHeight="1" x14ac:dyDescent="0.25">
      <c r="A887" s="13" t="s">
        <v>8219</v>
      </c>
      <c r="B887">
        <v>47</v>
      </c>
      <c r="H887" s="16" t="s">
        <v>8221</v>
      </c>
      <c r="I887">
        <v>5</v>
      </c>
    </row>
    <row r="888" spans="1:9" ht="18" customHeight="1" x14ac:dyDescent="0.25">
      <c r="A888" s="13" t="s">
        <v>8219</v>
      </c>
      <c r="B888">
        <v>47</v>
      </c>
      <c r="H888" s="16" t="s">
        <v>8221</v>
      </c>
      <c r="I888">
        <v>5</v>
      </c>
    </row>
    <row r="889" spans="1:9" ht="18" customHeight="1" x14ac:dyDescent="0.25">
      <c r="A889" s="13" t="s">
        <v>8219</v>
      </c>
      <c r="B889">
        <v>47</v>
      </c>
      <c r="H889" s="16" t="s">
        <v>8221</v>
      </c>
      <c r="I889">
        <v>5</v>
      </c>
    </row>
    <row r="890" spans="1:9" ht="18" customHeight="1" x14ac:dyDescent="0.25">
      <c r="A890" s="13" t="s">
        <v>8219</v>
      </c>
      <c r="B890">
        <v>47</v>
      </c>
      <c r="H890" s="16" t="s">
        <v>8221</v>
      </c>
      <c r="I890">
        <v>5</v>
      </c>
    </row>
    <row r="891" spans="1:9" ht="18" customHeight="1" x14ac:dyDescent="0.25">
      <c r="A891" s="13" t="s">
        <v>8219</v>
      </c>
      <c r="B891">
        <v>47</v>
      </c>
      <c r="H891" s="16" t="s">
        <v>8221</v>
      </c>
      <c r="I891">
        <v>5</v>
      </c>
    </row>
    <row r="892" spans="1:9" ht="18" customHeight="1" x14ac:dyDescent="0.25">
      <c r="A892" s="13" t="s">
        <v>8219</v>
      </c>
      <c r="B892">
        <v>47</v>
      </c>
      <c r="H892" s="16" t="s">
        <v>8221</v>
      </c>
      <c r="I892">
        <v>5</v>
      </c>
    </row>
    <row r="893" spans="1:9" ht="18" customHeight="1" x14ac:dyDescent="0.25">
      <c r="A893" s="13" t="s">
        <v>8219</v>
      </c>
      <c r="B893">
        <v>47</v>
      </c>
      <c r="H893" s="16" t="s">
        <v>8221</v>
      </c>
      <c r="I893">
        <v>5</v>
      </c>
    </row>
    <row r="894" spans="1:9" ht="18" customHeight="1" x14ac:dyDescent="0.25">
      <c r="A894" s="13" t="s">
        <v>8219</v>
      </c>
      <c r="B894">
        <v>47</v>
      </c>
      <c r="H894" s="16" t="s">
        <v>8221</v>
      </c>
      <c r="I894">
        <v>5</v>
      </c>
    </row>
    <row r="895" spans="1:9" ht="18" customHeight="1" x14ac:dyDescent="0.25">
      <c r="A895" s="13" t="s">
        <v>8219</v>
      </c>
      <c r="B895">
        <v>48</v>
      </c>
      <c r="H895" s="16" t="s">
        <v>8221</v>
      </c>
      <c r="I895">
        <v>5</v>
      </c>
    </row>
    <row r="896" spans="1:9" ht="18" customHeight="1" x14ac:dyDescent="0.25">
      <c r="A896" s="13" t="s">
        <v>8219</v>
      </c>
      <c r="B896">
        <v>48</v>
      </c>
      <c r="H896" s="16" t="s">
        <v>8221</v>
      </c>
      <c r="I896">
        <v>5</v>
      </c>
    </row>
    <row r="897" spans="1:9" ht="18" customHeight="1" x14ac:dyDescent="0.25">
      <c r="A897" s="13" t="s">
        <v>8219</v>
      </c>
      <c r="B897">
        <v>48</v>
      </c>
      <c r="H897" s="16" t="s">
        <v>8221</v>
      </c>
      <c r="I897">
        <v>5</v>
      </c>
    </row>
    <row r="898" spans="1:9" ht="18" customHeight="1" x14ac:dyDescent="0.25">
      <c r="A898" s="13" t="s">
        <v>8219</v>
      </c>
      <c r="B898">
        <v>48</v>
      </c>
      <c r="H898" s="16" t="s">
        <v>8221</v>
      </c>
      <c r="I898">
        <v>5</v>
      </c>
    </row>
    <row r="899" spans="1:9" ht="18" customHeight="1" x14ac:dyDescent="0.25">
      <c r="A899" s="13" t="s">
        <v>8219</v>
      </c>
      <c r="B899">
        <v>48</v>
      </c>
      <c r="H899" s="16" t="s">
        <v>8221</v>
      </c>
      <c r="I899">
        <v>5</v>
      </c>
    </row>
    <row r="900" spans="1:9" ht="18" customHeight="1" x14ac:dyDescent="0.25">
      <c r="A900" s="13" t="s">
        <v>8219</v>
      </c>
      <c r="B900">
        <v>48</v>
      </c>
      <c r="H900" s="16" t="s">
        <v>8221</v>
      </c>
      <c r="I900">
        <v>5</v>
      </c>
    </row>
    <row r="901" spans="1:9" ht="18" customHeight="1" x14ac:dyDescent="0.25">
      <c r="A901" s="13" t="s">
        <v>8219</v>
      </c>
      <c r="B901">
        <v>48</v>
      </c>
      <c r="H901" s="16" t="s">
        <v>8221</v>
      </c>
      <c r="I901">
        <v>5</v>
      </c>
    </row>
    <row r="902" spans="1:9" ht="18" customHeight="1" x14ac:dyDescent="0.25">
      <c r="A902" s="13" t="s">
        <v>8219</v>
      </c>
      <c r="B902">
        <v>48</v>
      </c>
      <c r="H902" s="16" t="s">
        <v>8221</v>
      </c>
      <c r="I902">
        <v>5</v>
      </c>
    </row>
    <row r="903" spans="1:9" ht="18" customHeight="1" x14ac:dyDescent="0.25">
      <c r="A903" s="13" t="s">
        <v>8219</v>
      </c>
      <c r="B903">
        <v>48</v>
      </c>
      <c r="H903" s="16" t="s">
        <v>8221</v>
      </c>
      <c r="I903">
        <v>5</v>
      </c>
    </row>
    <row r="904" spans="1:9" ht="18" customHeight="1" x14ac:dyDescent="0.25">
      <c r="A904" s="13" t="s">
        <v>8219</v>
      </c>
      <c r="B904">
        <v>48</v>
      </c>
      <c r="H904" s="16" t="s">
        <v>8221</v>
      </c>
      <c r="I904">
        <v>5</v>
      </c>
    </row>
    <row r="905" spans="1:9" ht="18" customHeight="1" x14ac:dyDescent="0.25">
      <c r="A905" s="13" t="s">
        <v>8219</v>
      </c>
      <c r="B905">
        <v>48</v>
      </c>
      <c r="H905" s="16" t="s">
        <v>8221</v>
      </c>
      <c r="I905">
        <v>5</v>
      </c>
    </row>
    <row r="906" spans="1:9" ht="18" customHeight="1" x14ac:dyDescent="0.25">
      <c r="A906" s="13" t="s">
        <v>8219</v>
      </c>
      <c r="B906">
        <v>48</v>
      </c>
      <c r="H906" s="16" t="s">
        <v>8221</v>
      </c>
      <c r="I906">
        <v>5</v>
      </c>
    </row>
    <row r="907" spans="1:9" ht="18" customHeight="1" x14ac:dyDescent="0.25">
      <c r="A907" s="13" t="s">
        <v>8219</v>
      </c>
      <c r="B907">
        <v>48</v>
      </c>
      <c r="H907" s="16" t="s">
        <v>8221</v>
      </c>
      <c r="I907">
        <v>5</v>
      </c>
    </row>
    <row r="908" spans="1:9" ht="18" customHeight="1" x14ac:dyDescent="0.25">
      <c r="A908" s="13" t="s">
        <v>8219</v>
      </c>
      <c r="B908">
        <v>48</v>
      </c>
      <c r="H908" s="16" t="s">
        <v>8221</v>
      </c>
      <c r="I908">
        <v>5</v>
      </c>
    </row>
    <row r="909" spans="1:9" ht="18" customHeight="1" x14ac:dyDescent="0.25">
      <c r="A909" s="13" t="s">
        <v>8219</v>
      </c>
      <c r="B909">
        <v>49</v>
      </c>
      <c r="H909" s="16" t="s">
        <v>8221</v>
      </c>
      <c r="I909">
        <v>5</v>
      </c>
    </row>
    <row r="910" spans="1:9" ht="18" customHeight="1" x14ac:dyDescent="0.25">
      <c r="A910" s="13" t="s">
        <v>8219</v>
      </c>
      <c r="B910">
        <v>49</v>
      </c>
      <c r="H910" s="16" t="s">
        <v>8221</v>
      </c>
      <c r="I910">
        <v>5</v>
      </c>
    </row>
    <row r="911" spans="1:9" ht="18" customHeight="1" x14ac:dyDescent="0.25">
      <c r="A911" s="13" t="s">
        <v>8219</v>
      </c>
      <c r="B911">
        <v>49</v>
      </c>
      <c r="H911" s="16" t="s">
        <v>8221</v>
      </c>
      <c r="I911">
        <v>5</v>
      </c>
    </row>
    <row r="912" spans="1:9" ht="18" customHeight="1" x14ac:dyDescent="0.25">
      <c r="A912" s="13" t="s">
        <v>8219</v>
      </c>
      <c r="B912">
        <v>49</v>
      </c>
      <c r="H912" s="16" t="s">
        <v>8221</v>
      </c>
      <c r="I912">
        <v>6</v>
      </c>
    </row>
    <row r="913" spans="1:9" ht="18" customHeight="1" x14ac:dyDescent="0.25">
      <c r="A913" s="13" t="s">
        <v>8219</v>
      </c>
      <c r="B913">
        <v>49</v>
      </c>
      <c r="H913" s="16" t="s">
        <v>8221</v>
      </c>
      <c r="I913">
        <v>6</v>
      </c>
    </row>
    <row r="914" spans="1:9" ht="18" customHeight="1" x14ac:dyDescent="0.25">
      <c r="A914" s="13" t="s">
        <v>8219</v>
      </c>
      <c r="B914">
        <v>49</v>
      </c>
      <c r="H914" s="16" t="s">
        <v>8221</v>
      </c>
      <c r="I914">
        <v>6</v>
      </c>
    </row>
    <row r="915" spans="1:9" ht="18" customHeight="1" x14ac:dyDescent="0.25">
      <c r="A915" s="13" t="s">
        <v>8219</v>
      </c>
      <c r="B915">
        <v>49</v>
      </c>
      <c r="H915" s="16" t="s">
        <v>8221</v>
      </c>
      <c r="I915">
        <v>6</v>
      </c>
    </row>
    <row r="916" spans="1:9" ht="18" customHeight="1" x14ac:dyDescent="0.25">
      <c r="A916" s="13" t="s">
        <v>8219</v>
      </c>
      <c r="B916">
        <v>49</v>
      </c>
      <c r="H916" s="16" t="s">
        <v>8221</v>
      </c>
      <c r="I916">
        <v>6</v>
      </c>
    </row>
    <row r="917" spans="1:9" ht="18" customHeight="1" x14ac:dyDescent="0.25">
      <c r="A917" s="13" t="s">
        <v>8219</v>
      </c>
      <c r="B917">
        <v>49</v>
      </c>
      <c r="H917" s="16" t="s">
        <v>8221</v>
      </c>
      <c r="I917">
        <v>6</v>
      </c>
    </row>
    <row r="918" spans="1:9" ht="18" customHeight="1" x14ac:dyDescent="0.25">
      <c r="A918" s="13" t="s">
        <v>8219</v>
      </c>
      <c r="B918">
        <v>49</v>
      </c>
      <c r="H918" s="16" t="s">
        <v>8221</v>
      </c>
      <c r="I918">
        <v>6</v>
      </c>
    </row>
    <row r="919" spans="1:9" ht="18" customHeight="1" x14ac:dyDescent="0.25">
      <c r="A919" s="13" t="s">
        <v>8219</v>
      </c>
      <c r="B919">
        <v>49</v>
      </c>
      <c r="H919" s="16" t="s">
        <v>8221</v>
      </c>
      <c r="I919">
        <v>6</v>
      </c>
    </row>
    <row r="920" spans="1:9" ht="18" customHeight="1" x14ac:dyDescent="0.25">
      <c r="A920" s="13" t="s">
        <v>8219</v>
      </c>
      <c r="B920">
        <v>49</v>
      </c>
      <c r="H920" s="16" t="s">
        <v>8221</v>
      </c>
      <c r="I920">
        <v>6</v>
      </c>
    </row>
    <row r="921" spans="1:9" ht="18" customHeight="1" x14ac:dyDescent="0.25">
      <c r="A921" s="13" t="s">
        <v>8219</v>
      </c>
      <c r="B921">
        <v>49</v>
      </c>
      <c r="H921" s="16" t="s">
        <v>8221</v>
      </c>
      <c r="I921">
        <v>6</v>
      </c>
    </row>
    <row r="922" spans="1:9" ht="18" customHeight="1" x14ac:dyDescent="0.25">
      <c r="A922" s="13" t="s">
        <v>8219</v>
      </c>
      <c r="B922">
        <v>49</v>
      </c>
      <c r="H922" s="16" t="s">
        <v>8221</v>
      </c>
      <c r="I922">
        <v>6</v>
      </c>
    </row>
    <row r="923" spans="1:9" ht="18" customHeight="1" x14ac:dyDescent="0.25">
      <c r="A923" s="13" t="s">
        <v>8219</v>
      </c>
      <c r="B923">
        <v>49</v>
      </c>
      <c r="H923" s="16" t="s">
        <v>8221</v>
      </c>
      <c r="I923">
        <v>6</v>
      </c>
    </row>
    <row r="924" spans="1:9" ht="18" customHeight="1" x14ac:dyDescent="0.25">
      <c r="A924" s="13" t="s">
        <v>8219</v>
      </c>
      <c r="B924">
        <v>49</v>
      </c>
      <c r="H924" s="16" t="s">
        <v>8221</v>
      </c>
      <c r="I924">
        <v>6</v>
      </c>
    </row>
    <row r="925" spans="1:9" ht="18" customHeight="1" x14ac:dyDescent="0.25">
      <c r="A925" s="13" t="s">
        <v>8219</v>
      </c>
      <c r="B925">
        <v>49</v>
      </c>
      <c r="H925" s="16" t="s">
        <v>8221</v>
      </c>
      <c r="I925">
        <v>6</v>
      </c>
    </row>
    <row r="926" spans="1:9" ht="18" customHeight="1" x14ac:dyDescent="0.25">
      <c r="A926" s="13" t="s">
        <v>8219</v>
      </c>
      <c r="B926">
        <v>50</v>
      </c>
      <c r="H926" s="16" t="s">
        <v>8221</v>
      </c>
      <c r="I926">
        <v>6</v>
      </c>
    </row>
    <row r="927" spans="1:9" ht="18" customHeight="1" x14ac:dyDescent="0.25">
      <c r="A927" s="13" t="s">
        <v>8219</v>
      </c>
      <c r="B927">
        <v>50</v>
      </c>
      <c r="H927" s="16" t="s">
        <v>8221</v>
      </c>
      <c r="I927">
        <v>6</v>
      </c>
    </row>
    <row r="928" spans="1:9" ht="18" customHeight="1" x14ac:dyDescent="0.25">
      <c r="A928" s="13" t="s">
        <v>8219</v>
      </c>
      <c r="B928">
        <v>50</v>
      </c>
      <c r="H928" s="16" t="s">
        <v>8221</v>
      </c>
      <c r="I928">
        <v>6</v>
      </c>
    </row>
    <row r="929" spans="1:9" ht="18" customHeight="1" x14ac:dyDescent="0.25">
      <c r="A929" s="13" t="s">
        <v>8219</v>
      </c>
      <c r="B929">
        <v>50</v>
      </c>
      <c r="H929" s="16" t="s">
        <v>8221</v>
      </c>
      <c r="I929">
        <v>6</v>
      </c>
    </row>
    <row r="930" spans="1:9" ht="18" customHeight="1" x14ac:dyDescent="0.25">
      <c r="A930" s="13" t="s">
        <v>8219</v>
      </c>
      <c r="B930">
        <v>50</v>
      </c>
      <c r="H930" s="16" t="s">
        <v>8221</v>
      </c>
      <c r="I930">
        <v>6</v>
      </c>
    </row>
    <row r="931" spans="1:9" ht="18" customHeight="1" x14ac:dyDescent="0.25">
      <c r="A931" s="13" t="s">
        <v>8219</v>
      </c>
      <c r="B931">
        <v>50</v>
      </c>
      <c r="H931" s="16" t="s">
        <v>8221</v>
      </c>
      <c r="I931">
        <v>6</v>
      </c>
    </row>
    <row r="932" spans="1:9" ht="18" customHeight="1" x14ac:dyDescent="0.25">
      <c r="A932" s="13" t="s">
        <v>8219</v>
      </c>
      <c r="B932">
        <v>50</v>
      </c>
      <c r="H932" s="16" t="s">
        <v>8221</v>
      </c>
      <c r="I932">
        <v>6</v>
      </c>
    </row>
    <row r="933" spans="1:9" ht="18" customHeight="1" x14ac:dyDescent="0.25">
      <c r="A933" s="13" t="s">
        <v>8219</v>
      </c>
      <c r="B933">
        <v>50</v>
      </c>
      <c r="H933" s="16" t="s">
        <v>8221</v>
      </c>
      <c r="I933">
        <v>6</v>
      </c>
    </row>
    <row r="934" spans="1:9" ht="18" customHeight="1" x14ac:dyDescent="0.25">
      <c r="A934" s="13" t="s">
        <v>8219</v>
      </c>
      <c r="B934">
        <v>50</v>
      </c>
      <c r="H934" s="16" t="s">
        <v>8221</v>
      </c>
      <c r="I934">
        <v>6</v>
      </c>
    </row>
    <row r="935" spans="1:9" ht="18" customHeight="1" x14ac:dyDescent="0.25">
      <c r="A935" s="13" t="s">
        <v>8219</v>
      </c>
      <c r="B935">
        <v>50</v>
      </c>
      <c r="H935" s="16" t="s">
        <v>8221</v>
      </c>
      <c r="I935">
        <v>6</v>
      </c>
    </row>
    <row r="936" spans="1:9" ht="18" customHeight="1" x14ac:dyDescent="0.25">
      <c r="A936" s="13" t="s">
        <v>8219</v>
      </c>
      <c r="B936">
        <v>50</v>
      </c>
      <c r="H936" s="16" t="s">
        <v>8221</v>
      </c>
      <c r="I936">
        <v>6</v>
      </c>
    </row>
    <row r="937" spans="1:9" ht="18" customHeight="1" x14ac:dyDescent="0.25">
      <c r="A937" s="13" t="s">
        <v>8219</v>
      </c>
      <c r="B937">
        <v>50</v>
      </c>
      <c r="H937" s="16" t="s">
        <v>8221</v>
      </c>
      <c r="I937">
        <v>6</v>
      </c>
    </row>
    <row r="938" spans="1:9" ht="18" customHeight="1" x14ac:dyDescent="0.25">
      <c r="A938" s="13" t="s">
        <v>8219</v>
      </c>
      <c r="B938">
        <v>50</v>
      </c>
      <c r="H938" s="16" t="s">
        <v>8221</v>
      </c>
      <c r="I938">
        <v>6</v>
      </c>
    </row>
    <row r="939" spans="1:9" ht="18" customHeight="1" x14ac:dyDescent="0.25">
      <c r="A939" s="13" t="s">
        <v>8219</v>
      </c>
      <c r="B939">
        <v>50</v>
      </c>
      <c r="H939" s="16" t="s">
        <v>8221</v>
      </c>
      <c r="I939">
        <v>6</v>
      </c>
    </row>
    <row r="940" spans="1:9" ht="18" customHeight="1" x14ac:dyDescent="0.25">
      <c r="A940" s="13" t="s">
        <v>8219</v>
      </c>
      <c r="B940">
        <v>50</v>
      </c>
      <c r="H940" s="16" t="s">
        <v>8221</v>
      </c>
      <c r="I940">
        <v>6</v>
      </c>
    </row>
    <row r="941" spans="1:9" ht="18" customHeight="1" x14ac:dyDescent="0.25">
      <c r="A941" s="13" t="s">
        <v>8219</v>
      </c>
      <c r="B941">
        <v>50</v>
      </c>
      <c r="H941" s="16" t="s">
        <v>8221</v>
      </c>
      <c r="I941">
        <v>6</v>
      </c>
    </row>
    <row r="942" spans="1:9" ht="18" customHeight="1" x14ac:dyDescent="0.25">
      <c r="A942" s="13" t="s">
        <v>8219</v>
      </c>
      <c r="B942">
        <v>50</v>
      </c>
      <c r="H942" s="16" t="s">
        <v>8221</v>
      </c>
      <c r="I942">
        <v>6</v>
      </c>
    </row>
    <row r="943" spans="1:9" ht="18" customHeight="1" x14ac:dyDescent="0.25">
      <c r="A943" s="13" t="s">
        <v>8219</v>
      </c>
      <c r="B943">
        <v>50</v>
      </c>
      <c r="H943" s="16" t="s">
        <v>8221</v>
      </c>
      <c r="I943">
        <v>6</v>
      </c>
    </row>
    <row r="944" spans="1:9" ht="18" customHeight="1" x14ac:dyDescent="0.25">
      <c r="A944" s="13" t="s">
        <v>8219</v>
      </c>
      <c r="B944">
        <v>50</v>
      </c>
      <c r="H944" s="16" t="s">
        <v>8221</v>
      </c>
      <c r="I944">
        <v>6</v>
      </c>
    </row>
    <row r="945" spans="1:9" ht="18" customHeight="1" x14ac:dyDescent="0.25">
      <c r="A945" s="13" t="s">
        <v>8219</v>
      </c>
      <c r="B945">
        <v>51</v>
      </c>
      <c r="H945" s="16" t="s">
        <v>8221</v>
      </c>
      <c r="I945">
        <v>6</v>
      </c>
    </row>
    <row r="946" spans="1:9" ht="18" customHeight="1" x14ac:dyDescent="0.25">
      <c r="A946" s="13" t="s">
        <v>8219</v>
      </c>
      <c r="B946">
        <v>51</v>
      </c>
      <c r="H946" s="16" t="s">
        <v>8221</v>
      </c>
      <c r="I946">
        <v>6</v>
      </c>
    </row>
    <row r="947" spans="1:9" ht="18" customHeight="1" x14ac:dyDescent="0.25">
      <c r="A947" s="13" t="s">
        <v>8219</v>
      </c>
      <c r="B947">
        <v>51</v>
      </c>
      <c r="H947" s="16" t="s">
        <v>8221</v>
      </c>
      <c r="I947">
        <v>6</v>
      </c>
    </row>
    <row r="948" spans="1:9" ht="18" customHeight="1" x14ac:dyDescent="0.25">
      <c r="A948" s="13" t="s">
        <v>8219</v>
      </c>
      <c r="B948">
        <v>51</v>
      </c>
      <c r="H948" s="16" t="s">
        <v>8221</v>
      </c>
      <c r="I948">
        <v>6</v>
      </c>
    </row>
    <row r="949" spans="1:9" ht="18" customHeight="1" x14ac:dyDescent="0.25">
      <c r="A949" s="13" t="s">
        <v>8219</v>
      </c>
      <c r="B949">
        <v>51</v>
      </c>
      <c r="H949" s="16" t="s">
        <v>8221</v>
      </c>
      <c r="I949">
        <v>6</v>
      </c>
    </row>
    <row r="950" spans="1:9" ht="18" customHeight="1" x14ac:dyDescent="0.25">
      <c r="A950" s="13" t="s">
        <v>8219</v>
      </c>
      <c r="B950">
        <v>51</v>
      </c>
      <c r="H950" s="16" t="s">
        <v>8221</v>
      </c>
      <c r="I950">
        <v>6</v>
      </c>
    </row>
    <row r="951" spans="1:9" ht="18" customHeight="1" x14ac:dyDescent="0.25">
      <c r="A951" s="13" t="s">
        <v>8219</v>
      </c>
      <c r="B951">
        <v>51</v>
      </c>
      <c r="H951" s="16" t="s">
        <v>8221</v>
      </c>
      <c r="I951">
        <v>6</v>
      </c>
    </row>
    <row r="952" spans="1:9" ht="18" customHeight="1" x14ac:dyDescent="0.25">
      <c r="A952" s="13" t="s">
        <v>8219</v>
      </c>
      <c r="B952">
        <v>51</v>
      </c>
      <c r="H952" s="16" t="s">
        <v>8221</v>
      </c>
      <c r="I952">
        <v>6</v>
      </c>
    </row>
    <row r="953" spans="1:9" ht="18" customHeight="1" x14ac:dyDescent="0.25">
      <c r="A953" s="13" t="s">
        <v>8219</v>
      </c>
      <c r="B953">
        <v>51</v>
      </c>
      <c r="H953" s="16" t="s">
        <v>8221</v>
      </c>
      <c r="I953">
        <v>6</v>
      </c>
    </row>
    <row r="954" spans="1:9" ht="18" customHeight="1" x14ac:dyDescent="0.25">
      <c r="A954" s="13" t="s">
        <v>8219</v>
      </c>
      <c r="B954">
        <v>51</v>
      </c>
      <c r="H954" s="16" t="s">
        <v>8221</v>
      </c>
      <c r="I954">
        <v>6</v>
      </c>
    </row>
    <row r="955" spans="1:9" ht="18" customHeight="1" x14ac:dyDescent="0.25">
      <c r="A955" s="13" t="s">
        <v>8219</v>
      </c>
      <c r="B955">
        <v>52</v>
      </c>
      <c r="H955" s="16" t="s">
        <v>8221</v>
      </c>
      <c r="I955">
        <v>6</v>
      </c>
    </row>
    <row r="956" spans="1:9" ht="18" customHeight="1" x14ac:dyDescent="0.25">
      <c r="A956" s="13" t="s">
        <v>8219</v>
      </c>
      <c r="B956">
        <v>52</v>
      </c>
      <c r="H956" s="16" t="s">
        <v>8221</v>
      </c>
      <c r="I956">
        <v>6</v>
      </c>
    </row>
    <row r="957" spans="1:9" ht="18" customHeight="1" x14ac:dyDescent="0.25">
      <c r="A957" s="13" t="s">
        <v>8219</v>
      </c>
      <c r="B957">
        <v>52</v>
      </c>
      <c r="H957" s="16" t="s">
        <v>8221</v>
      </c>
      <c r="I957">
        <v>6</v>
      </c>
    </row>
    <row r="958" spans="1:9" ht="18" customHeight="1" x14ac:dyDescent="0.25">
      <c r="A958" s="13" t="s">
        <v>8219</v>
      </c>
      <c r="B958">
        <v>52</v>
      </c>
      <c r="H958" s="16" t="s">
        <v>8221</v>
      </c>
      <c r="I958">
        <v>6</v>
      </c>
    </row>
    <row r="959" spans="1:9" ht="18" customHeight="1" x14ac:dyDescent="0.25">
      <c r="A959" s="13" t="s">
        <v>8219</v>
      </c>
      <c r="B959">
        <v>52</v>
      </c>
      <c r="H959" s="16" t="s">
        <v>8221</v>
      </c>
      <c r="I959">
        <v>6</v>
      </c>
    </row>
    <row r="960" spans="1:9" ht="18" customHeight="1" x14ac:dyDescent="0.25">
      <c r="A960" s="13" t="s">
        <v>8219</v>
      </c>
      <c r="B960">
        <v>52</v>
      </c>
      <c r="H960" s="16" t="s">
        <v>8221</v>
      </c>
      <c r="I960">
        <v>6</v>
      </c>
    </row>
    <row r="961" spans="1:9" ht="18" customHeight="1" x14ac:dyDescent="0.25">
      <c r="A961" s="13" t="s">
        <v>8219</v>
      </c>
      <c r="B961">
        <v>52</v>
      </c>
      <c r="H961" s="16" t="s">
        <v>8221</v>
      </c>
      <c r="I961">
        <v>6</v>
      </c>
    </row>
    <row r="962" spans="1:9" ht="18" customHeight="1" x14ac:dyDescent="0.25">
      <c r="A962" s="13" t="s">
        <v>8219</v>
      </c>
      <c r="B962">
        <v>52</v>
      </c>
      <c r="H962" s="16" t="s">
        <v>8221</v>
      </c>
      <c r="I962">
        <v>7</v>
      </c>
    </row>
    <row r="963" spans="1:9" ht="18" customHeight="1" x14ac:dyDescent="0.25">
      <c r="A963" s="13" t="s">
        <v>8219</v>
      </c>
      <c r="B963">
        <v>52</v>
      </c>
      <c r="H963" s="16" t="s">
        <v>8221</v>
      </c>
      <c r="I963">
        <v>7</v>
      </c>
    </row>
    <row r="964" spans="1:9" ht="18" customHeight="1" x14ac:dyDescent="0.25">
      <c r="A964" s="13" t="s">
        <v>8219</v>
      </c>
      <c r="B964">
        <v>52</v>
      </c>
      <c r="H964" s="16" t="s">
        <v>8221</v>
      </c>
      <c r="I964">
        <v>7</v>
      </c>
    </row>
    <row r="965" spans="1:9" ht="18" customHeight="1" x14ac:dyDescent="0.25">
      <c r="A965" s="13" t="s">
        <v>8219</v>
      </c>
      <c r="B965">
        <v>52</v>
      </c>
      <c r="H965" s="16" t="s">
        <v>8221</v>
      </c>
      <c r="I965">
        <v>7</v>
      </c>
    </row>
    <row r="966" spans="1:9" ht="18" customHeight="1" x14ac:dyDescent="0.25">
      <c r="A966" s="13" t="s">
        <v>8219</v>
      </c>
      <c r="B966">
        <v>52</v>
      </c>
      <c r="H966" s="16" t="s">
        <v>8221</v>
      </c>
      <c r="I966">
        <v>7</v>
      </c>
    </row>
    <row r="967" spans="1:9" ht="18" customHeight="1" x14ac:dyDescent="0.25">
      <c r="A967" s="13" t="s">
        <v>8219</v>
      </c>
      <c r="B967">
        <v>52</v>
      </c>
      <c r="H967" s="16" t="s">
        <v>8221</v>
      </c>
      <c r="I967">
        <v>7</v>
      </c>
    </row>
    <row r="968" spans="1:9" ht="18" customHeight="1" x14ac:dyDescent="0.25">
      <c r="A968" s="13" t="s">
        <v>8219</v>
      </c>
      <c r="B968">
        <v>52</v>
      </c>
      <c r="H968" s="16" t="s">
        <v>8221</v>
      </c>
      <c r="I968">
        <v>7</v>
      </c>
    </row>
    <row r="969" spans="1:9" ht="18" customHeight="1" x14ac:dyDescent="0.25">
      <c r="A969" s="13" t="s">
        <v>8219</v>
      </c>
      <c r="B969">
        <v>52</v>
      </c>
      <c r="H969" s="16" t="s">
        <v>8221</v>
      </c>
      <c r="I969">
        <v>7</v>
      </c>
    </row>
    <row r="970" spans="1:9" ht="18" customHeight="1" x14ac:dyDescent="0.25">
      <c r="A970" s="13" t="s">
        <v>8219</v>
      </c>
      <c r="B970">
        <v>52</v>
      </c>
      <c r="H970" s="16" t="s">
        <v>8221</v>
      </c>
      <c r="I970">
        <v>7</v>
      </c>
    </row>
    <row r="971" spans="1:9" ht="18" customHeight="1" x14ac:dyDescent="0.25">
      <c r="A971" s="13" t="s">
        <v>8219</v>
      </c>
      <c r="B971">
        <v>52</v>
      </c>
      <c r="H971" s="16" t="s">
        <v>8221</v>
      </c>
      <c r="I971">
        <v>7</v>
      </c>
    </row>
    <row r="972" spans="1:9" ht="18" customHeight="1" x14ac:dyDescent="0.25">
      <c r="A972" s="13" t="s">
        <v>8219</v>
      </c>
      <c r="B972">
        <v>52</v>
      </c>
      <c r="H972" s="16" t="s">
        <v>8221</v>
      </c>
      <c r="I972">
        <v>7</v>
      </c>
    </row>
    <row r="973" spans="1:9" ht="18" customHeight="1" x14ac:dyDescent="0.25">
      <c r="A973" s="13" t="s">
        <v>8219</v>
      </c>
      <c r="B973">
        <v>52</v>
      </c>
      <c r="H973" s="16" t="s">
        <v>8221</v>
      </c>
      <c r="I973">
        <v>7</v>
      </c>
    </row>
    <row r="974" spans="1:9" ht="18" customHeight="1" x14ac:dyDescent="0.25">
      <c r="A974" s="13" t="s">
        <v>8219</v>
      </c>
      <c r="B974">
        <v>53</v>
      </c>
      <c r="H974" s="16" t="s">
        <v>8221</v>
      </c>
      <c r="I974">
        <v>7</v>
      </c>
    </row>
    <row r="975" spans="1:9" ht="18" customHeight="1" x14ac:dyDescent="0.25">
      <c r="A975" s="13" t="s">
        <v>8219</v>
      </c>
      <c r="B975">
        <v>53</v>
      </c>
      <c r="H975" s="16" t="s">
        <v>8221</v>
      </c>
      <c r="I975">
        <v>7</v>
      </c>
    </row>
    <row r="976" spans="1:9" ht="18" customHeight="1" x14ac:dyDescent="0.25">
      <c r="A976" s="13" t="s">
        <v>8219</v>
      </c>
      <c r="B976">
        <v>53</v>
      </c>
      <c r="H976" s="16" t="s">
        <v>8221</v>
      </c>
      <c r="I976">
        <v>7</v>
      </c>
    </row>
    <row r="977" spans="1:9" ht="18" customHeight="1" x14ac:dyDescent="0.25">
      <c r="A977" s="13" t="s">
        <v>8219</v>
      </c>
      <c r="B977">
        <v>53</v>
      </c>
      <c r="H977" s="16" t="s">
        <v>8221</v>
      </c>
      <c r="I977">
        <v>7</v>
      </c>
    </row>
    <row r="978" spans="1:9" ht="18" customHeight="1" x14ac:dyDescent="0.25">
      <c r="A978" s="13" t="s">
        <v>8219</v>
      </c>
      <c r="B978">
        <v>53</v>
      </c>
      <c r="H978" s="16" t="s">
        <v>8221</v>
      </c>
      <c r="I978">
        <v>7</v>
      </c>
    </row>
    <row r="979" spans="1:9" ht="18" customHeight="1" x14ac:dyDescent="0.25">
      <c r="A979" s="13" t="s">
        <v>8219</v>
      </c>
      <c r="B979">
        <v>53</v>
      </c>
      <c r="H979" s="16" t="s">
        <v>8221</v>
      </c>
      <c r="I979">
        <v>7</v>
      </c>
    </row>
    <row r="980" spans="1:9" ht="18" customHeight="1" x14ac:dyDescent="0.25">
      <c r="A980" s="13" t="s">
        <v>8219</v>
      </c>
      <c r="B980">
        <v>53</v>
      </c>
      <c r="H980" s="16" t="s">
        <v>8221</v>
      </c>
      <c r="I980">
        <v>7</v>
      </c>
    </row>
    <row r="981" spans="1:9" ht="18" customHeight="1" x14ac:dyDescent="0.25">
      <c r="A981" s="13" t="s">
        <v>8219</v>
      </c>
      <c r="B981">
        <v>54</v>
      </c>
      <c r="H981" s="16" t="s">
        <v>8221</v>
      </c>
      <c r="I981">
        <v>7</v>
      </c>
    </row>
    <row r="982" spans="1:9" ht="18" customHeight="1" x14ac:dyDescent="0.25">
      <c r="A982" s="13" t="s">
        <v>8219</v>
      </c>
      <c r="B982">
        <v>54</v>
      </c>
      <c r="H982" s="16" t="s">
        <v>8221</v>
      </c>
      <c r="I982">
        <v>7</v>
      </c>
    </row>
    <row r="983" spans="1:9" ht="18" customHeight="1" x14ac:dyDescent="0.25">
      <c r="A983" s="13" t="s">
        <v>8219</v>
      </c>
      <c r="B983">
        <v>54</v>
      </c>
      <c r="H983" s="16" t="s">
        <v>8221</v>
      </c>
      <c r="I983">
        <v>7</v>
      </c>
    </row>
    <row r="984" spans="1:9" ht="18" customHeight="1" x14ac:dyDescent="0.25">
      <c r="A984" s="13" t="s">
        <v>8219</v>
      </c>
      <c r="B984">
        <v>54</v>
      </c>
      <c r="H984" s="16" t="s">
        <v>8221</v>
      </c>
      <c r="I984">
        <v>7</v>
      </c>
    </row>
    <row r="985" spans="1:9" ht="18" customHeight="1" x14ac:dyDescent="0.25">
      <c r="A985" s="13" t="s">
        <v>8219</v>
      </c>
      <c r="B985">
        <v>54</v>
      </c>
      <c r="H985" s="16" t="s">
        <v>8221</v>
      </c>
      <c r="I985">
        <v>7</v>
      </c>
    </row>
    <row r="986" spans="1:9" ht="18" customHeight="1" x14ac:dyDescent="0.25">
      <c r="A986" s="13" t="s">
        <v>8219</v>
      </c>
      <c r="B986">
        <v>54</v>
      </c>
      <c r="H986" s="16" t="s">
        <v>8221</v>
      </c>
      <c r="I986">
        <v>7</v>
      </c>
    </row>
    <row r="987" spans="1:9" ht="18" customHeight="1" x14ac:dyDescent="0.25">
      <c r="A987" s="13" t="s">
        <v>8219</v>
      </c>
      <c r="B987">
        <v>54</v>
      </c>
      <c r="H987" s="16" t="s">
        <v>8221</v>
      </c>
      <c r="I987">
        <v>7</v>
      </c>
    </row>
    <row r="988" spans="1:9" ht="18" customHeight="1" x14ac:dyDescent="0.25">
      <c r="A988" s="13" t="s">
        <v>8219</v>
      </c>
      <c r="B988">
        <v>54</v>
      </c>
      <c r="H988" s="16" t="s">
        <v>8221</v>
      </c>
      <c r="I988">
        <v>7</v>
      </c>
    </row>
    <row r="989" spans="1:9" ht="18" customHeight="1" x14ac:dyDescent="0.25">
      <c r="A989" s="13" t="s">
        <v>8219</v>
      </c>
      <c r="B989">
        <v>54</v>
      </c>
      <c r="H989" s="16" t="s">
        <v>8221</v>
      </c>
      <c r="I989">
        <v>7</v>
      </c>
    </row>
    <row r="990" spans="1:9" ht="18" customHeight="1" x14ac:dyDescent="0.25">
      <c r="A990" s="13" t="s">
        <v>8219</v>
      </c>
      <c r="B990">
        <v>54</v>
      </c>
      <c r="H990" s="16" t="s">
        <v>8221</v>
      </c>
      <c r="I990">
        <v>7</v>
      </c>
    </row>
    <row r="991" spans="1:9" ht="18" customHeight="1" x14ac:dyDescent="0.25">
      <c r="A991" s="13" t="s">
        <v>8219</v>
      </c>
      <c r="B991">
        <v>54</v>
      </c>
      <c r="H991" s="16" t="s">
        <v>8221</v>
      </c>
      <c r="I991">
        <v>7</v>
      </c>
    </row>
    <row r="992" spans="1:9" ht="18" customHeight="1" x14ac:dyDescent="0.25">
      <c r="A992" s="13" t="s">
        <v>8219</v>
      </c>
      <c r="B992">
        <v>54</v>
      </c>
      <c r="H992" s="16" t="s">
        <v>8221</v>
      </c>
      <c r="I992">
        <v>7</v>
      </c>
    </row>
    <row r="993" spans="1:9" ht="18" customHeight="1" x14ac:dyDescent="0.25">
      <c r="A993" s="13" t="s">
        <v>8219</v>
      </c>
      <c r="B993">
        <v>55</v>
      </c>
      <c r="H993" s="16" t="s">
        <v>8221</v>
      </c>
      <c r="I993">
        <v>7</v>
      </c>
    </row>
    <row r="994" spans="1:9" ht="18" customHeight="1" x14ac:dyDescent="0.25">
      <c r="A994" s="13" t="s">
        <v>8219</v>
      </c>
      <c r="B994">
        <v>55</v>
      </c>
      <c r="H994" s="16" t="s">
        <v>8221</v>
      </c>
      <c r="I994">
        <v>7</v>
      </c>
    </row>
    <row r="995" spans="1:9" ht="18" customHeight="1" x14ac:dyDescent="0.25">
      <c r="A995" s="13" t="s">
        <v>8219</v>
      </c>
      <c r="B995">
        <v>55</v>
      </c>
      <c r="H995" s="16" t="s">
        <v>8221</v>
      </c>
      <c r="I995">
        <v>7</v>
      </c>
    </row>
    <row r="996" spans="1:9" ht="18" customHeight="1" x14ac:dyDescent="0.25">
      <c r="A996" s="13" t="s">
        <v>8219</v>
      </c>
      <c r="B996">
        <v>55</v>
      </c>
      <c r="H996" s="16" t="s">
        <v>8221</v>
      </c>
      <c r="I996">
        <v>7</v>
      </c>
    </row>
    <row r="997" spans="1:9" ht="18" customHeight="1" x14ac:dyDescent="0.25">
      <c r="A997" s="13" t="s">
        <v>8219</v>
      </c>
      <c r="B997">
        <v>55</v>
      </c>
      <c r="H997" s="16" t="s">
        <v>8221</v>
      </c>
      <c r="I997">
        <v>7</v>
      </c>
    </row>
    <row r="998" spans="1:9" ht="18" customHeight="1" x14ac:dyDescent="0.25">
      <c r="A998" s="13" t="s">
        <v>8219</v>
      </c>
      <c r="B998">
        <v>55</v>
      </c>
      <c r="H998" s="16" t="s">
        <v>8221</v>
      </c>
      <c r="I998">
        <v>7</v>
      </c>
    </row>
    <row r="999" spans="1:9" ht="18" customHeight="1" x14ac:dyDescent="0.25">
      <c r="A999" s="13" t="s">
        <v>8219</v>
      </c>
      <c r="B999">
        <v>55</v>
      </c>
      <c r="H999" s="16" t="s">
        <v>8221</v>
      </c>
      <c r="I999">
        <v>7</v>
      </c>
    </row>
    <row r="1000" spans="1:9" ht="18" customHeight="1" x14ac:dyDescent="0.25">
      <c r="A1000" s="13" t="s">
        <v>8219</v>
      </c>
      <c r="B1000">
        <v>55</v>
      </c>
      <c r="H1000" s="16" t="s">
        <v>8221</v>
      </c>
      <c r="I1000">
        <v>7</v>
      </c>
    </row>
    <row r="1001" spans="1:9" ht="18" customHeight="1" x14ac:dyDescent="0.25">
      <c r="A1001" s="13" t="s">
        <v>8219</v>
      </c>
      <c r="B1001">
        <v>55</v>
      </c>
      <c r="H1001" s="16" t="s">
        <v>8221</v>
      </c>
      <c r="I1001">
        <v>7</v>
      </c>
    </row>
    <row r="1002" spans="1:9" ht="18" customHeight="1" x14ac:dyDescent="0.25">
      <c r="A1002" s="13" t="s">
        <v>8219</v>
      </c>
      <c r="B1002">
        <v>55</v>
      </c>
      <c r="H1002" s="16" t="s">
        <v>8221</v>
      </c>
      <c r="I1002">
        <v>7</v>
      </c>
    </row>
    <row r="1003" spans="1:9" ht="18" customHeight="1" x14ac:dyDescent="0.25">
      <c r="A1003" s="13" t="s">
        <v>8219</v>
      </c>
      <c r="B1003">
        <v>55</v>
      </c>
      <c r="H1003" s="16" t="s">
        <v>8221</v>
      </c>
      <c r="I1003">
        <v>7</v>
      </c>
    </row>
    <row r="1004" spans="1:9" ht="18" customHeight="1" x14ac:dyDescent="0.25">
      <c r="A1004" s="13" t="s">
        <v>8219</v>
      </c>
      <c r="B1004">
        <v>55</v>
      </c>
      <c r="H1004" s="16" t="s">
        <v>8221</v>
      </c>
      <c r="I1004">
        <v>7</v>
      </c>
    </row>
    <row r="1005" spans="1:9" ht="18" customHeight="1" x14ac:dyDescent="0.25">
      <c r="A1005" s="13" t="s">
        <v>8219</v>
      </c>
      <c r="B1005">
        <v>55</v>
      </c>
      <c r="H1005" s="16" t="s">
        <v>8221</v>
      </c>
      <c r="I1005">
        <v>7</v>
      </c>
    </row>
    <row r="1006" spans="1:9" ht="18" customHeight="1" x14ac:dyDescent="0.25">
      <c r="A1006" s="13" t="s">
        <v>8219</v>
      </c>
      <c r="B1006">
        <v>55</v>
      </c>
      <c r="H1006" s="16" t="s">
        <v>8221</v>
      </c>
      <c r="I1006">
        <v>7</v>
      </c>
    </row>
    <row r="1007" spans="1:9" ht="18" customHeight="1" x14ac:dyDescent="0.25">
      <c r="A1007" s="13" t="s">
        <v>8219</v>
      </c>
      <c r="B1007">
        <v>56</v>
      </c>
      <c r="H1007" s="16" t="s">
        <v>8221</v>
      </c>
      <c r="I1007">
        <v>7</v>
      </c>
    </row>
    <row r="1008" spans="1:9" ht="18" customHeight="1" x14ac:dyDescent="0.25">
      <c r="A1008" s="13" t="s">
        <v>8219</v>
      </c>
      <c r="B1008">
        <v>56</v>
      </c>
      <c r="H1008" s="16" t="s">
        <v>8221</v>
      </c>
      <c r="I1008">
        <v>7</v>
      </c>
    </row>
    <row r="1009" spans="1:9" ht="18" customHeight="1" x14ac:dyDescent="0.25">
      <c r="A1009" s="13" t="s">
        <v>8219</v>
      </c>
      <c r="B1009">
        <v>56</v>
      </c>
      <c r="H1009" s="16" t="s">
        <v>8221</v>
      </c>
      <c r="I1009">
        <v>8</v>
      </c>
    </row>
    <row r="1010" spans="1:9" ht="18" customHeight="1" x14ac:dyDescent="0.25">
      <c r="A1010" s="13" t="s">
        <v>8219</v>
      </c>
      <c r="B1010">
        <v>56</v>
      </c>
      <c r="H1010" s="16" t="s">
        <v>8221</v>
      </c>
      <c r="I1010">
        <v>8</v>
      </c>
    </row>
    <row r="1011" spans="1:9" ht="18" customHeight="1" x14ac:dyDescent="0.25">
      <c r="A1011" s="13" t="s">
        <v>8219</v>
      </c>
      <c r="B1011">
        <v>56</v>
      </c>
      <c r="H1011" s="16" t="s">
        <v>8221</v>
      </c>
      <c r="I1011">
        <v>8</v>
      </c>
    </row>
    <row r="1012" spans="1:9" ht="18" customHeight="1" x14ac:dyDescent="0.25">
      <c r="A1012" s="13" t="s">
        <v>8219</v>
      </c>
      <c r="B1012">
        <v>56</v>
      </c>
      <c r="H1012" s="16" t="s">
        <v>8221</v>
      </c>
      <c r="I1012">
        <v>8</v>
      </c>
    </row>
    <row r="1013" spans="1:9" ht="18" customHeight="1" x14ac:dyDescent="0.25">
      <c r="A1013" s="13" t="s">
        <v>8219</v>
      </c>
      <c r="B1013">
        <v>56</v>
      </c>
      <c r="H1013" s="16" t="s">
        <v>8221</v>
      </c>
      <c r="I1013">
        <v>8</v>
      </c>
    </row>
    <row r="1014" spans="1:9" ht="18" customHeight="1" x14ac:dyDescent="0.25">
      <c r="A1014" s="13" t="s">
        <v>8219</v>
      </c>
      <c r="B1014">
        <v>56</v>
      </c>
      <c r="H1014" s="16" t="s">
        <v>8221</v>
      </c>
      <c r="I1014">
        <v>8</v>
      </c>
    </row>
    <row r="1015" spans="1:9" ht="18" customHeight="1" x14ac:dyDescent="0.25">
      <c r="A1015" s="13" t="s">
        <v>8219</v>
      </c>
      <c r="B1015">
        <v>56</v>
      </c>
      <c r="H1015" s="16" t="s">
        <v>8221</v>
      </c>
      <c r="I1015">
        <v>8</v>
      </c>
    </row>
    <row r="1016" spans="1:9" ht="18" customHeight="1" x14ac:dyDescent="0.25">
      <c r="A1016" s="13" t="s">
        <v>8219</v>
      </c>
      <c r="B1016">
        <v>56</v>
      </c>
      <c r="H1016" s="16" t="s">
        <v>8221</v>
      </c>
      <c r="I1016">
        <v>8</v>
      </c>
    </row>
    <row r="1017" spans="1:9" ht="18" customHeight="1" x14ac:dyDescent="0.25">
      <c r="A1017" s="13" t="s">
        <v>8219</v>
      </c>
      <c r="B1017">
        <v>56</v>
      </c>
      <c r="H1017" s="16" t="s">
        <v>8221</v>
      </c>
      <c r="I1017">
        <v>8</v>
      </c>
    </row>
    <row r="1018" spans="1:9" ht="18" customHeight="1" x14ac:dyDescent="0.25">
      <c r="A1018" s="13" t="s">
        <v>8219</v>
      </c>
      <c r="B1018">
        <v>56</v>
      </c>
      <c r="H1018" s="16" t="s">
        <v>8221</v>
      </c>
      <c r="I1018">
        <v>8</v>
      </c>
    </row>
    <row r="1019" spans="1:9" ht="18" customHeight="1" x14ac:dyDescent="0.25">
      <c r="A1019" s="13" t="s">
        <v>8219</v>
      </c>
      <c r="B1019">
        <v>56</v>
      </c>
      <c r="H1019" s="16" t="s">
        <v>8221</v>
      </c>
      <c r="I1019">
        <v>8</v>
      </c>
    </row>
    <row r="1020" spans="1:9" ht="18" customHeight="1" x14ac:dyDescent="0.25">
      <c r="A1020" s="13" t="s">
        <v>8219</v>
      </c>
      <c r="B1020">
        <v>56</v>
      </c>
      <c r="H1020" s="16" t="s">
        <v>8221</v>
      </c>
      <c r="I1020">
        <v>8</v>
      </c>
    </row>
    <row r="1021" spans="1:9" ht="18" customHeight="1" x14ac:dyDescent="0.25">
      <c r="A1021" s="13" t="s">
        <v>8219</v>
      </c>
      <c r="B1021">
        <v>56</v>
      </c>
      <c r="H1021" s="16" t="s">
        <v>8221</v>
      </c>
      <c r="I1021">
        <v>8</v>
      </c>
    </row>
    <row r="1022" spans="1:9" ht="18" customHeight="1" x14ac:dyDescent="0.25">
      <c r="A1022" s="13" t="s">
        <v>8219</v>
      </c>
      <c r="B1022">
        <v>57</v>
      </c>
      <c r="H1022" s="16" t="s">
        <v>8221</v>
      </c>
      <c r="I1022">
        <v>8</v>
      </c>
    </row>
    <row r="1023" spans="1:9" ht="18" customHeight="1" x14ac:dyDescent="0.25">
      <c r="A1023" s="13" t="s">
        <v>8219</v>
      </c>
      <c r="B1023">
        <v>57</v>
      </c>
      <c r="H1023" s="16" t="s">
        <v>8221</v>
      </c>
      <c r="I1023">
        <v>8</v>
      </c>
    </row>
    <row r="1024" spans="1:9" ht="18" customHeight="1" x14ac:dyDescent="0.25">
      <c r="A1024" s="13" t="s">
        <v>8219</v>
      </c>
      <c r="B1024">
        <v>57</v>
      </c>
      <c r="H1024" s="16" t="s">
        <v>8221</v>
      </c>
      <c r="I1024">
        <v>8</v>
      </c>
    </row>
    <row r="1025" spans="1:9" ht="18" customHeight="1" x14ac:dyDescent="0.25">
      <c r="A1025" s="13" t="s">
        <v>8219</v>
      </c>
      <c r="B1025">
        <v>57</v>
      </c>
      <c r="H1025" s="16" t="s">
        <v>8221</v>
      </c>
      <c r="I1025">
        <v>8</v>
      </c>
    </row>
    <row r="1026" spans="1:9" ht="18" customHeight="1" x14ac:dyDescent="0.25">
      <c r="A1026" s="13" t="s">
        <v>8219</v>
      </c>
      <c r="B1026">
        <v>57</v>
      </c>
      <c r="H1026" s="16" t="s">
        <v>8221</v>
      </c>
      <c r="I1026">
        <v>8</v>
      </c>
    </row>
    <row r="1027" spans="1:9" ht="18" customHeight="1" x14ac:dyDescent="0.25">
      <c r="A1027" s="13" t="s">
        <v>8219</v>
      </c>
      <c r="B1027">
        <v>57</v>
      </c>
      <c r="H1027" s="16" t="s">
        <v>8221</v>
      </c>
      <c r="I1027">
        <v>8</v>
      </c>
    </row>
    <row r="1028" spans="1:9" ht="18" customHeight="1" x14ac:dyDescent="0.25">
      <c r="A1028" s="13" t="s">
        <v>8219</v>
      </c>
      <c r="B1028">
        <v>57</v>
      </c>
      <c r="H1028" s="16" t="s">
        <v>8221</v>
      </c>
      <c r="I1028">
        <v>8</v>
      </c>
    </row>
    <row r="1029" spans="1:9" ht="18" customHeight="1" x14ac:dyDescent="0.25">
      <c r="A1029" s="13" t="s">
        <v>8219</v>
      </c>
      <c r="B1029">
        <v>57</v>
      </c>
      <c r="H1029" s="16" t="s">
        <v>8221</v>
      </c>
      <c r="I1029">
        <v>8</v>
      </c>
    </row>
    <row r="1030" spans="1:9" ht="18" customHeight="1" x14ac:dyDescent="0.25">
      <c r="A1030" s="13" t="s">
        <v>8219</v>
      </c>
      <c r="B1030">
        <v>57</v>
      </c>
      <c r="H1030" s="16" t="s">
        <v>8221</v>
      </c>
      <c r="I1030">
        <v>8</v>
      </c>
    </row>
    <row r="1031" spans="1:9" ht="18" customHeight="1" x14ac:dyDescent="0.25">
      <c r="A1031" s="13" t="s">
        <v>8219</v>
      </c>
      <c r="B1031">
        <v>57</v>
      </c>
      <c r="H1031" s="16" t="s">
        <v>8221</v>
      </c>
      <c r="I1031">
        <v>8</v>
      </c>
    </row>
    <row r="1032" spans="1:9" ht="18" customHeight="1" x14ac:dyDescent="0.25">
      <c r="A1032" s="13" t="s">
        <v>8219</v>
      </c>
      <c r="B1032">
        <v>57</v>
      </c>
      <c r="H1032" s="16" t="s">
        <v>8221</v>
      </c>
      <c r="I1032">
        <v>8</v>
      </c>
    </row>
    <row r="1033" spans="1:9" ht="18" customHeight="1" x14ac:dyDescent="0.25">
      <c r="A1033" s="13" t="s">
        <v>8219</v>
      </c>
      <c r="B1033">
        <v>57</v>
      </c>
      <c r="H1033" s="16" t="s">
        <v>8221</v>
      </c>
      <c r="I1033">
        <v>8</v>
      </c>
    </row>
    <row r="1034" spans="1:9" ht="18" customHeight="1" x14ac:dyDescent="0.25">
      <c r="A1034" s="13" t="s">
        <v>8219</v>
      </c>
      <c r="B1034">
        <v>57</v>
      </c>
      <c r="H1034" s="16" t="s">
        <v>8221</v>
      </c>
      <c r="I1034">
        <v>8</v>
      </c>
    </row>
    <row r="1035" spans="1:9" ht="18" customHeight="1" x14ac:dyDescent="0.25">
      <c r="A1035" s="13" t="s">
        <v>8219</v>
      </c>
      <c r="B1035">
        <v>57</v>
      </c>
      <c r="H1035" s="16" t="s">
        <v>8221</v>
      </c>
      <c r="I1035">
        <v>8</v>
      </c>
    </row>
    <row r="1036" spans="1:9" ht="18" customHeight="1" x14ac:dyDescent="0.25">
      <c r="A1036" s="13" t="s">
        <v>8219</v>
      </c>
      <c r="B1036">
        <v>57</v>
      </c>
      <c r="H1036" s="16" t="s">
        <v>8221</v>
      </c>
      <c r="I1036">
        <v>8</v>
      </c>
    </row>
    <row r="1037" spans="1:9" ht="18" customHeight="1" x14ac:dyDescent="0.25">
      <c r="A1037" s="13" t="s">
        <v>8219</v>
      </c>
      <c r="B1037">
        <v>57</v>
      </c>
      <c r="H1037" s="16" t="s">
        <v>8221</v>
      </c>
      <c r="I1037">
        <v>8</v>
      </c>
    </row>
    <row r="1038" spans="1:9" ht="18" customHeight="1" x14ac:dyDescent="0.25">
      <c r="A1038" s="13" t="s">
        <v>8219</v>
      </c>
      <c r="B1038">
        <v>57</v>
      </c>
      <c r="H1038" s="16" t="s">
        <v>8221</v>
      </c>
      <c r="I1038">
        <v>8</v>
      </c>
    </row>
    <row r="1039" spans="1:9" ht="18" customHeight="1" x14ac:dyDescent="0.25">
      <c r="A1039" s="13" t="s">
        <v>8219</v>
      </c>
      <c r="B1039">
        <v>57</v>
      </c>
      <c r="H1039" s="16" t="s">
        <v>8221</v>
      </c>
      <c r="I1039">
        <v>8</v>
      </c>
    </row>
    <row r="1040" spans="1:9" ht="18" customHeight="1" x14ac:dyDescent="0.25">
      <c r="A1040" s="13" t="s">
        <v>8219</v>
      </c>
      <c r="B1040">
        <v>57</v>
      </c>
      <c r="H1040" s="16" t="s">
        <v>8221</v>
      </c>
      <c r="I1040">
        <v>8</v>
      </c>
    </row>
    <row r="1041" spans="1:9" ht="18" customHeight="1" x14ac:dyDescent="0.25">
      <c r="A1041" s="13" t="s">
        <v>8219</v>
      </c>
      <c r="B1041">
        <v>57</v>
      </c>
      <c r="H1041" s="16" t="s">
        <v>8221</v>
      </c>
      <c r="I1041">
        <v>8</v>
      </c>
    </row>
    <row r="1042" spans="1:9" ht="18" customHeight="1" x14ac:dyDescent="0.25">
      <c r="A1042" s="13" t="s">
        <v>8219</v>
      </c>
      <c r="B1042">
        <v>57</v>
      </c>
      <c r="H1042" s="16" t="s">
        <v>8221</v>
      </c>
      <c r="I1042">
        <v>8</v>
      </c>
    </row>
    <row r="1043" spans="1:9" ht="18" customHeight="1" x14ac:dyDescent="0.25">
      <c r="A1043" s="13" t="s">
        <v>8219</v>
      </c>
      <c r="B1043">
        <v>58</v>
      </c>
      <c r="H1043" s="16" t="s">
        <v>8221</v>
      </c>
      <c r="I1043">
        <v>8</v>
      </c>
    </row>
    <row r="1044" spans="1:9" ht="18" customHeight="1" x14ac:dyDescent="0.25">
      <c r="A1044" s="13" t="s">
        <v>8219</v>
      </c>
      <c r="B1044">
        <v>58</v>
      </c>
      <c r="H1044" s="16" t="s">
        <v>8221</v>
      </c>
      <c r="I1044">
        <v>8</v>
      </c>
    </row>
    <row r="1045" spans="1:9" ht="18" customHeight="1" x14ac:dyDescent="0.25">
      <c r="A1045" s="13" t="s">
        <v>8219</v>
      </c>
      <c r="B1045">
        <v>58</v>
      </c>
      <c r="H1045" s="16" t="s">
        <v>8221</v>
      </c>
      <c r="I1045">
        <v>8</v>
      </c>
    </row>
    <row r="1046" spans="1:9" ht="18" customHeight="1" x14ac:dyDescent="0.25">
      <c r="A1046" s="13" t="s">
        <v>8219</v>
      </c>
      <c r="B1046">
        <v>58</v>
      </c>
      <c r="H1046" s="16" t="s">
        <v>8221</v>
      </c>
      <c r="I1046">
        <v>8</v>
      </c>
    </row>
    <row r="1047" spans="1:9" ht="18" customHeight="1" x14ac:dyDescent="0.25">
      <c r="A1047" s="13" t="s">
        <v>8219</v>
      </c>
      <c r="B1047">
        <v>58</v>
      </c>
      <c r="H1047" s="16" t="s">
        <v>8221</v>
      </c>
      <c r="I1047">
        <v>9</v>
      </c>
    </row>
    <row r="1048" spans="1:9" ht="18" customHeight="1" x14ac:dyDescent="0.25">
      <c r="A1048" s="13" t="s">
        <v>8219</v>
      </c>
      <c r="B1048">
        <v>58</v>
      </c>
      <c r="H1048" s="16" t="s">
        <v>8221</v>
      </c>
      <c r="I1048">
        <v>9</v>
      </c>
    </row>
    <row r="1049" spans="1:9" ht="18" customHeight="1" x14ac:dyDescent="0.25">
      <c r="A1049" s="13" t="s">
        <v>8219</v>
      </c>
      <c r="B1049">
        <v>58</v>
      </c>
      <c r="H1049" s="16" t="s">
        <v>8221</v>
      </c>
      <c r="I1049">
        <v>9</v>
      </c>
    </row>
    <row r="1050" spans="1:9" ht="18" customHeight="1" x14ac:dyDescent="0.25">
      <c r="A1050" s="13" t="s">
        <v>8219</v>
      </c>
      <c r="B1050">
        <v>58</v>
      </c>
      <c r="H1050" s="16" t="s">
        <v>8221</v>
      </c>
      <c r="I1050">
        <v>9</v>
      </c>
    </row>
    <row r="1051" spans="1:9" ht="18" customHeight="1" x14ac:dyDescent="0.25">
      <c r="A1051" s="13" t="s">
        <v>8219</v>
      </c>
      <c r="B1051">
        <v>58</v>
      </c>
      <c r="H1051" s="16" t="s">
        <v>8221</v>
      </c>
      <c r="I1051">
        <v>9</v>
      </c>
    </row>
    <row r="1052" spans="1:9" ht="18" customHeight="1" x14ac:dyDescent="0.25">
      <c r="A1052" s="13" t="s">
        <v>8219</v>
      </c>
      <c r="B1052">
        <v>58</v>
      </c>
      <c r="H1052" s="16" t="s">
        <v>8221</v>
      </c>
      <c r="I1052">
        <v>9</v>
      </c>
    </row>
    <row r="1053" spans="1:9" ht="18" customHeight="1" x14ac:dyDescent="0.25">
      <c r="A1053" s="13" t="s">
        <v>8219</v>
      </c>
      <c r="B1053">
        <v>58</v>
      </c>
      <c r="H1053" s="16" t="s">
        <v>8221</v>
      </c>
      <c r="I1053">
        <v>9</v>
      </c>
    </row>
    <row r="1054" spans="1:9" ht="18" customHeight="1" x14ac:dyDescent="0.25">
      <c r="A1054" s="13" t="s">
        <v>8219</v>
      </c>
      <c r="B1054">
        <v>58</v>
      </c>
      <c r="H1054" s="16" t="s">
        <v>8221</v>
      </c>
      <c r="I1054">
        <v>9</v>
      </c>
    </row>
    <row r="1055" spans="1:9" ht="18" customHeight="1" x14ac:dyDescent="0.25">
      <c r="A1055" s="13" t="s">
        <v>8219</v>
      </c>
      <c r="B1055">
        <v>59</v>
      </c>
      <c r="H1055" s="16" t="s">
        <v>8221</v>
      </c>
      <c r="I1055">
        <v>9</v>
      </c>
    </row>
    <row r="1056" spans="1:9" ht="18" customHeight="1" x14ac:dyDescent="0.25">
      <c r="A1056" s="13" t="s">
        <v>8219</v>
      </c>
      <c r="B1056">
        <v>59</v>
      </c>
      <c r="H1056" s="16" t="s">
        <v>8221</v>
      </c>
      <c r="I1056">
        <v>9</v>
      </c>
    </row>
    <row r="1057" spans="1:9" ht="18" customHeight="1" x14ac:dyDescent="0.25">
      <c r="A1057" s="13" t="s">
        <v>8219</v>
      </c>
      <c r="B1057">
        <v>59</v>
      </c>
      <c r="H1057" s="16" t="s">
        <v>8221</v>
      </c>
      <c r="I1057">
        <v>9</v>
      </c>
    </row>
    <row r="1058" spans="1:9" ht="18" customHeight="1" x14ac:dyDescent="0.25">
      <c r="A1058" s="13" t="s">
        <v>8219</v>
      </c>
      <c r="B1058">
        <v>59</v>
      </c>
      <c r="H1058" s="16" t="s">
        <v>8221</v>
      </c>
      <c r="I1058">
        <v>9</v>
      </c>
    </row>
    <row r="1059" spans="1:9" ht="18" customHeight="1" x14ac:dyDescent="0.25">
      <c r="A1059" s="13" t="s">
        <v>8219</v>
      </c>
      <c r="B1059">
        <v>59</v>
      </c>
      <c r="H1059" s="16" t="s">
        <v>8221</v>
      </c>
      <c r="I1059">
        <v>9</v>
      </c>
    </row>
    <row r="1060" spans="1:9" ht="18" customHeight="1" x14ac:dyDescent="0.25">
      <c r="A1060" s="13" t="s">
        <v>8219</v>
      </c>
      <c r="B1060">
        <v>59</v>
      </c>
      <c r="H1060" s="16" t="s">
        <v>8221</v>
      </c>
      <c r="I1060">
        <v>9</v>
      </c>
    </row>
    <row r="1061" spans="1:9" ht="18" customHeight="1" x14ac:dyDescent="0.25">
      <c r="A1061" s="13" t="s">
        <v>8219</v>
      </c>
      <c r="B1061">
        <v>59</v>
      </c>
      <c r="H1061" s="16" t="s">
        <v>8221</v>
      </c>
      <c r="I1061">
        <v>9</v>
      </c>
    </row>
    <row r="1062" spans="1:9" ht="18" customHeight="1" x14ac:dyDescent="0.25">
      <c r="A1062" s="13" t="s">
        <v>8219</v>
      </c>
      <c r="B1062">
        <v>59</v>
      </c>
      <c r="H1062" s="16" t="s">
        <v>8221</v>
      </c>
      <c r="I1062">
        <v>9</v>
      </c>
    </row>
    <row r="1063" spans="1:9" ht="18" customHeight="1" x14ac:dyDescent="0.25">
      <c r="A1063" s="13" t="s">
        <v>8219</v>
      </c>
      <c r="B1063">
        <v>59</v>
      </c>
      <c r="H1063" s="16" t="s">
        <v>8221</v>
      </c>
      <c r="I1063">
        <v>9</v>
      </c>
    </row>
    <row r="1064" spans="1:9" ht="18" customHeight="1" x14ac:dyDescent="0.25">
      <c r="A1064" s="13" t="s">
        <v>8219</v>
      </c>
      <c r="B1064">
        <v>59</v>
      </c>
      <c r="H1064" s="16" t="s">
        <v>8221</v>
      </c>
      <c r="I1064">
        <v>9</v>
      </c>
    </row>
    <row r="1065" spans="1:9" ht="18" customHeight="1" x14ac:dyDescent="0.25">
      <c r="A1065" s="13" t="s">
        <v>8219</v>
      </c>
      <c r="B1065">
        <v>59</v>
      </c>
      <c r="H1065" s="16" t="s">
        <v>8221</v>
      </c>
      <c r="I1065">
        <v>9</v>
      </c>
    </row>
    <row r="1066" spans="1:9" ht="18" customHeight="1" x14ac:dyDescent="0.25">
      <c r="A1066" s="13" t="s">
        <v>8219</v>
      </c>
      <c r="B1066">
        <v>60</v>
      </c>
      <c r="H1066" s="16" t="s">
        <v>8221</v>
      </c>
      <c r="I1066">
        <v>9</v>
      </c>
    </row>
    <row r="1067" spans="1:9" ht="18" customHeight="1" x14ac:dyDescent="0.25">
      <c r="A1067" s="13" t="s">
        <v>8219</v>
      </c>
      <c r="B1067">
        <v>60</v>
      </c>
      <c r="H1067" s="16" t="s">
        <v>8221</v>
      </c>
      <c r="I1067">
        <v>9</v>
      </c>
    </row>
    <row r="1068" spans="1:9" ht="18" customHeight="1" x14ac:dyDescent="0.25">
      <c r="A1068" s="13" t="s">
        <v>8219</v>
      </c>
      <c r="B1068">
        <v>60</v>
      </c>
      <c r="H1068" s="16" t="s">
        <v>8221</v>
      </c>
      <c r="I1068">
        <v>9</v>
      </c>
    </row>
    <row r="1069" spans="1:9" ht="18" customHeight="1" x14ac:dyDescent="0.25">
      <c r="A1069" s="13" t="s">
        <v>8219</v>
      </c>
      <c r="B1069">
        <v>60</v>
      </c>
      <c r="H1069" s="16" t="s">
        <v>8221</v>
      </c>
      <c r="I1069">
        <v>9</v>
      </c>
    </row>
    <row r="1070" spans="1:9" ht="18" customHeight="1" x14ac:dyDescent="0.25">
      <c r="A1070" s="13" t="s">
        <v>8219</v>
      </c>
      <c r="B1070">
        <v>60</v>
      </c>
      <c r="H1070" s="16" t="s">
        <v>8221</v>
      </c>
      <c r="I1070">
        <v>9</v>
      </c>
    </row>
    <row r="1071" spans="1:9" ht="18" customHeight="1" x14ac:dyDescent="0.25">
      <c r="A1071" s="13" t="s">
        <v>8219</v>
      </c>
      <c r="B1071">
        <v>60</v>
      </c>
      <c r="H1071" s="16" t="s">
        <v>8221</v>
      </c>
      <c r="I1071">
        <v>9</v>
      </c>
    </row>
    <row r="1072" spans="1:9" ht="18" customHeight="1" x14ac:dyDescent="0.25">
      <c r="A1072" s="13" t="s">
        <v>8219</v>
      </c>
      <c r="B1072">
        <v>60</v>
      </c>
      <c r="H1072" s="16" t="s">
        <v>8221</v>
      </c>
      <c r="I1072">
        <v>9</v>
      </c>
    </row>
    <row r="1073" spans="1:9" ht="18" customHeight="1" x14ac:dyDescent="0.25">
      <c r="A1073" s="13" t="s">
        <v>8219</v>
      </c>
      <c r="B1073">
        <v>60</v>
      </c>
      <c r="H1073" s="16" t="s">
        <v>8221</v>
      </c>
      <c r="I1073">
        <v>9</v>
      </c>
    </row>
    <row r="1074" spans="1:9" ht="18" customHeight="1" x14ac:dyDescent="0.25">
      <c r="A1074" s="13" t="s">
        <v>8219</v>
      </c>
      <c r="B1074">
        <v>60</v>
      </c>
      <c r="H1074" s="16" t="s">
        <v>8221</v>
      </c>
      <c r="I1074">
        <v>9</v>
      </c>
    </row>
    <row r="1075" spans="1:9" ht="18" customHeight="1" x14ac:dyDescent="0.25">
      <c r="A1075" s="13" t="s">
        <v>8219</v>
      </c>
      <c r="B1075">
        <v>60</v>
      </c>
      <c r="H1075" s="16" t="s">
        <v>8221</v>
      </c>
      <c r="I1075">
        <v>9</v>
      </c>
    </row>
    <row r="1076" spans="1:9" ht="18" customHeight="1" x14ac:dyDescent="0.25">
      <c r="A1076" s="13" t="s">
        <v>8219</v>
      </c>
      <c r="B1076">
        <v>60</v>
      </c>
      <c r="H1076" s="16" t="s">
        <v>8221</v>
      </c>
      <c r="I1076">
        <v>9</v>
      </c>
    </row>
    <row r="1077" spans="1:9" ht="18" customHeight="1" x14ac:dyDescent="0.25">
      <c r="A1077" s="13" t="s">
        <v>8219</v>
      </c>
      <c r="B1077">
        <v>60</v>
      </c>
      <c r="H1077" s="16" t="s">
        <v>8221</v>
      </c>
      <c r="I1077">
        <v>9</v>
      </c>
    </row>
    <row r="1078" spans="1:9" ht="18" customHeight="1" x14ac:dyDescent="0.25">
      <c r="A1078" s="13" t="s">
        <v>8219</v>
      </c>
      <c r="B1078">
        <v>61</v>
      </c>
      <c r="H1078" s="16" t="s">
        <v>8221</v>
      </c>
      <c r="I1078">
        <v>9</v>
      </c>
    </row>
    <row r="1079" spans="1:9" ht="18" customHeight="1" x14ac:dyDescent="0.25">
      <c r="A1079" s="13" t="s">
        <v>8219</v>
      </c>
      <c r="B1079">
        <v>61</v>
      </c>
      <c r="H1079" s="16" t="s">
        <v>8221</v>
      </c>
      <c r="I1079">
        <v>9</v>
      </c>
    </row>
    <row r="1080" spans="1:9" ht="18" customHeight="1" x14ac:dyDescent="0.25">
      <c r="A1080" s="13" t="s">
        <v>8219</v>
      </c>
      <c r="B1080">
        <v>61</v>
      </c>
      <c r="H1080" s="16" t="s">
        <v>8221</v>
      </c>
      <c r="I1080">
        <v>9</v>
      </c>
    </row>
    <row r="1081" spans="1:9" ht="18" customHeight="1" x14ac:dyDescent="0.25">
      <c r="A1081" s="13" t="s">
        <v>8219</v>
      </c>
      <c r="B1081">
        <v>61</v>
      </c>
      <c r="H1081" s="16" t="s">
        <v>8221</v>
      </c>
      <c r="I1081">
        <v>9</v>
      </c>
    </row>
    <row r="1082" spans="1:9" ht="18" customHeight="1" x14ac:dyDescent="0.25">
      <c r="A1082" s="13" t="s">
        <v>8219</v>
      </c>
      <c r="B1082">
        <v>61</v>
      </c>
      <c r="H1082" s="16" t="s">
        <v>8221</v>
      </c>
      <c r="I1082">
        <v>9</v>
      </c>
    </row>
    <row r="1083" spans="1:9" ht="18" customHeight="1" x14ac:dyDescent="0.25">
      <c r="A1083" s="13" t="s">
        <v>8219</v>
      </c>
      <c r="B1083">
        <v>61</v>
      </c>
      <c r="H1083" s="16" t="s">
        <v>8221</v>
      </c>
      <c r="I1083">
        <v>10</v>
      </c>
    </row>
    <row r="1084" spans="1:9" ht="18" customHeight="1" x14ac:dyDescent="0.25">
      <c r="A1084" s="13" t="s">
        <v>8219</v>
      </c>
      <c r="B1084">
        <v>61</v>
      </c>
      <c r="H1084" s="16" t="s">
        <v>8221</v>
      </c>
      <c r="I1084">
        <v>10</v>
      </c>
    </row>
    <row r="1085" spans="1:9" ht="18" customHeight="1" x14ac:dyDescent="0.25">
      <c r="A1085" s="13" t="s">
        <v>8219</v>
      </c>
      <c r="B1085">
        <v>61</v>
      </c>
      <c r="H1085" s="16" t="s">
        <v>8221</v>
      </c>
      <c r="I1085">
        <v>10</v>
      </c>
    </row>
    <row r="1086" spans="1:9" ht="18" customHeight="1" x14ac:dyDescent="0.25">
      <c r="A1086" s="13" t="s">
        <v>8219</v>
      </c>
      <c r="B1086">
        <v>61</v>
      </c>
      <c r="H1086" s="16" t="s">
        <v>8221</v>
      </c>
      <c r="I1086">
        <v>10</v>
      </c>
    </row>
    <row r="1087" spans="1:9" ht="18" customHeight="1" x14ac:dyDescent="0.25">
      <c r="A1087" s="13" t="s">
        <v>8219</v>
      </c>
      <c r="B1087">
        <v>61</v>
      </c>
      <c r="H1087" s="16" t="s">
        <v>8221</v>
      </c>
      <c r="I1087">
        <v>10</v>
      </c>
    </row>
    <row r="1088" spans="1:9" ht="18" customHeight="1" x14ac:dyDescent="0.25">
      <c r="A1088" s="13" t="s">
        <v>8219</v>
      </c>
      <c r="B1088">
        <v>61</v>
      </c>
      <c r="H1088" s="16" t="s">
        <v>8221</v>
      </c>
      <c r="I1088">
        <v>10</v>
      </c>
    </row>
    <row r="1089" spans="1:9" ht="18" customHeight="1" x14ac:dyDescent="0.25">
      <c r="A1089" s="13" t="s">
        <v>8219</v>
      </c>
      <c r="B1089">
        <v>61</v>
      </c>
      <c r="H1089" s="16" t="s">
        <v>8221</v>
      </c>
      <c r="I1089">
        <v>10</v>
      </c>
    </row>
    <row r="1090" spans="1:9" ht="18" customHeight="1" x14ac:dyDescent="0.25">
      <c r="A1090" s="13" t="s">
        <v>8219</v>
      </c>
      <c r="B1090">
        <v>61</v>
      </c>
      <c r="H1090" s="16" t="s">
        <v>8221</v>
      </c>
      <c r="I1090">
        <v>10</v>
      </c>
    </row>
    <row r="1091" spans="1:9" ht="18" customHeight="1" x14ac:dyDescent="0.25">
      <c r="A1091" s="13" t="s">
        <v>8219</v>
      </c>
      <c r="B1091">
        <v>61</v>
      </c>
      <c r="H1091" s="16" t="s">
        <v>8221</v>
      </c>
      <c r="I1091">
        <v>10</v>
      </c>
    </row>
    <row r="1092" spans="1:9" ht="18" customHeight="1" x14ac:dyDescent="0.25">
      <c r="A1092" s="13" t="s">
        <v>8219</v>
      </c>
      <c r="B1092">
        <v>62</v>
      </c>
      <c r="H1092" s="16" t="s">
        <v>8221</v>
      </c>
      <c r="I1092">
        <v>10</v>
      </c>
    </row>
    <row r="1093" spans="1:9" ht="18" customHeight="1" x14ac:dyDescent="0.25">
      <c r="A1093" s="13" t="s">
        <v>8219</v>
      </c>
      <c r="B1093">
        <v>62</v>
      </c>
      <c r="H1093" s="16" t="s">
        <v>8221</v>
      </c>
      <c r="I1093">
        <v>10</v>
      </c>
    </row>
    <row r="1094" spans="1:9" ht="18" customHeight="1" x14ac:dyDescent="0.25">
      <c r="A1094" s="13" t="s">
        <v>8219</v>
      </c>
      <c r="B1094">
        <v>62</v>
      </c>
      <c r="H1094" s="16" t="s">
        <v>8221</v>
      </c>
      <c r="I1094">
        <v>10</v>
      </c>
    </row>
    <row r="1095" spans="1:9" ht="18" customHeight="1" x14ac:dyDescent="0.25">
      <c r="A1095" s="13" t="s">
        <v>8219</v>
      </c>
      <c r="B1095">
        <v>62</v>
      </c>
      <c r="H1095" s="16" t="s">
        <v>8221</v>
      </c>
      <c r="I1095">
        <v>10</v>
      </c>
    </row>
    <row r="1096" spans="1:9" ht="18" customHeight="1" x14ac:dyDescent="0.25">
      <c r="A1096" s="13" t="s">
        <v>8219</v>
      </c>
      <c r="B1096">
        <v>62</v>
      </c>
      <c r="H1096" s="16" t="s">
        <v>8221</v>
      </c>
      <c r="I1096">
        <v>10</v>
      </c>
    </row>
    <row r="1097" spans="1:9" ht="18" customHeight="1" x14ac:dyDescent="0.25">
      <c r="A1097" s="13" t="s">
        <v>8219</v>
      </c>
      <c r="B1097">
        <v>62</v>
      </c>
      <c r="H1097" s="16" t="s">
        <v>8221</v>
      </c>
      <c r="I1097">
        <v>10</v>
      </c>
    </row>
    <row r="1098" spans="1:9" ht="18" customHeight="1" x14ac:dyDescent="0.25">
      <c r="A1098" s="13" t="s">
        <v>8219</v>
      </c>
      <c r="B1098">
        <v>62</v>
      </c>
      <c r="H1098" s="16" t="s">
        <v>8221</v>
      </c>
      <c r="I1098">
        <v>10</v>
      </c>
    </row>
    <row r="1099" spans="1:9" ht="18" customHeight="1" x14ac:dyDescent="0.25">
      <c r="A1099" s="13" t="s">
        <v>8219</v>
      </c>
      <c r="B1099">
        <v>62</v>
      </c>
      <c r="H1099" s="16" t="s">
        <v>8221</v>
      </c>
      <c r="I1099">
        <v>10</v>
      </c>
    </row>
    <row r="1100" spans="1:9" ht="18" customHeight="1" x14ac:dyDescent="0.25">
      <c r="A1100" s="13" t="s">
        <v>8219</v>
      </c>
      <c r="B1100">
        <v>62</v>
      </c>
      <c r="H1100" s="16" t="s">
        <v>8221</v>
      </c>
      <c r="I1100">
        <v>10</v>
      </c>
    </row>
    <row r="1101" spans="1:9" ht="18" customHeight="1" x14ac:dyDescent="0.25">
      <c r="A1101" s="13" t="s">
        <v>8219</v>
      </c>
      <c r="B1101">
        <v>62</v>
      </c>
      <c r="H1101" s="16" t="s">
        <v>8221</v>
      </c>
      <c r="I1101">
        <v>10</v>
      </c>
    </row>
    <row r="1102" spans="1:9" ht="18" customHeight="1" x14ac:dyDescent="0.25">
      <c r="A1102" s="13" t="s">
        <v>8219</v>
      </c>
      <c r="B1102">
        <v>62</v>
      </c>
      <c r="H1102" s="16" t="s">
        <v>8221</v>
      </c>
      <c r="I1102">
        <v>10</v>
      </c>
    </row>
    <row r="1103" spans="1:9" ht="18" customHeight="1" x14ac:dyDescent="0.25">
      <c r="A1103" s="13" t="s">
        <v>8219</v>
      </c>
      <c r="B1103">
        <v>62</v>
      </c>
      <c r="H1103" s="16" t="s">
        <v>8221</v>
      </c>
      <c r="I1103">
        <v>10</v>
      </c>
    </row>
    <row r="1104" spans="1:9" ht="18" customHeight="1" x14ac:dyDescent="0.25">
      <c r="A1104" s="13" t="s">
        <v>8219</v>
      </c>
      <c r="B1104">
        <v>62</v>
      </c>
      <c r="H1104" s="16" t="s">
        <v>8221</v>
      </c>
      <c r="I1104">
        <v>10</v>
      </c>
    </row>
    <row r="1105" spans="1:9" ht="18" customHeight="1" x14ac:dyDescent="0.25">
      <c r="A1105" s="13" t="s">
        <v>8219</v>
      </c>
      <c r="B1105">
        <v>62</v>
      </c>
      <c r="H1105" s="16" t="s">
        <v>8221</v>
      </c>
      <c r="I1105">
        <v>10</v>
      </c>
    </row>
    <row r="1106" spans="1:9" ht="18" customHeight="1" x14ac:dyDescent="0.25">
      <c r="A1106" s="13" t="s">
        <v>8219</v>
      </c>
      <c r="B1106">
        <v>62</v>
      </c>
      <c r="H1106" s="16" t="s">
        <v>8221</v>
      </c>
      <c r="I1106">
        <v>10</v>
      </c>
    </row>
    <row r="1107" spans="1:9" ht="18" customHeight="1" x14ac:dyDescent="0.25">
      <c r="A1107" s="13" t="s">
        <v>8219</v>
      </c>
      <c r="B1107">
        <v>62</v>
      </c>
      <c r="H1107" s="16" t="s">
        <v>8221</v>
      </c>
      <c r="I1107">
        <v>10</v>
      </c>
    </row>
    <row r="1108" spans="1:9" ht="18" customHeight="1" x14ac:dyDescent="0.25">
      <c r="A1108" s="13" t="s">
        <v>8219</v>
      </c>
      <c r="B1108">
        <v>62</v>
      </c>
      <c r="H1108" s="16" t="s">
        <v>8221</v>
      </c>
      <c r="I1108">
        <v>10</v>
      </c>
    </row>
    <row r="1109" spans="1:9" ht="18" customHeight="1" x14ac:dyDescent="0.25">
      <c r="A1109" s="13" t="s">
        <v>8219</v>
      </c>
      <c r="B1109">
        <v>62</v>
      </c>
      <c r="H1109" s="16" t="s">
        <v>8221</v>
      </c>
      <c r="I1109">
        <v>10</v>
      </c>
    </row>
    <row r="1110" spans="1:9" ht="18" customHeight="1" x14ac:dyDescent="0.25">
      <c r="A1110" s="13" t="s">
        <v>8219</v>
      </c>
      <c r="B1110">
        <v>63</v>
      </c>
      <c r="H1110" s="16" t="s">
        <v>8221</v>
      </c>
      <c r="I1110">
        <v>11</v>
      </c>
    </row>
    <row r="1111" spans="1:9" ht="18" customHeight="1" x14ac:dyDescent="0.25">
      <c r="A1111" s="13" t="s">
        <v>8219</v>
      </c>
      <c r="B1111">
        <v>63</v>
      </c>
      <c r="H1111" s="16" t="s">
        <v>8221</v>
      </c>
      <c r="I1111">
        <v>11</v>
      </c>
    </row>
    <row r="1112" spans="1:9" ht="18" customHeight="1" x14ac:dyDescent="0.25">
      <c r="A1112" s="13" t="s">
        <v>8219</v>
      </c>
      <c r="B1112">
        <v>63</v>
      </c>
      <c r="H1112" s="16" t="s">
        <v>8221</v>
      </c>
      <c r="I1112">
        <v>11</v>
      </c>
    </row>
    <row r="1113" spans="1:9" ht="18" customHeight="1" x14ac:dyDescent="0.25">
      <c r="A1113" s="13" t="s">
        <v>8219</v>
      </c>
      <c r="B1113">
        <v>63</v>
      </c>
      <c r="H1113" s="16" t="s">
        <v>8221</v>
      </c>
      <c r="I1113">
        <v>11</v>
      </c>
    </row>
    <row r="1114" spans="1:9" ht="18" customHeight="1" x14ac:dyDescent="0.25">
      <c r="A1114" s="13" t="s">
        <v>8219</v>
      </c>
      <c r="B1114">
        <v>63</v>
      </c>
      <c r="H1114" s="16" t="s">
        <v>8221</v>
      </c>
      <c r="I1114">
        <v>11</v>
      </c>
    </row>
    <row r="1115" spans="1:9" ht="18" customHeight="1" x14ac:dyDescent="0.25">
      <c r="A1115" s="13" t="s">
        <v>8219</v>
      </c>
      <c r="B1115">
        <v>63</v>
      </c>
      <c r="H1115" s="16" t="s">
        <v>8221</v>
      </c>
      <c r="I1115">
        <v>11</v>
      </c>
    </row>
    <row r="1116" spans="1:9" ht="18" customHeight="1" x14ac:dyDescent="0.25">
      <c r="A1116" s="13" t="s">
        <v>8219</v>
      </c>
      <c r="B1116">
        <v>63</v>
      </c>
      <c r="H1116" s="16" t="s">
        <v>8221</v>
      </c>
      <c r="I1116">
        <v>11</v>
      </c>
    </row>
    <row r="1117" spans="1:9" ht="18" customHeight="1" x14ac:dyDescent="0.25">
      <c r="A1117" s="13" t="s">
        <v>8219</v>
      </c>
      <c r="B1117">
        <v>63</v>
      </c>
      <c r="H1117" s="16" t="s">
        <v>8221</v>
      </c>
      <c r="I1117">
        <v>11</v>
      </c>
    </row>
    <row r="1118" spans="1:9" ht="18" customHeight="1" x14ac:dyDescent="0.25">
      <c r="A1118" s="13" t="s">
        <v>8219</v>
      </c>
      <c r="B1118">
        <v>63</v>
      </c>
      <c r="H1118" s="16" t="s">
        <v>8221</v>
      </c>
      <c r="I1118">
        <v>11</v>
      </c>
    </row>
    <row r="1119" spans="1:9" ht="18" customHeight="1" x14ac:dyDescent="0.25">
      <c r="A1119" s="13" t="s">
        <v>8219</v>
      </c>
      <c r="B1119">
        <v>63</v>
      </c>
      <c r="H1119" s="16" t="s">
        <v>8221</v>
      </c>
      <c r="I1119">
        <v>11</v>
      </c>
    </row>
    <row r="1120" spans="1:9" ht="18" customHeight="1" x14ac:dyDescent="0.25">
      <c r="A1120" s="13" t="s">
        <v>8219</v>
      </c>
      <c r="B1120">
        <v>63</v>
      </c>
      <c r="H1120" s="16" t="s">
        <v>8221</v>
      </c>
      <c r="I1120">
        <v>11</v>
      </c>
    </row>
    <row r="1121" spans="1:9" ht="18" customHeight="1" x14ac:dyDescent="0.25">
      <c r="A1121" s="13" t="s">
        <v>8219</v>
      </c>
      <c r="B1121">
        <v>63</v>
      </c>
      <c r="H1121" s="16" t="s">
        <v>8221</v>
      </c>
      <c r="I1121">
        <v>11</v>
      </c>
    </row>
    <row r="1122" spans="1:9" ht="18" customHeight="1" x14ac:dyDescent="0.25">
      <c r="A1122" s="13" t="s">
        <v>8219</v>
      </c>
      <c r="B1122">
        <v>64</v>
      </c>
      <c r="H1122" s="16" t="s">
        <v>8221</v>
      </c>
      <c r="I1122">
        <v>11</v>
      </c>
    </row>
    <row r="1123" spans="1:9" ht="18" customHeight="1" x14ac:dyDescent="0.25">
      <c r="A1123" s="13" t="s">
        <v>8219</v>
      </c>
      <c r="B1123">
        <v>64</v>
      </c>
      <c r="H1123" s="16" t="s">
        <v>8221</v>
      </c>
      <c r="I1123">
        <v>11</v>
      </c>
    </row>
    <row r="1124" spans="1:9" ht="18" customHeight="1" x14ac:dyDescent="0.25">
      <c r="A1124" s="13" t="s">
        <v>8219</v>
      </c>
      <c r="B1124">
        <v>64</v>
      </c>
      <c r="H1124" s="16" t="s">
        <v>8221</v>
      </c>
      <c r="I1124">
        <v>11</v>
      </c>
    </row>
    <row r="1125" spans="1:9" ht="18" customHeight="1" x14ac:dyDescent="0.25">
      <c r="A1125" s="13" t="s">
        <v>8219</v>
      </c>
      <c r="B1125">
        <v>64</v>
      </c>
      <c r="H1125" s="16" t="s">
        <v>8221</v>
      </c>
      <c r="I1125">
        <v>11</v>
      </c>
    </row>
    <row r="1126" spans="1:9" ht="18" customHeight="1" x14ac:dyDescent="0.25">
      <c r="A1126" s="13" t="s">
        <v>8219</v>
      </c>
      <c r="B1126">
        <v>64</v>
      </c>
      <c r="H1126" s="16" t="s">
        <v>8221</v>
      </c>
      <c r="I1126">
        <v>11</v>
      </c>
    </row>
    <row r="1127" spans="1:9" ht="18" customHeight="1" x14ac:dyDescent="0.25">
      <c r="A1127" s="13" t="s">
        <v>8219</v>
      </c>
      <c r="B1127">
        <v>64</v>
      </c>
      <c r="H1127" s="16" t="s">
        <v>8221</v>
      </c>
      <c r="I1127">
        <v>11</v>
      </c>
    </row>
    <row r="1128" spans="1:9" ht="18" customHeight="1" x14ac:dyDescent="0.25">
      <c r="A1128" s="13" t="s">
        <v>8219</v>
      </c>
      <c r="B1128">
        <v>64</v>
      </c>
      <c r="H1128" s="16" t="s">
        <v>8221</v>
      </c>
      <c r="I1128">
        <v>11</v>
      </c>
    </row>
    <row r="1129" spans="1:9" ht="18" customHeight="1" x14ac:dyDescent="0.25">
      <c r="A1129" s="13" t="s">
        <v>8219</v>
      </c>
      <c r="B1129">
        <v>64</v>
      </c>
      <c r="H1129" s="16" t="s">
        <v>8221</v>
      </c>
      <c r="I1129">
        <v>11</v>
      </c>
    </row>
    <row r="1130" spans="1:9" ht="18" customHeight="1" x14ac:dyDescent="0.25">
      <c r="A1130" s="13" t="s">
        <v>8219</v>
      </c>
      <c r="B1130">
        <v>64</v>
      </c>
      <c r="H1130" s="16" t="s">
        <v>8221</v>
      </c>
      <c r="I1130">
        <v>12</v>
      </c>
    </row>
    <row r="1131" spans="1:9" ht="18" customHeight="1" x14ac:dyDescent="0.25">
      <c r="A1131" s="13" t="s">
        <v>8219</v>
      </c>
      <c r="B1131">
        <v>64</v>
      </c>
      <c r="H1131" s="16" t="s">
        <v>8221</v>
      </c>
      <c r="I1131">
        <v>12</v>
      </c>
    </row>
    <row r="1132" spans="1:9" ht="18" customHeight="1" x14ac:dyDescent="0.25">
      <c r="A1132" s="13" t="s">
        <v>8219</v>
      </c>
      <c r="B1132">
        <v>64</v>
      </c>
      <c r="H1132" s="16" t="s">
        <v>8221</v>
      </c>
      <c r="I1132">
        <v>12</v>
      </c>
    </row>
    <row r="1133" spans="1:9" ht="18" customHeight="1" x14ac:dyDescent="0.25">
      <c r="A1133" s="13" t="s">
        <v>8219</v>
      </c>
      <c r="B1133">
        <v>64</v>
      </c>
      <c r="H1133" s="16" t="s">
        <v>8221</v>
      </c>
      <c r="I1133">
        <v>12</v>
      </c>
    </row>
    <row r="1134" spans="1:9" ht="18" customHeight="1" x14ac:dyDescent="0.25">
      <c r="A1134" s="13" t="s">
        <v>8219</v>
      </c>
      <c r="B1134">
        <v>65</v>
      </c>
      <c r="H1134" s="16" t="s">
        <v>8221</v>
      </c>
      <c r="I1134">
        <v>12</v>
      </c>
    </row>
    <row r="1135" spans="1:9" ht="18" customHeight="1" x14ac:dyDescent="0.25">
      <c r="A1135" s="13" t="s">
        <v>8219</v>
      </c>
      <c r="B1135">
        <v>65</v>
      </c>
      <c r="H1135" s="16" t="s">
        <v>8221</v>
      </c>
      <c r="I1135">
        <v>12</v>
      </c>
    </row>
    <row r="1136" spans="1:9" ht="18" customHeight="1" x14ac:dyDescent="0.25">
      <c r="A1136" s="13" t="s">
        <v>8219</v>
      </c>
      <c r="B1136">
        <v>65</v>
      </c>
      <c r="H1136" s="16" t="s">
        <v>8221</v>
      </c>
      <c r="I1136">
        <v>12</v>
      </c>
    </row>
    <row r="1137" spans="1:9" ht="18" customHeight="1" x14ac:dyDescent="0.25">
      <c r="A1137" s="13" t="s">
        <v>8219</v>
      </c>
      <c r="B1137">
        <v>65</v>
      </c>
      <c r="H1137" s="16" t="s">
        <v>8221</v>
      </c>
      <c r="I1137">
        <v>12</v>
      </c>
    </row>
    <row r="1138" spans="1:9" ht="18" customHeight="1" x14ac:dyDescent="0.25">
      <c r="A1138" s="13" t="s">
        <v>8219</v>
      </c>
      <c r="B1138">
        <v>65</v>
      </c>
      <c r="H1138" s="16" t="s">
        <v>8221</v>
      </c>
      <c r="I1138">
        <v>12</v>
      </c>
    </row>
    <row r="1139" spans="1:9" ht="18" customHeight="1" x14ac:dyDescent="0.25">
      <c r="A1139" s="13" t="s">
        <v>8219</v>
      </c>
      <c r="B1139">
        <v>65</v>
      </c>
      <c r="H1139" s="16" t="s">
        <v>8221</v>
      </c>
      <c r="I1139">
        <v>12</v>
      </c>
    </row>
    <row r="1140" spans="1:9" ht="18" customHeight="1" x14ac:dyDescent="0.25">
      <c r="A1140" s="13" t="s">
        <v>8219</v>
      </c>
      <c r="B1140">
        <v>65</v>
      </c>
      <c r="H1140" s="16" t="s">
        <v>8221</v>
      </c>
      <c r="I1140">
        <v>12</v>
      </c>
    </row>
    <row r="1141" spans="1:9" ht="18" customHeight="1" x14ac:dyDescent="0.25">
      <c r="A1141" s="13" t="s">
        <v>8219</v>
      </c>
      <c r="B1141">
        <v>65</v>
      </c>
      <c r="H1141" s="16" t="s">
        <v>8221</v>
      </c>
      <c r="I1141">
        <v>12</v>
      </c>
    </row>
    <row r="1142" spans="1:9" ht="18" customHeight="1" x14ac:dyDescent="0.25">
      <c r="A1142" s="13" t="s">
        <v>8219</v>
      </c>
      <c r="B1142">
        <v>65</v>
      </c>
      <c r="H1142" s="16" t="s">
        <v>8221</v>
      </c>
      <c r="I1142">
        <v>12</v>
      </c>
    </row>
    <row r="1143" spans="1:9" ht="18" customHeight="1" x14ac:dyDescent="0.25">
      <c r="A1143" s="13" t="s">
        <v>8219</v>
      </c>
      <c r="B1143">
        <v>65</v>
      </c>
      <c r="H1143" s="16" t="s">
        <v>8221</v>
      </c>
      <c r="I1143">
        <v>12</v>
      </c>
    </row>
    <row r="1144" spans="1:9" ht="18" customHeight="1" x14ac:dyDescent="0.25">
      <c r="A1144" s="13" t="s">
        <v>8219</v>
      </c>
      <c r="B1144">
        <v>65</v>
      </c>
      <c r="H1144" s="16" t="s">
        <v>8221</v>
      </c>
      <c r="I1144">
        <v>12</v>
      </c>
    </row>
    <row r="1145" spans="1:9" ht="18" customHeight="1" x14ac:dyDescent="0.25">
      <c r="A1145" s="13" t="s">
        <v>8219</v>
      </c>
      <c r="B1145">
        <v>65</v>
      </c>
      <c r="H1145" s="16" t="s">
        <v>8221</v>
      </c>
      <c r="I1145">
        <v>12</v>
      </c>
    </row>
    <row r="1146" spans="1:9" ht="18" customHeight="1" x14ac:dyDescent="0.25">
      <c r="A1146" s="13" t="s">
        <v>8219</v>
      </c>
      <c r="B1146">
        <v>66</v>
      </c>
      <c r="H1146" s="16" t="s">
        <v>8221</v>
      </c>
      <c r="I1146">
        <v>12</v>
      </c>
    </row>
    <row r="1147" spans="1:9" ht="18" customHeight="1" x14ac:dyDescent="0.25">
      <c r="A1147" s="13" t="s">
        <v>8219</v>
      </c>
      <c r="B1147">
        <v>66</v>
      </c>
      <c r="H1147" s="16" t="s">
        <v>8221</v>
      </c>
      <c r="I1147">
        <v>12</v>
      </c>
    </row>
    <row r="1148" spans="1:9" ht="18" customHeight="1" x14ac:dyDescent="0.25">
      <c r="A1148" s="13" t="s">
        <v>8219</v>
      </c>
      <c r="B1148">
        <v>66</v>
      </c>
      <c r="H1148" s="16" t="s">
        <v>8221</v>
      </c>
      <c r="I1148">
        <v>12</v>
      </c>
    </row>
    <row r="1149" spans="1:9" ht="18" customHeight="1" x14ac:dyDescent="0.25">
      <c r="A1149" s="13" t="s">
        <v>8219</v>
      </c>
      <c r="B1149">
        <v>66</v>
      </c>
      <c r="H1149" s="16" t="s">
        <v>8221</v>
      </c>
      <c r="I1149">
        <v>12</v>
      </c>
    </row>
    <row r="1150" spans="1:9" ht="18" customHeight="1" x14ac:dyDescent="0.25">
      <c r="A1150" s="13" t="s">
        <v>8219</v>
      </c>
      <c r="B1150">
        <v>66</v>
      </c>
      <c r="H1150" s="16" t="s">
        <v>8221</v>
      </c>
      <c r="I1150">
        <v>12</v>
      </c>
    </row>
    <row r="1151" spans="1:9" ht="18" customHeight="1" x14ac:dyDescent="0.25">
      <c r="A1151" s="13" t="s">
        <v>8219</v>
      </c>
      <c r="B1151">
        <v>66</v>
      </c>
      <c r="H1151" s="16" t="s">
        <v>8221</v>
      </c>
      <c r="I1151">
        <v>12</v>
      </c>
    </row>
    <row r="1152" spans="1:9" ht="18" customHeight="1" x14ac:dyDescent="0.25">
      <c r="A1152" s="13" t="s">
        <v>8219</v>
      </c>
      <c r="B1152">
        <v>66</v>
      </c>
      <c r="H1152" s="16" t="s">
        <v>8221</v>
      </c>
      <c r="I1152">
        <v>12</v>
      </c>
    </row>
    <row r="1153" spans="1:9" ht="18" customHeight="1" x14ac:dyDescent="0.25">
      <c r="A1153" s="13" t="s">
        <v>8219</v>
      </c>
      <c r="B1153">
        <v>66</v>
      </c>
      <c r="H1153" s="16" t="s">
        <v>8221</v>
      </c>
      <c r="I1153">
        <v>12</v>
      </c>
    </row>
    <row r="1154" spans="1:9" ht="18" customHeight="1" x14ac:dyDescent="0.25">
      <c r="A1154" s="13" t="s">
        <v>8219</v>
      </c>
      <c r="B1154">
        <v>67</v>
      </c>
      <c r="H1154" s="16" t="s">
        <v>8221</v>
      </c>
      <c r="I1154">
        <v>12</v>
      </c>
    </row>
    <row r="1155" spans="1:9" ht="18" customHeight="1" x14ac:dyDescent="0.25">
      <c r="A1155" s="13" t="s">
        <v>8219</v>
      </c>
      <c r="B1155">
        <v>67</v>
      </c>
      <c r="H1155" s="16" t="s">
        <v>8221</v>
      </c>
      <c r="I1155">
        <v>12</v>
      </c>
    </row>
    <row r="1156" spans="1:9" ht="18" customHeight="1" x14ac:dyDescent="0.25">
      <c r="A1156" s="13" t="s">
        <v>8219</v>
      </c>
      <c r="B1156">
        <v>67</v>
      </c>
      <c r="H1156" s="16" t="s">
        <v>8221</v>
      </c>
      <c r="I1156">
        <v>12</v>
      </c>
    </row>
    <row r="1157" spans="1:9" ht="18" customHeight="1" x14ac:dyDescent="0.25">
      <c r="A1157" s="13" t="s">
        <v>8219</v>
      </c>
      <c r="B1157">
        <v>67</v>
      </c>
      <c r="H1157" s="16" t="s">
        <v>8221</v>
      </c>
      <c r="I1157">
        <v>12</v>
      </c>
    </row>
    <row r="1158" spans="1:9" ht="18" customHeight="1" x14ac:dyDescent="0.25">
      <c r="A1158" s="13" t="s">
        <v>8219</v>
      </c>
      <c r="B1158">
        <v>67</v>
      </c>
      <c r="H1158" s="16" t="s">
        <v>8221</v>
      </c>
      <c r="I1158">
        <v>12</v>
      </c>
    </row>
    <row r="1159" spans="1:9" ht="18" customHeight="1" x14ac:dyDescent="0.25">
      <c r="A1159" s="13" t="s">
        <v>8219</v>
      </c>
      <c r="B1159">
        <v>67</v>
      </c>
      <c r="H1159" s="16" t="s">
        <v>8221</v>
      </c>
      <c r="I1159">
        <v>12</v>
      </c>
    </row>
    <row r="1160" spans="1:9" ht="18" customHeight="1" x14ac:dyDescent="0.25">
      <c r="A1160" s="13" t="s">
        <v>8219</v>
      </c>
      <c r="B1160">
        <v>67</v>
      </c>
      <c r="H1160" s="16" t="s">
        <v>8221</v>
      </c>
      <c r="I1160">
        <v>12</v>
      </c>
    </row>
    <row r="1161" spans="1:9" ht="18" customHeight="1" x14ac:dyDescent="0.25">
      <c r="A1161" s="13" t="s">
        <v>8219</v>
      </c>
      <c r="B1161">
        <v>67</v>
      </c>
      <c r="H1161" s="16" t="s">
        <v>8221</v>
      </c>
      <c r="I1161">
        <v>13</v>
      </c>
    </row>
    <row r="1162" spans="1:9" ht="18" customHeight="1" x14ac:dyDescent="0.25">
      <c r="A1162" s="13" t="s">
        <v>8219</v>
      </c>
      <c r="B1162">
        <v>67</v>
      </c>
      <c r="H1162" s="16" t="s">
        <v>8221</v>
      </c>
      <c r="I1162">
        <v>13</v>
      </c>
    </row>
    <row r="1163" spans="1:9" ht="18" customHeight="1" x14ac:dyDescent="0.25">
      <c r="A1163" s="13" t="s">
        <v>8219</v>
      </c>
      <c r="B1163">
        <v>68</v>
      </c>
      <c r="H1163" s="16" t="s">
        <v>8221</v>
      </c>
      <c r="I1163">
        <v>13</v>
      </c>
    </row>
    <row r="1164" spans="1:9" ht="18" customHeight="1" x14ac:dyDescent="0.25">
      <c r="A1164" s="13" t="s">
        <v>8219</v>
      </c>
      <c r="B1164">
        <v>68</v>
      </c>
      <c r="H1164" s="16" t="s">
        <v>8221</v>
      </c>
      <c r="I1164">
        <v>13</v>
      </c>
    </row>
    <row r="1165" spans="1:9" ht="18" customHeight="1" x14ac:dyDescent="0.25">
      <c r="A1165" s="13" t="s">
        <v>8219</v>
      </c>
      <c r="B1165">
        <v>68</v>
      </c>
      <c r="H1165" s="16" t="s">
        <v>8221</v>
      </c>
      <c r="I1165">
        <v>13</v>
      </c>
    </row>
    <row r="1166" spans="1:9" ht="18" customHeight="1" x14ac:dyDescent="0.25">
      <c r="A1166" s="13" t="s">
        <v>8219</v>
      </c>
      <c r="B1166">
        <v>68</v>
      </c>
      <c r="H1166" s="16" t="s">
        <v>8221</v>
      </c>
      <c r="I1166">
        <v>13</v>
      </c>
    </row>
    <row r="1167" spans="1:9" ht="18" customHeight="1" x14ac:dyDescent="0.25">
      <c r="A1167" s="13" t="s">
        <v>8219</v>
      </c>
      <c r="B1167">
        <v>68</v>
      </c>
      <c r="H1167" s="16" t="s">
        <v>8221</v>
      </c>
      <c r="I1167">
        <v>13</v>
      </c>
    </row>
    <row r="1168" spans="1:9" ht="18" customHeight="1" x14ac:dyDescent="0.25">
      <c r="A1168" s="13" t="s">
        <v>8219</v>
      </c>
      <c r="B1168">
        <v>68</v>
      </c>
      <c r="H1168" s="16" t="s">
        <v>8221</v>
      </c>
      <c r="I1168">
        <v>13</v>
      </c>
    </row>
    <row r="1169" spans="1:9" ht="18" customHeight="1" x14ac:dyDescent="0.25">
      <c r="A1169" s="13" t="s">
        <v>8219</v>
      </c>
      <c r="B1169">
        <v>68</v>
      </c>
      <c r="H1169" s="16" t="s">
        <v>8221</v>
      </c>
      <c r="I1169">
        <v>13</v>
      </c>
    </row>
    <row r="1170" spans="1:9" ht="18" customHeight="1" x14ac:dyDescent="0.25">
      <c r="A1170" s="13" t="s">
        <v>8219</v>
      </c>
      <c r="B1170">
        <v>69</v>
      </c>
      <c r="H1170" s="16" t="s">
        <v>8221</v>
      </c>
      <c r="I1170">
        <v>13</v>
      </c>
    </row>
    <row r="1171" spans="1:9" ht="18" customHeight="1" x14ac:dyDescent="0.25">
      <c r="A1171" s="13" t="s">
        <v>8219</v>
      </c>
      <c r="B1171">
        <v>69</v>
      </c>
      <c r="H1171" s="16" t="s">
        <v>8221</v>
      </c>
      <c r="I1171">
        <v>13</v>
      </c>
    </row>
    <row r="1172" spans="1:9" ht="18" customHeight="1" x14ac:dyDescent="0.25">
      <c r="A1172" s="13" t="s">
        <v>8219</v>
      </c>
      <c r="B1172">
        <v>69</v>
      </c>
      <c r="H1172" s="16" t="s">
        <v>8221</v>
      </c>
      <c r="I1172">
        <v>13</v>
      </c>
    </row>
    <row r="1173" spans="1:9" ht="18" customHeight="1" x14ac:dyDescent="0.25">
      <c r="A1173" s="13" t="s">
        <v>8219</v>
      </c>
      <c r="B1173">
        <v>69</v>
      </c>
      <c r="H1173" s="16" t="s">
        <v>8221</v>
      </c>
      <c r="I1173">
        <v>13</v>
      </c>
    </row>
    <row r="1174" spans="1:9" ht="18" customHeight="1" x14ac:dyDescent="0.25">
      <c r="A1174" s="13" t="s">
        <v>8219</v>
      </c>
      <c r="B1174">
        <v>69</v>
      </c>
      <c r="H1174" s="16" t="s">
        <v>8221</v>
      </c>
      <c r="I1174">
        <v>13</v>
      </c>
    </row>
    <row r="1175" spans="1:9" ht="18" customHeight="1" x14ac:dyDescent="0.25">
      <c r="A1175" s="13" t="s">
        <v>8219</v>
      </c>
      <c r="B1175">
        <v>69</v>
      </c>
      <c r="H1175" s="16" t="s">
        <v>8221</v>
      </c>
      <c r="I1175">
        <v>13</v>
      </c>
    </row>
    <row r="1176" spans="1:9" ht="18" customHeight="1" x14ac:dyDescent="0.25">
      <c r="A1176" s="13" t="s">
        <v>8219</v>
      </c>
      <c r="B1176">
        <v>69</v>
      </c>
      <c r="H1176" s="16" t="s">
        <v>8221</v>
      </c>
      <c r="I1176">
        <v>13</v>
      </c>
    </row>
    <row r="1177" spans="1:9" ht="18" customHeight="1" x14ac:dyDescent="0.25">
      <c r="A1177" s="13" t="s">
        <v>8219</v>
      </c>
      <c r="B1177">
        <v>69</v>
      </c>
      <c r="H1177" s="16" t="s">
        <v>8221</v>
      </c>
      <c r="I1177">
        <v>13</v>
      </c>
    </row>
    <row r="1178" spans="1:9" ht="18" customHeight="1" x14ac:dyDescent="0.25">
      <c r="A1178" s="13" t="s">
        <v>8219</v>
      </c>
      <c r="B1178">
        <v>69</v>
      </c>
      <c r="H1178" s="16" t="s">
        <v>8221</v>
      </c>
      <c r="I1178">
        <v>13</v>
      </c>
    </row>
    <row r="1179" spans="1:9" ht="18" customHeight="1" x14ac:dyDescent="0.25">
      <c r="A1179" s="13" t="s">
        <v>8219</v>
      </c>
      <c r="B1179">
        <v>69</v>
      </c>
      <c r="H1179" s="16" t="s">
        <v>8221</v>
      </c>
      <c r="I1179">
        <v>13</v>
      </c>
    </row>
    <row r="1180" spans="1:9" ht="18" customHeight="1" x14ac:dyDescent="0.25">
      <c r="A1180" s="13" t="s">
        <v>8219</v>
      </c>
      <c r="B1180">
        <v>69</v>
      </c>
      <c r="H1180" s="16" t="s">
        <v>8221</v>
      </c>
      <c r="I1180">
        <v>13</v>
      </c>
    </row>
    <row r="1181" spans="1:9" ht="18" customHeight="1" x14ac:dyDescent="0.25">
      <c r="A1181" s="13" t="s">
        <v>8219</v>
      </c>
      <c r="B1181">
        <v>69</v>
      </c>
      <c r="H1181" s="16" t="s">
        <v>8221</v>
      </c>
      <c r="I1181">
        <v>13</v>
      </c>
    </row>
    <row r="1182" spans="1:9" ht="18" customHeight="1" x14ac:dyDescent="0.25">
      <c r="A1182" s="13" t="s">
        <v>8219</v>
      </c>
      <c r="B1182">
        <v>69</v>
      </c>
      <c r="H1182" s="16" t="s">
        <v>8221</v>
      </c>
      <c r="I1182">
        <v>13</v>
      </c>
    </row>
    <row r="1183" spans="1:9" ht="18" customHeight="1" x14ac:dyDescent="0.25">
      <c r="A1183" s="13" t="s">
        <v>8219</v>
      </c>
      <c r="B1183">
        <v>69</v>
      </c>
      <c r="H1183" s="16" t="s">
        <v>8221</v>
      </c>
      <c r="I1183">
        <v>14</v>
      </c>
    </row>
    <row r="1184" spans="1:9" ht="18" customHeight="1" x14ac:dyDescent="0.25">
      <c r="A1184" s="13" t="s">
        <v>8219</v>
      </c>
      <c r="B1184">
        <v>70</v>
      </c>
      <c r="H1184" s="16" t="s">
        <v>8221</v>
      </c>
      <c r="I1184">
        <v>14</v>
      </c>
    </row>
    <row r="1185" spans="1:9" ht="18" customHeight="1" x14ac:dyDescent="0.25">
      <c r="A1185" s="13" t="s">
        <v>8219</v>
      </c>
      <c r="B1185">
        <v>70</v>
      </c>
      <c r="H1185" s="16" t="s">
        <v>8221</v>
      </c>
      <c r="I1185">
        <v>14</v>
      </c>
    </row>
    <row r="1186" spans="1:9" ht="18" customHeight="1" x14ac:dyDescent="0.25">
      <c r="A1186" s="13" t="s">
        <v>8219</v>
      </c>
      <c r="B1186">
        <v>70</v>
      </c>
      <c r="H1186" s="16" t="s">
        <v>8221</v>
      </c>
      <c r="I1186">
        <v>14</v>
      </c>
    </row>
    <row r="1187" spans="1:9" ht="18" customHeight="1" x14ac:dyDescent="0.25">
      <c r="A1187" s="13" t="s">
        <v>8219</v>
      </c>
      <c r="B1187">
        <v>70</v>
      </c>
      <c r="H1187" s="16" t="s">
        <v>8221</v>
      </c>
      <c r="I1187">
        <v>14</v>
      </c>
    </row>
    <row r="1188" spans="1:9" ht="18" customHeight="1" x14ac:dyDescent="0.25">
      <c r="A1188" s="13" t="s">
        <v>8219</v>
      </c>
      <c r="B1188">
        <v>70</v>
      </c>
      <c r="H1188" s="16" t="s">
        <v>8221</v>
      </c>
      <c r="I1188">
        <v>14</v>
      </c>
    </row>
    <row r="1189" spans="1:9" ht="18" customHeight="1" x14ac:dyDescent="0.25">
      <c r="A1189" s="13" t="s">
        <v>8219</v>
      </c>
      <c r="B1189">
        <v>70</v>
      </c>
      <c r="H1189" s="16" t="s">
        <v>8221</v>
      </c>
      <c r="I1189">
        <v>14</v>
      </c>
    </row>
    <row r="1190" spans="1:9" ht="18" customHeight="1" x14ac:dyDescent="0.25">
      <c r="A1190" s="13" t="s">
        <v>8219</v>
      </c>
      <c r="B1190">
        <v>70</v>
      </c>
      <c r="H1190" s="16" t="s">
        <v>8221</v>
      </c>
      <c r="I1190">
        <v>14</v>
      </c>
    </row>
    <row r="1191" spans="1:9" ht="18" customHeight="1" x14ac:dyDescent="0.25">
      <c r="A1191" s="13" t="s">
        <v>8219</v>
      </c>
      <c r="B1191">
        <v>70</v>
      </c>
      <c r="H1191" s="16" t="s">
        <v>8221</v>
      </c>
      <c r="I1191">
        <v>14</v>
      </c>
    </row>
    <row r="1192" spans="1:9" ht="18" customHeight="1" x14ac:dyDescent="0.25">
      <c r="A1192" s="13" t="s">
        <v>8219</v>
      </c>
      <c r="B1192">
        <v>70</v>
      </c>
      <c r="H1192" s="16" t="s">
        <v>8221</v>
      </c>
      <c r="I1192">
        <v>14</v>
      </c>
    </row>
    <row r="1193" spans="1:9" ht="18" customHeight="1" x14ac:dyDescent="0.25">
      <c r="A1193" s="13" t="s">
        <v>8219</v>
      </c>
      <c r="B1193">
        <v>70</v>
      </c>
      <c r="H1193" s="16" t="s">
        <v>8221</v>
      </c>
      <c r="I1193">
        <v>14</v>
      </c>
    </row>
    <row r="1194" spans="1:9" ht="18" customHeight="1" x14ac:dyDescent="0.25">
      <c r="A1194" s="13" t="s">
        <v>8219</v>
      </c>
      <c r="B1194">
        <v>70</v>
      </c>
      <c r="H1194" s="16" t="s">
        <v>8221</v>
      </c>
      <c r="I1194">
        <v>14</v>
      </c>
    </row>
    <row r="1195" spans="1:9" ht="18" customHeight="1" x14ac:dyDescent="0.25">
      <c r="A1195" s="13" t="s">
        <v>8219</v>
      </c>
      <c r="B1195">
        <v>70</v>
      </c>
      <c r="H1195" s="16" t="s">
        <v>8221</v>
      </c>
      <c r="I1195">
        <v>14</v>
      </c>
    </row>
    <row r="1196" spans="1:9" ht="18" customHeight="1" x14ac:dyDescent="0.25">
      <c r="A1196" s="13" t="s">
        <v>8219</v>
      </c>
      <c r="B1196">
        <v>70</v>
      </c>
      <c r="H1196" s="16" t="s">
        <v>8221</v>
      </c>
      <c r="I1196">
        <v>14</v>
      </c>
    </row>
    <row r="1197" spans="1:9" ht="18" customHeight="1" x14ac:dyDescent="0.25">
      <c r="A1197" s="13" t="s">
        <v>8219</v>
      </c>
      <c r="B1197">
        <v>70</v>
      </c>
      <c r="H1197" s="16" t="s">
        <v>8221</v>
      </c>
      <c r="I1197">
        <v>14</v>
      </c>
    </row>
    <row r="1198" spans="1:9" ht="18" customHeight="1" x14ac:dyDescent="0.25">
      <c r="A1198" s="13" t="s">
        <v>8219</v>
      </c>
      <c r="B1198">
        <v>70</v>
      </c>
      <c r="H1198" s="16" t="s">
        <v>8221</v>
      </c>
      <c r="I1198">
        <v>14</v>
      </c>
    </row>
    <row r="1199" spans="1:9" ht="18" customHeight="1" x14ac:dyDescent="0.25">
      <c r="A1199" s="13" t="s">
        <v>8219</v>
      </c>
      <c r="B1199">
        <v>70</v>
      </c>
      <c r="H1199" s="16" t="s">
        <v>8221</v>
      </c>
      <c r="I1199">
        <v>14</v>
      </c>
    </row>
    <row r="1200" spans="1:9" ht="18" customHeight="1" x14ac:dyDescent="0.25">
      <c r="A1200" s="13" t="s">
        <v>8219</v>
      </c>
      <c r="B1200">
        <v>70</v>
      </c>
      <c r="H1200" s="16" t="s">
        <v>8221</v>
      </c>
      <c r="I1200">
        <v>14</v>
      </c>
    </row>
    <row r="1201" spans="1:9" ht="18" customHeight="1" x14ac:dyDescent="0.25">
      <c r="A1201" s="13" t="s">
        <v>8219</v>
      </c>
      <c r="B1201">
        <v>71</v>
      </c>
      <c r="H1201" s="16" t="s">
        <v>8221</v>
      </c>
      <c r="I1201">
        <v>14</v>
      </c>
    </row>
    <row r="1202" spans="1:9" ht="18" customHeight="1" x14ac:dyDescent="0.25">
      <c r="A1202" s="13" t="s">
        <v>8219</v>
      </c>
      <c r="B1202">
        <v>71</v>
      </c>
      <c r="H1202" s="16" t="s">
        <v>8221</v>
      </c>
      <c r="I1202">
        <v>14</v>
      </c>
    </row>
    <row r="1203" spans="1:9" ht="18" customHeight="1" x14ac:dyDescent="0.25">
      <c r="A1203" s="13" t="s">
        <v>8219</v>
      </c>
      <c r="B1203">
        <v>71</v>
      </c>
      <c r="H1203" s="16" t="s">
        <v>8221</v>
      </c>
      <c r="I1203">
        <v>14</v>
      </c>
    </row>
    <row r="1204" spans="1:9" ht="18" customHeight="1" x14ac:dyDescent="0.25">
      <c r="A1204" s="13" t="s">
        <v>8219</v>
      </c>
      <c r="B1204">
        <v>71</v>
      </c>
      <c r="H1204" s="16" t="s">
        <v>8221</v>
      </c>
      <c r="I1204">
        <v>15</v>
      </c>
    </row>
    <row r="1205" spans="1:9" ht="18" customHeight="1" x14ac:dyDescent="0.25">
      <c r="A1205" s="13" t="s">
        <v>8219</v>
      </c>
      <c r="B1205">
        <v>71</v>
      </c>
      <c r="H1205" s="16" t="s">
        <v>8221</v>
      </c>
      <c r="I1205">
        <v>15</v>
      </c>
    </row>
    <row r="1206" spans="1:9" ht="18" customHeight="1" x14ac:dyDescent="0.25">
      <c r="A1206" s="13" t="s">
        <v>8219</v>
      </c>
      <c r="B1206">
        <v>71</v>
      </c>
      <c r="H1206" s="16" t="s">
        <v>8221</v>
      </c>
      <c r="I1206">
        <v>15</v>
      </c>
    </row>
    <row r="1207" spans="1:9" ht="18" customHeight="1" x14ac:dyDescent="0.25">
      <c r="A1207" s="13" t="s">
        <v>8219</v>
      </c>
      <c r="B1207">
        <v>71</v>
      </c>
      <c r="H1207" s="16" t="s">
        <v>8221</v>
      </c>
      <c r="I1207">
        <v>15</v>
      </c>
    </row>
    <row r="1208" spans="1:9" ht="18" customHeight="1" x14ac:dyDescent="0.25">
      <c r="A1208" s="13" t="s">
        <v>8219</v>
      </c>
      <c r="B1208">
        <v>71</v>
      </c>
      <c r="H1208" s="16" t="s">
        <v>8221</v>
      </c>
      <c r="I1208">
        <v>15</v>
      </c>
    </row>
    <row r="1209" spans="1:9" ht="18" customHeight="1" x14ac:dyDescent="0.25">
      <c r="A1209" s="13" t="s">
        <v>8219</v>
      </c>
      <c r="B1209">
        <v>71</v>
      </c>
      <c r="H1209" s="16" t="s">
        <v>8221</v>
      </c>
      <c r="I1209">
        <v>15</v>
      </c>
    </row>
    <row r="1210" spans="1:9" ht="18" customHeight="1" x14ac:dyDescent="0.25">
      <c r="A1210" s="13" t="s">
        <v>8219</v>
      </c>
      <c r="B1210">
        <v>71</v>
      </c>
      <c r="H1210" s="16" t="s">
        <v>8221</v>
      </c>
      <c r="I1210">
        <v>15</v>
      </c>
    </row>
    <row r="1211" spans="1:9" ht="18" customHeight="1" x14ac:dyDescent="0.25">
      <c r="A1211" s="13" t="s">
        <v>8219</v>
      </c>
      <c r="B1211">
        <v>71</v>
      </c>
      <c r="H1211" s="16" t="s">
        <v>8221</v>
      </c>
      <c r="I1211">
        <v>15</v>
      </c>
    </row>
    <row r="1212" spans="1:9" ht="18" customHeight="1" x14ac:dyDescent="0.25">
      <c r="A1212" s="13" t="s">
        <v>8219</v>
      </c>
      <c r="B1212">
        <v>71</v>
      </c>
      <c r="H1212" s="16" t="s">
        <v>8221</v>
      </c>
      <c r="I1212">
        <v>15</v>
      </c>
    </row>
    <row r="1213" spans="1:9" ht="18" customHeight="1" x14ac:dyDescent="0.25">
      <c r="A1213" s="13" t="s">
        <v>8219</v>
      </c>
      <c r="B1213">
        <v>71</v>
      </c>
      <c r="H1213" s="16" t="s">
        <v>8221</v>
      </c>
      <c r="I1213">
        <v>15</v>
      </c>
    </row>
    <row r="1214" spans="1:9" ht="18" customHeight="1" x14ac:dyDescent="0.25">
      <c r="A1214" s="13" t="s">
        <v>8219</v>
      </c>
      <c r="B1214">
        <v>71</v>
      </c>
      <c r="H1214" s="16" t="s">
        <v>8221</v>
      </c>
      <c r="I1214">
        <v>15</v>
      </c>
    </row>
    <row r="1215" spans="1:9" ht="18" customHeight="1" x14ac:dyDescent="0.25">
      <c r="A1215" s="13" t="s">
        <v>8219</v>
      </c>
      <c r="B1215">
        <v>71</v>
      </c>
      <c r="H1215" s="16" t="s">
        <v>8221</v>
      </c>
      <c r="I1215">
        <v>15</v>
      </c>
    </row>
    <row r="1216" spans="1:9" ht="18" customHeight="1" x14ac:dyDescent="0.25">
      <c r="A1216" s="13" t="s">
        <v>8219</v>
      </c>
      <c r="B1216">
        <v>71</v>
      </c>
      <c r="H1216" s="16" t="s">
        <v>8221</v>
      </c>
      <c r="I1216">
        <v>15</v>
      </c>
    </row>
    <row r="1217" spans="1:9" ht="18" customHeight="1" x14ac:dyDescent="0.25">
      <c r="A1217" s="13" t="s">
        <v>8219</v>
      </c>
      <c r="B1217">
        <v>72</v>
      </c>
      <c r="H1217" s="16" t="s">
        <v>8221</v>
      </c>
      <c r="I1217">
        <v>16</v>
      </c>
    </row>
    <row r="1218" spans="1:9" ht="18" customHeight="1" x14ac:dyDescent="0.25">
      <c r="A1218" s="13" t="s">
        <v>8219</v>
      </c>
      <c r="B1218">
        <v>72</v>
      </c>
      <c r="H1218" s="16" t="s">
        <v>8221</v>
      </c>
      <c r="I1218">
        <v>16</v>
      </c>
    </row>
    <row r="1219" spans="1:9" ht="18" customHeight="1" x14ac:dyDescent="0.25">
      <c r="A1219" s="13" t="s">
        <v>8219</v>
      </c>
      <c r="B1219">
        <v>72</v>
      </c>
      <c r="H1219" s="16" t="s">
        <v>8221</v>
      </c>
      <c r="I1219">
        <v>16</v>
      </c>
    </row>
    <row r="1220" spans="1:9" ht="18" customHeight="1" x14ac:dyDescent="0.25">
      <c r="A1220" s="13" t="s">
        <v>8219</v>
      </c>
      <c r="B1220">
        <v>72</v>
      </c>
      <c r="H1220" s="16" t="s">
        <v>8221</v>
      </c>
      <c r="I1220">
        <v>16</v>
      </c>
    </row>
    <row r="1221" spans="1:9" ht="18" customHeight="1" x14ac:dyDescent="0.25">
      <c r="A1221" s="13" t="s">
        <v>8219</v>
      </c>
      <c r="B1221">
        <v>72</v>
      </c>
      <c r="H1221" s="16" t="s">
        <v>8221</v>
      </c>
      <c r="I1221">
        <v>16</v>
      </c>
    </row>
    <row r="1222" spans="1:9" ht="18" customHeight="1" x14ac:dyDescent="0.25">
      <c r="A1222" s="13" t="s">
        <v>8219</v>
      </c>
      <c r="B1222">
        <v>72</v>
      </c>
      <c r="H1222" s="16" t="s">
        <v>8221</v>
      </c>
      <c r="I1222">
        <v>16</v>
      </c>
    </row>
    <row r="1223" spans="1:9" ht="18" customHeight="1" x14ac:dyDescent="0.25">
      <c r="A1223" s="13" t="s">
        <v>8219</v>
      </c>
      <c r="B1223">
        <v>72</v>
      </c>
      <c r="H1223" s="16" t="s">
        <v>8221</v>
      </c>
      <c r="I1223">
        <v>16</v>
      </c>
    </row>
    <row r="1224" spans="1:9" ht="18" customHeight="1" x14ac:dyDescent="0.25">
      <c r="A1224" s="13" t="s">
        <v>8219</v>
      </c>
      <c r="B1224">
        <v>72</v>
      </c>
      <c r="H1224" s="16" t="s">
        <v>8221</v>
      </c>
      <c r="I1224">
        <v>16</v>
      </c>
    </row>
    <row r="1225" spans="1:9" ht="18" customHeight="1" x14ac:dyDescent="0.25">
      <c r="A1225" s="13" t="s">
        <v>8219</v>
      </c>
      <c r="B1225">
        <v>72</v>
      </c>
      <c r="H1225" s="16" t="s">
        <v>8221</v>
      </c>
      <c r="I1225">
        <v>16</v>
      </c>
    </row>
    <row r="1226" spans="1:9" ht="18" customHeight="1" x14ac:dyDescent="0.25">
      <c r="A1226" s="13" t="s">
        <v>8219</v>
      </c>
      <c r="B1226">
        <v>72</v>
      </c>
      <c r="H1226" s="16" t="s">
        <v>8221</v>
      </c>
      <c r="I1226">
        <v>16</v>
      </c>
    </row>
    <row r="1227" spans="1:9" ht="18" customHeight="1" x14ac:dyDescent="0.25">
      <c r="A1227" s="13" t="s">
        <v>8219</v>
      </c>
      <c r="B1227">
        <v>72</v>
      </c>
      <c r="H1227" s="16" t="s">
        <v>8221</v>
      </c>
      <c r="I1227">
        <v>16</v>
      </c>
    </row>
    <row r="1228" spans="1:9" ht="18" customHeight="1" x14ac:dyDescent="0.25">
      <c r="A1228" s="13" t="s">
        <v>8219</v>
      </c>
      <c r="B1228">
        <v>72</v>
      </c>
      <c r="H1228" s="16" t="s">
        <v>8221</v>
      </c>
      <c r="I1228">
        <v>16</v>
      </c>
    </row>
    <row r="1229" spans="1:9" ht="18" customHeight="1" x14ac:dyDescent="0.25">
      <c r="A1229" s="13" t="s">
        <v>8219</v>
      </c>
      <c r="B1229">
        <v>72</v>
      </c>
      <c r="H1229" s="16" t="s">
        <v>8221</v>
      </c>
      <c r="I1229">
        <v>16</v>
      </c>
    </row>
    <row r="1230" spans="1:9" ht="18" customHeight="1" x14ac:dyDescent="0.25">
      <c r="A1230" s="13" t="s">
        <v>8219</v>
      </c>
      <c r="B1230">
        <v>73</v>
      </c>
      <c r="H1230" s="16" t="s">
        <v>8221</v>
      </c>
      <c r="I1230">
        <v>16</v>
      </c>
    </row>
    <row r="1231" spans="1:9" ht="18" customHeight="1" x14ac:dyDescent="0.25">
      <c r="A1231" s="13" t="s">
        <v>8219</v>
      </c>
      <c r="B1231">
        <v>73</v>
      </c>
      <c r="H1231" s="16" t="s">
        <v>8221</v>
      </c>
      <c r="I1231">
        <v>16</v>
      </c>
    </row>
    <row r="1232" spans="1:9" ht="18" customHeight="1" x14ac:dyDescent="0.25">
      <c r="A1232" s="13" t="s">
        <v>8219</v>
      </c>
      <c r="B1232">
        <v>73</v>
      </c>
      <c r="H1232" s="16" t="s">
        <v>8221</v>
      </c>
      <c r="I1232">
        <v>16</v>
      </c>
    </row>
    <row r="1233" spans="1:9" ht="18" customHeight="1" x14ac:dyDescent="0.25">
      <c r="A1233" s="13" t="s">
        <v>8219</v>
      </c>
      <c r="B1233">
        <v>73</v>
      </c>
      <c r="H1233" s="16" t="s">
        <v>8221</v>
      </c>
      <c r="I1233">
        <v>17</v>
      </c>
    </row>
    <row r="1234" spans="1:9" ht="18" customHeight="1" x14ac:dyDescent="0.25">
      <c r="A1234" s="13" t="s">
        <v>8219</v>
      </c>
      <c r="B1234">
        <v>73</v>
      </c>
      <c r="H1234" s="16" t="s">
        <v>8221</v>
      </c>
      <c r="I1234">
        <v>17</v>
      </c>
    </row>
    <row r="1235" spans="1:9" ht="18" customHeight="1" x14ac:dyDescent="0.25">
      <c r="A1235" s="13" t="s">
        <v>8219</v>
      </c>
      <c r="B1235">
        <v>73</v>
      </c>
      <c r="H1235" s="16" t="s">
        <v>8221</v>
      </c>
      <c r="I1235">
        <v>17</v>
      </c>
    </row>
    <row r="1236" spans="1:9" ht="18" customHeight="1" x14ac:dyDescent="0.25">
      <c r="A1236" s="13" t="s">
        <v>8219</v>
      </c>
      <c r="B1236">
        <v>73</v>
      </c>
      <c r="H1236" s="16" t="s">
        <v>8221</v>
      </c>
      <c r="I1236">
        <v>17</v>
      </c>
    </row>
    <row r="1237" spans="1:9" ht="18" customHeight="1" x14ac:dyDescent="0.25">
      <c r="A1237" s="13" t="s">
        <v>8219</v>
      </c>
      <c r="B1237">
        <v>73</v>
      </c>
      <c r="H1237" s="16" t="s">
        <v>8221</v>
      </c>
      <c r="I1237">
        <v>17</v>
      </c>
    </row>
    <row r="1238" spans="1:9" ht="18" customHeight="1" x14ac:dyDescent="0.25">
      <c r="A1238" s="13" t="s">
        <v>8219</v>
      </c>
      <c r="B1238">
        <v>73</v>
      </c>
      <c r="H1238" s="16" t="s">
        <v>8221</v>
      </c>
      <c r="I1238">
        <v>17</v>
      </c>
    </row>
    <row r="1239" spans="1:9" ht="18" customHeight="1" x14ac:dyDescent="0.25">
      <c r="A1239" s="13" t="s">
        <v>8219</v>
      </c>
      <c r="B1239">
        <v>73</v>
      </c>
      <c r="H1239" s="16" t="s">
        <v>8221</v>
      </c>
      <c r="I1239">
        <v>17</v>
      </c>
    </row>
    <row r="1240" spans="1:9" ht="18" customHeight="1" x14ac:dyDescent="0.25">
      <c r="A1240" s="13" t="s">
        <v>8219</v>
      </c>
      <c r="B1240">
        <v>73</v>
      </c>
      <c r="H1240" s="16" t="s">
        <v>8221</v>
      </c>
      <c r="I1240">
        <v>17</v>
      </c>
    </row>
    <row r="1241" spans="1:9" ht="18" customHeight="1" x14ac:dyDescent="0.25">
      <c r="A1241" s="13" t="s">
        <v>8219</v>
      </c>
      <c r="B1241">
        <v>73</v>
      </c>
      <c r="H1241" s="16" t="s">
        <v>8221</v>
      </c>
      <c r="I1241">
        <v>17</v>
      </c>
    </row>
    <row r="1242" spans="1:9" ht="18" customHeight="1" x14ac:dyDescent="0.25">
      <c r="A1242" s="13" t="s">
        <v>8219</v>
      </c>
      <c r="B1242">
        <v>74</v>
      </c>
      <c r="H1242" s="16" t="s">
        <v>8221</v>
      </c>
      <c r="I1242">
        <v>17</v>
      </c>
    </row>
    <row r="1243" spans="1:9" ht="18" customHeight="1" x14ac:dyDescent="0.25">
      <c r="A1243" s="13" t="s">
        <v>8219</v>
      </c>
      <c r="B1243">
        <v>74</v>
      </c>
      <c r="H1243" s="16" t="s">
        <v>8221</v>
      </c>
      <c r="I1243">
        <v>17</v>
      </c>
    </row>
    <row r="1244" spans="1:9" ht="18" customHeight="1" x14ac:dyDescent="0.25">
      <c r="A1244" s="13" t="s">
        <v>8219</v>
      </c>
      <c r="B1244">
        <v>74</v>
      </c>
      <c r="H1244" s="16" t="s">
        <v>8221</v>
      </c>
      <c r="I1244">
        <v>17</v>
      </c>
    </row>
    <row r="1245" spans="1:9" ht="18" customHeight="1" x14ac:dyDescent="0.25">
      <c r="A1245" s="13" t="s">
        <v>8219</v>
      </c>
      <c r="B1245">
        <v>74</v>
      </c>
      <c r="H1245" s="16" t="s">
        <v>8221</v>
      </c>
      <c r="I1245">
        <v>17</v>
      </c>
    </row>
    <row r="1246" spans="1:9" ht="18" customHeight="1" x14ac:dyDescent="0.25">
      <c r="A1246" s="13" t="s">
        <v>8219</v>
      </c>
      <c r="B1246">
        <v>74</v>
      </c>
      <c r="H1246" s="16" t="s">
        <v>8221</v>
      </c>
      <c r="I1246">
        <v>17</v>
      </c>
    </row>
    <row r="1247" spans="1:9" ht="18" customHeight="1" x14ac:dyDescent="0.25">
      <c r="A1247" s="13" t="s">
        <v>8219</v>
      </c>
      <c r="B1247">
        <v>74</v>
      </c>
      <c r="H1247" s="16" t="s">
        <v>8221</v>
      </c>
      <c r="I1247">
        <v>17</v>
      </c>
    </row>
    <row r="1248" spans="1:9" ht="18" customHeight="1" x14ac:dyDescent="0.25">
      <c r="A1248" s="13" t="s">
        <v>8219</v>
      </c>
      <c r="B1248">
        <v>74</v>
      </c>
      <c r="H1248" s="16" t="s">
        <v>8221</v>
      </c>
      <c r="I1248">
        <v>17</v>
      </c>
    </row>
    <row r="1249" spans="1:9" ht="18" customHeight="1" x14ac:dyDescent="0.25">
      <c r="A1249" s="13" t="s">
        <v>8219</v>
      </c>
      <c r="B1249">
        <v>74</v>
      </c>
      <c r="H1249" s="16" t="s">
        <v>8221</v>
      </c>
      <c r="I1249">
        <v>18</v>
      </c>
    </row>
    <row r="1250" spans="1:9" ht="18" customHeight="1" x14ac:dyDescent="0.25">
      <c r="A1250" s="13" t="s">
        <v>8219</v>
      </c>
      <c r="B1250">
        <v>74</v>
      </c>
      <c r="H1250" s="16" t="s">
        <v>8221</v>
      </c>
      <c r="I1250">
        <v>18</v>
      </c>
    </row>
    <row r="1251" spans="1:9" ht="18" customHeight="1" x14ac:dyDescent="0.25">
      <c r="A1251" s="13" t="s">
        <v>8219</v>
      </c>
      <c r="B1251">
        <v>74</v>
      </c>
      <c r="H1251" s="16" t="s">
        <v>8221</v>
      </c>
      <c r="I1251">
        <v>18</v>
      </c>
    </row>
    <row r="1252" spans="1:9" ht="18" customHeight="1" x14ac:dyDescent="0.25">
      <c r="A1252" s="13" t="s">
        <v>8219</v>
      </c>
      <c r="B1252">
        <v>74</v>
      </c>
      <c r="H1252" s="16" t="s">
        <v>8221</v>
      </c>
      <c r="I1252">
        <v>18</v>
      </c>
    </row>
    <row r="1253" spans="1:9" ht="18" customHeight="1" x14ac:dyDescent="0.25">
      <c r="A1253" s="13" t="s">
        <v>8219</v>
      </c>
      <c r="B1253">
        <v>74</v>
      </c>
      <c r="H1253" s="16" t="s">
        <v>8221</v>
      </c>
      <c r="I1253">
        <v>18</v>
      </c>
    </row>
    <row r="1254" spans="1:9" ht="18" customHeight="1" x14ac:dyDescent="0.25">
      <c r="A1254" s="13" t="s">
        <v>8219</v>
      </c>
      <c r="B1254">
        <v>74</v>
      </c>
      <c r="H1254" s="16" t="s">
        <v>8221</v>
      </c>
      <c r="I1254">
        <v>18</v>
      </c>
    </row>
    <row r="1255" spans="1:9" ht="18" customHeight="1" x14ac:dyDescent="0.25">
      <c r="A1255" s="13" t="s">
        <v>8219</v>
      </c>
      <c r="B1255">
        <v>75</v>
      </c>
      <c r="H1255" s="16" t="s">
        <v>8221</v>
      </c>
      <c r="I1255">
        <v>18</v>
      </c>
    </row>
    <row r="1256" spans="1:9" ht="18" customHeight="1" x14ac:dyDescent="0.25">
      <c r="A1256" s="13" t="s">
        <v>8219</v>
      </c>
      <c r="B1256">
        <v>75</v>
      </c>
      <c r="H1256" s="16" t="s">
        <v>8221</v>
      </c>
      <c r="I1256">
        <v>18</v>
      </c>
    </row>
    <row r="1257" spans="1:9" ht="18" customHeight="1" x14ac:dyDescent="0.25">
      <c r="A1257" s="13" t="s">
        <v>8219</v>
      </c>
      <c r="B1257">
        <v>75</v>
      </c>
      <c r="H1257" s="16" t="s">
        <v>8221</v>
      </c>
      <c r="I1257">
        <v>19</v>
      </c>
    </row>
    <row r="1258" spans="1:9" ht="18" customHeight="1" x14ac:dyDescent="0.25">
      <c r="A1258" s="13" t="s">
        <v>8219</v>
      </c>
      <c r="B1258">
        <v>75</v>
      </c>
      <c r="H1258" s="16" t="s">
        <v>8221</v>
      </c>
      <c r="I1258">
        <v>19</v>
      </c>
    </row>
    <row r="1259" spans="1:9" ht="18" customHeight="1" x14ac:dyDescent="0.25">
      <c r="A1259" s="13" t="s">
        <v>8219</v>
      </c>
      <c r="B1259">
        <v>75</v>
      </c>
      <c r="H1259" s="16" t="s">
        <v>8221</v>
      </c>
      <c r="I1259">
        <v>19</v>
      </c>
    </row>
    <row r="1260" spans="1:9" ht="18" customHeight="1" x14ac:dyDescent="0.25">
      <c r="A1260" s="13" t="s">
        <v>8219</v>
      </c>
      <c r="B1260">
        <v>75</v>
      </c>
      <c r="H1260" s="16" t="s">
        <v>8221</v>
      </c>
      <c r="I1260">
        <v>19</v>
      </c>
    </row>
    <row r="1261" spans="1:9" ht="18" customHeight="1" x14ac:dyDescent="0.25">
      <c r="A1261" s="13" t="s">
        <v>8219</v>
      </c>
      <c r="B1261">
        <v>75</v>
      </c>
      <c r="H1261" s="16" t="s">
        <v>8221</v>
      </c>
      <c r="I1261">
        <v>19</v>
      </c>
    </row>
    <row r="1262" spans="1:9" ht="18" customHeight="1" x14ac:dyDescent="0.25">
      <c r="A1262" s="13" t="s">
        <v>8219</v>
      </c>
      <c r="B1262">
        <v>75</v>
      </c>
      <c r="H1262" s="16" t="s">
        <v>8221</v>
      </c>
      <c r="I1262">
        <v>19</v>
      </c>
    </row>
    <row r="1263" spans="1:9" ht="18" customHeight="1" x14ac:dyDescent="0.25">
      <c r="A1263" s="13" t="s">
        <v>8219</v>
      </c>
      <c r="B1263">
        <v>75</v>
      </c>
      <c r="H1263" s="16" t="s">
        <v>8221</v>
      </c>
      <c r="I1263">
        <v>19</v>
      </c>
    </row>
    <row r="1264" spans="1:9" ht="18" customHeight="1" x14ac:dyDescent="0.25">
      <c r="A1264" s="13" t="s">
        <v>8219</v>
      </c>
      <c r="B1264">
        <v>75</v>
      </c>
      <c r="H1264" s="16" t="s">
        <v>8221</v>
      </c>
      <c r="I1264">
        <v>19</v>
      </c>
    </row>
    <row r="1265" spans="1:9" ht="18" customHeight="1" x14ac:dyDescent="0.25">
      <c r="A1265" s="13" t="s">
        <v>8219</v>
      </c>
      <c r="B1265">
        <v>75</v>
      </c>
      <c r="H1265" s="16" t="s">
        <v>8221</v>
      </c>
      <c r="I1265">
        <v>19</v>
      </c>
    </row>
    <row r="1266" spans="1:9" ht="18" customHeight="1" x14ac:dyDescent="0.25">
      <c r="A1266" s="13" t="s">
        <v>8219</v>
      </c>
      <c r="B1266">
        <v>75</v>
      </c>
      <c r="H1266" s="16" t="s">
        <v>8221</v>
      </c>
      <c r="I1266">
        <v>19</v>
      </c>
    </row>
    <row r="1267" spans="1:9" ht="18" customHeight="1" x14ac:dyDescent="0.25">
      <c r="A1267" s="13" t="s">
        <v>8219</v>
      </c>
      <c r="B1267">
        <v>76</v>
      </c>
      <c r="H1267" s="16" t="s">
        <v>8221</v>
      </c>
      <c r="I1267">
        <v>19</v>
      </c>
    </row>
    <row r="1268" spans="1:9" ht="18" customHeight="1" x14ac:dyDescent="0.25">
      <c r="A1268" s="13" t="s">
        <v>8219</v>
      </c>
      <c r="B1268">
        <v>76</v>
      </c>
      <c r="H1268" s="16" t="s">
        <v>8221</v>
      </c>
      <c r="I1268">
        <v>20</v>
      </c>
    </row>
    <row r="1269" spans="1:9" ht="18" customHeight="1" x14ac:dyDescent="0.25">
      <c r="A1269" s="13" t="s">
        <v>8219</v>
      </c>
      <c r="B1269">
        <v>76</v>
      </c>
      <c r="H1269" s="16" t="s">
        <v>8221</v>
      </c>
      <c r="I1269">
        <v>20</v>
      </c>
    </row>
    <row r="1270" spans="1:9" ht="18" customHeight="1" x14ac:dyDescent="0.25">
      <c r="A1270" s="13" t="s">
        <v>8219</v>
      </c>
      <c r="B1270">
        <v>76</v>
      </c>
      <c r="H1270" s="16" t="s">
        <v>8221</v>
      </c>
      <c r="I1270">
        <v>20</v>
      </c>
    </row>
    <row r="1271" spans="1:9" ht="18" customHeight="1" x14ac:dyDescent="0.25">
      <c r="A1271" s="13" t="s">
        <v>8219</v>
      </c>
      <c r="B1271">
        <v>76</v>
      </c>
      <c r="H1271" s="16" t="s">
        <v>8221</v>
      </c>
      <c r="I1271">
        <v>20</v>
      </c>
    </row>
    <row r="1272" spans="1:9" ht="18" customHeight="1" x14ac:dyDescent="0.25">
      <c r="A1272" s="13" t="s">
        <v>8219</v>
      </c>
      <c r="B1272">
        <v>76</v>
      </c>
      <c r="H1272" s="16" t="s">
        <v>8221</v>
      </c>
      <c r="I1272">
        <v>20</v>
      </c>
    </row>
    <row r="1273" spans="1:9" ht="18" customHeight="1" x14ac:dyDescent="0.25">
      <c r="A1273" s="13" t="s">
        <v>8219</v>
      </c>
      <c r="B1273">
        <v>76</v>
      </c>
      <c r="H1273" s="16" t="s">
        <v>8221</v>
      </c>
      <c r="I1273">
        <v>20</v>
      </c>
    </row>
    <row r="1274" spans="1:9" ht="18" customHeight="1" x14ac:dyDescent="0.25">
      <c r="A1274" s="13" t="s">
        <v>8219</v>
      </c>
      <c r="B1274">
        <v>76</v>
      </c>
      <c r="H1274" s="16" t="s">
        <v>8221</v>
      </c>
      <c r="I1274">
        <v>20</v>
      </c>
    </row>
    <row r="1275" spans="1:9" ht="18" customHeight="1" x14ac:dyDescent="0.25">
      <c r="A1275" s="13" t="s">
        <v>8219</v>
      </c>
      <c r="B1275">
        <v>76</v>
      </c>
      <c r="H1275" s="16" t="s">
        <v>8221</v>
      </c>
      <c r="I1275">
        <v>20</v>
      </c>
    </row>
    <row r="1276" spans="1:9" ht="18" customHeight="1" x14ac:dyDescent="0.25">
      <c r="A1276" s="13" t="s">
        <v>8219</v>
      </c>
      <c r="B1276">
        <v>76</v>
      </c>
      <c r="H1276" s="16" t="s">
        <v>8221</v>
      </c>
      <c r="I1276">
        <v>21</v>
      </c>
    </row>
    <row r="1277" spans="1:9" ht="18" customHeight="1" x14ac:dyDescent="0.25">
      <c r="A1277" s="13" t="s">
        <v>8219</v>
      </c>
      <c r="B1277">
        <v>77</v>
      </c>
      <c r="H1277" s="16" t="s">
        <v>8221</v>
      </c>
      <c r="I1277">
        <v>21</v>
      </c>
    </row>
    <row r="1278" spans="1:9" ht="18" customHeight="1" x14ac:dyDescent="0.25">
      <c r="A1278" s="13" t="s">
        <v>8219</v>
      </c>
      <c r="B1278">
        <v>77</v>
      </c>
      <c r="H1278" s="16" t="s">
        <v>8221</v>
      </c>
      <c r="I1278">
        <v>21</v>
      </c>
    </row>
    <row r="1279" spans="1:9" ht="18" customHeight="1" x14ac:dyDescent="0.25">
      <c r="A1279" s="13" t="s">
        <v>8219</v>
      </c>
      <c r="B1279">
        <v>77</v>
      </c>
      <c r="H1279" s="16" t="s">
        <v>8221</v>
      </c>
      <c r="I1279">
        <v>21</v>
      </c>
    </row>
    <row r="1280" spans="1:9" ht="18" customHeight="1" x14ac:dyDescent="0.25">
      <c r="A1280" s="13" t="s">
        <v>8219</v>
      </c>
      <c r="B1280">
        <v>77</v>
      </c>
      <c r="H1280" s="16" t="s">
        <v>8221</v>
      </c>
      <c r="I1280">
        <v>21</v>
      </c>
    </row>
    <row r="1281" spans="1:9" ht="18" customHeight="1" x14ac:dyDescent="0.25">
      <c r="A1281" s="13" t="s">
        <v>8219</v>
      </c>
      <c r="B1281">
        <v>77</v>
      </c>
      <c r="H1281" s="16" t="s">
        <v>8221</v>
      </c>
      <c r="I1281">
        <v>21</v>
      </c>
    </row>
    <row r="1282" spans="1:9" ht="18" customHeight="1" x14ac:dyDescent="0.25">
      <c r="A1282" s="13" t="s">
        <v>8219</v>
      </c>
      <c r="B1282">
        <v>77</v>
      </c>
      <c r="H1282" s="16" t="s">
        <v>8221</v>
      </c>
      <c r="I1282">
        <v>21</v>
      </c>
    </row>
    <row r="1283" spans="1:9" ht="18" customHeight="1" x14ac:dyDescent="0.25">
      <c r="A1283" s="13" t="s">
        <v>8219</v>
      </c>
      <c r="B1283">
        <v>77</v>
      </c>
      <c r="H1283" s="16" t="s">
        <v>8221</v>
      </c>
      <c r="I1283">
        <v>21</v>
      </c>
    </row>
    <row r="1284" spans="1:9" ht="18" customHeight="1" x14ac:dyDescent="0.25">
      <c r="A1284" s="13" t="s">
        <v>8219</v>
      </c>
      <c r="B1284">
        <v>77</v>
      </c>
      <c r="H1284" s="16" t="s">
        <v>8221</v>
      </c>
      <c r="I1284">
        <v>21</v>
      </c>
    </row>
    <row r="1285" spans="1:9" ht="18" customHeight="1" x14ac:dyDescent="0.25">
      <c r="A1285" s="13" t="s">
        <v>8219</v>
      </c>
      <c r="B1285">
        <v>78</v>
      </c>
      <c r="H1285" s="16" t="s">
        <v>8221</v>
      </c>
      <c r="I1285">
        <v>22</v>
      </c>
    </row>
    <row r="1286" spans="1:9" ht="18" customHeight="1" x14ac:dyDescent="0.25">
      <c r="A1286" s="13" t="s">
        <v>8219</v>
      </c>
      <c r="B1286">
        <v>78</v>
      </c>
      <c r="H1286" s="16" t="s">
        <v>8221</v>
      </c>
      <c r="I1286">
        <v>22</v>
      </c>
    </row>
    <row r="1287" spans="1:9" ht="18" customHeight="1" x14ac:dyDescent="0.25">
      <c r="A1287" s="13" t="s">
        <v>8219</v>
      </c>
      <c r="B1287">
        <v>78</v>
      </c>
      <c r="H1287" s="16" t="s">
        <v>8221</v>
      </c>
      <c r="I1287">
        <v>22</v>
      </c>
    </row>
    <row r="1288" spans="1:9" ht="18" customHeight="1" x14ac:dyDescent="0.25">
      <c r="A1288" s="13" t="s">
        <v>8219</v>
      </c>
      <c r="B1288">
        <v>78</v>
      </c>
      <c r="H1288" s="16" t="s">
        <v>8221</v>
      </c>
      <c r="I1288">
        <v>22</v>
      </c>
    </row>
    <row r="1289" spans="1:9" ht="18" customHeight="1" x14ac:dyDescent="0.25">
      <c r="A1289" s="13" t="s">
        <v>8219</v>
      </c>
      <c r="B1289">
        <v>78</v>
      </c>
      <c r="H1289" s="16" t="s">
        <v>8221</v>
      </c>
      <c r="I1289">
        <v>22</v>
      </c>
    </row>
    <row r="1290" spans="1:9" ht="18" customHeight="1" x14ac:dyDescent="0.25">
      <c r="A1290" s="13" t="s">
        <v>8219</v>
      </c>
      <c r="B1290">
        <v>78</v>
      </c>
      <c r="H1290" s="16" t="s">
        <v>8221</v>
      </c>
      <c r="I1290">
        <v>22</v>
      </c>
    </row>
    <row r="1291" spans="1:9" ht="18" customHeight="1" x14ac:dyDescent="0.25">
      <c r="A1291" s="13" t="s">
        <v>8219</v>
      </c>
      <c r="B1291">
        <v>78</v>
      </c>
      <c r="H1291" s="16" t="s">
        <v>8221</v>
      </c>
      <c r="I1291">
        <v>22</v>
      </c>
    </row>
    <row r="1292" spans="1:9" ht="18" customHeight="1" x14ac:dyDescent="0.25">
      <c r="A1292" s="13" t="s">
        <v>8219</v>
      </c>
      <c r="B1292">
        <v>78</v>
      </c>
      <c r="H1292" s="16" t="s">
        <v>8221</v>
      </c>
      <c r="I1292">
        <v>23</v>
      </c>
    </row>
    <row r="1293" spans="1:9" ht="18" customHeight="1" x14ac:dyDescent="0.25">
      <c r="A1293" s="13" t="s">
        <v>8219</v>
      </c>
      <c r="B1293">
        <v>78</v>
      </c>
      <c r="H1293" s="16" t="s">
        <v>8221</v>
      </c>
      <c r="I1293">
        <v>23</v>
      </c>
    </row>
    <row r="1294" spans="1:9" ht="18" customHeight="1" x14ac:dyDescent="0.25">
      <c r="A1294" s="13" t="s">
        <v>8219</v>
      </c>
      <c r="B1294">
        <v>78</v>
      </c>
      <c r="H1294" s="16" t="s">
        <v>8221</v>
      </c>
      <c r="I1294">
        <v>23</v>
      </c>
    </row>
    <row r="1295" spans="1:9" ht="18" customHeight="1" x14ac:dyDescent="0.25">
      <c r="A1295" s="13" t="s">
        <v>8219</v>
      </c>
      <c r="B1295">
        <v>78</v>
      </c>
      <c r="H1295" s="16" t="s">
        <v>8221</v>
      </c>
      <c r="I1295">
        <v>23</v>
      </c>
    </row>
    <row r="1296" spans="1:9" ht="18" customHeight="1" x14ac:dyDescent="0.25">
      <c r="A1296" s="13" t="s">
        <v>8219</v>
      </c>
      <c r="B1296">
        <v>78</v>
      </c>
      <c r="H1296" s="16" t="s">
        <v>8221</v>
      </c>
      <c r="I1296">
        <v>23</v>
      </c>
    </row>
    <row r="1297" spans="1:9" ht="18" customHeight="1" x14ac:dyDescent="0.25">
      <c r="A1297" s="13" t="s">
        <v>8219</v>
      </c>
      <c r="B1297">
        <v>78</v>
      </c>
      <c r="H1297" s="16" t="s">
        <v>8221</v>
      </c>
      <c r="I1297">
        <v>23</v>
      </c>
    </row>
    <row r="1298" spans="1:9" ht="18" customHeight="1" x14ac:dyDescent="0.25">
      <c r="A1298" s="13" t="s">
        <v>8219</v>
      </c>
      <c r="B1298">
        <v>79</v>
      </c>
      <c r="H1298" s="16" t="s">
        <v>8221</v>
      </c>
      <c r="I1298">
        <v>23</v>
      </c>
    </row>
    <row r="1299" spans="1:9" ht="18" customHeight="1" x14ac:dyDescent="0.25">
      <c r="A1299" s="13" t="s">
        <v>8219</v>
      </c>
      <c r="B1299">
        <v>79</v>
      </c>
      <c r="H1299" s="16" t="s">
        <v>8221</v>
      </c>
      <c r="I1299">
        <v>24</v>
      </c>
    </row>
    <row r="1300" spans="1:9" ht="18" customHeight="1" x14ac:dyDescent="0.25">
      <c r="A1300" s="13" t="s">
        <v>8219</v>
      </c>
      <c r="B1300">
        <v>79</v>
      </c>
      <c r="H1300" s="16" t="s">
        <v>8221</v>
      </c>
      <c r="I1300">
        <v>24</v>
      </c>
    </row>
    <row r="1301" spans="1:9" ht="18" customHeight="1" x14ac:dyDescent="0.25">
      <c r="A1301" s="13" t="s">
        <v>8219</v>
      </c>
      <c r="B1301">
        <v>79</v>
      </c>
      <c r="H1301" s="16" t="s">
        <v>8221</v>
      </c>
      <c r="I1301">
        <v>24</v>
      </c>
    </row>
    <row r="1302" spans="1:9" ht="18" customHeight="1" x14ac:dyDescent="0.25">
      <c r="A1302" s="13" t="s">
        <v>8219</v>
      </c>
      <c r="B1302">
        <v>79</v>
      </c>
      <c r="H1302" s="16" t="s">
        <v>8221</v>
      </c>
      <c r="I1302">
        <v>24</v>
      </c>
    </row>
    <row r="1303" spans="1:9" ht="18" customHeight="1" x14ac:dyDescent="0.25">
      <c r="A1303" s="13" t="s">
        <v>8219</v>
      </c>
      <c r="B1303">
        <v>79</v>
      </c>
      <c r="H1303" s="16" t="s">
        <v>8221</v>
      </c>
      <c r="I1303">
        <v>24</v>
      </c>
    </row>
    <row r="1304" spans="1:9" ht="18" customHeight="1" x14ac:dyDescent="0.25">
      <c r="A1304" s="13" t="s">
        <v>8219</v>
      </c>
      <c r="B1304">
        <v>79</v>
      </c>
      <c r="H1304" s="16" t="s">
        <v>8221</v>
      </c>
      <c r="I1304">
        <v>24</v>
      </c>
    </row>
    <row r="1305" spans="1:9" ht="18" customHeight="1" x14ac:dyDescent="0.25">
      <c r="A1305" s="13" t="s">
        <v>8219</v>
      </c>
      <c r="B1305">
        <v>79</v>
      </c>
      <c r="H1305" s="16" t="s">
        <v>8221</v>
      </c>
      <c r="I1305">
        <v>24</v>
      </c>
    </row>
    <row r="1306" spans="1:9" ht="18" customHeight="1" x14ac:dyDescent="0.25">
      <c r="A1306" s="13" t="s">
        <v>8219</v>
      </c>
      <c r="B1306">
        <v>79</v>
      </c>
      <c r="H1306" s="16" t="s">
        <v>8221</v>
      </c>
      <c r="I1306">
        <v>24</v>
      </c>
    </row>
    <row r="1307" spans="1:9" ht="18" customHeight="1" x14ac:dyDescent="0.25">
      <c r="A1307" s="13" t="s">
        <v>8219</v>
      </c>
      <c r="B1307">
        <v>79</v>
      </c>
      <c r="H1307" s="16" t="s">
        <v>8221</v>
      </c>
      <c r="I1307">
        <v>24</v>
      </c>
    </row>
    <row r="1308" spans="1:9" ht="18" customHeight="1" x14ac:dyDescent="0.25">
      <c r="A1308" s="13" t="s">
        <v>8219</v>
      </c>
      <c r="B1308">
        <v>79</v>
      </c>
      <c r="H1308" s="16" t="s">
        <v>8221</v>
      </c>
      <c r="I1308">
        <v>24</v>
      </c>
    </row>
    <row r="1309" spans="1:9" ht="18" customHeight="1" x14ac:dyDescent="0.25">
      <c r="A1309" s="13" t="s">
        <v>8219</v>
      </c>
      <c r="B1309">
        <v>80</v>
      </c>
      <c r="H1309" s="16" t="s">
        <v>8221</v>
      </c>
      <c r="I1309">
        <v>24</v>
      </c>
    </row>
    <row r="1310" spans="1:9" ht="18" customHeight="1" x14ac:dyDescent="0.25">
      <c r="A1310" s="13" t="s">
        <v>8219</v>
      </c>
      <c r="B1310">
        <v>80</v>
      </c>
      <c r="H1310" s="16" t="s">
        <v>8221</v>
      </c>
      <c r="I1310">
        <v>24</v>
      </c>
    </row>
    <row r="1311" spans="1:9" ht="18" customHeight="1" x14ac:dyDescent="0.25">
      <c r="A1311" s="13" t="s">
        <v>8219</v>
      </c>
      <c r="B1311">
        <v>80</v>
      </c>
      <c r="H1311" s="16" t="s">
        <v>8221</v>
      </c>
      <c r="I1311">
        <v>24</v>
      </c>
    </row>
    <row r="1312" spans="1:9" ht="18" customHeight="1" x14ac:dyDescent="0.25">
      <c r="A1312" s="13" t="s">
        <v>8219</v>
      </c>
      <c r="B1312">
        <v>80</v>
      </c>
      <c r="H1312" s="16" t="s">
        <v>8221</v>
      </c>
      <c r="I1312">
        <v>25</v>
      </c>
    </row>
    <row r="1313" spans="1:9" ht="18" customHeight="1" x14ac:dyDescent="0.25">
      <c r="A1313" s="13" t="s">
        <v>8219</v>
      </c>
      <c r="B1313">
        <v>80</v>
      </c>
      <c r="H1313" s="16" t="s">
        <v>8221</v>
      </c>
      <c r="I1313">
        <v>25</v>
      </c>
    </row>
    <row r="1314" spans="1:9" ht="18" customHeight="1" x14ac:dyDescent="0.25">
      <c r="A1314" s="13" t="s">
        <v>8219</v>
      </c>
      <c r="B1314">
        <v>80</v>
      </c>
      <c r="H1314" s="16" t="s">
        <v>8221</v>
      </c>
      <c r="I1314">
        <v>25</v>
      </c>
    </row>
    <row r="1315" spans="1:9" ht="18" customHeight="1" x14ac:dyDescent="0.25">
      <c r="A1315" s="13" t="s">
        <v>8219</v>
      </c>
      <c r="B1315">
        <v>80</v>
      </c>
      <c r="H1315" s="16" t="s">
        <v>8221</v>
      </c>
      <c r="I1315">
        <v>25</v>
      </c>
    </row>
    <row r="1316" spans="1:9" ht="18" customHeight="1" x14ac:dyDescent="0.25">
      <c r="A1316" s="13" t="s">
        <v>8219</v>
      </c>
      <c r="B1316">
        <v>80</v>
      </c>
      <c r="H1316" s="16" t="s">
        <v>8221</v>
      </c>
      <c r="I1316">
        <v>25</v>
      </c>
    </row>
    <row r="1317" spans="1:9" ht="18" customHeight="1" x14ac:dyDescent="0.25">
      <c r="A1317" s="13" t="s">
        <v>8219</v>
      </c>
      <c r="B1317">
        <v>81</v>
      </c>
      <c r="H1317" s="16" t="s">
        <v>8221</v>
      </c>
      <c r="I1317">
        <v>25</v>
      </c>
    </row>
    <row r="1318" spans="1:9" ht="18" customHeight="1" x14ac:dyDescent="0.25">
      <c r="A1318" s="13" t="s">
        <v>8219</v>
      </c>
      <c r="B1318">
        <v>81</v>
      </c>
      <c r="H1318" s="16" t="s">
        <v>8221</v>
      </c>
      <c r="I1318">
        <v>25</v>
      </c>
    </row>
    <row r="1319" spans="1:9" ht="18" customHeight="1" x14ac:dyDescent="0.25">
      <c r="A1319" s="13" t="s">
        <v>8219</v>
      </c>
      <c r="B1319">
        <v>81</v>
      </c>
      <c r="H1319" s="16" t="s">
        <v>8221</v>
      </c>
      <c r="I1319">
        <v>26</v>
      </c>
    </row>
    <row r="1320" spans="1:9" ht="18" customHeight="1" x14ac:dyDescent="0.25">
      <c r="A1320" s="13" t="s">
        <v>8219</v>
      </c>
      <c r="B1320">
        <v>81</v>
      </c>
      <c r="H1320" s="16" t="s">
        <v>8221</v>
      </c>
      <c r="I1320">
        <v>26</v>
      </c>
    </row>
    <row r="1321" spans="1:9" ht="18" customHeight="1" x14ac:dyDescent="0.25">
      <c r="A1321" s="13" t="s">
        <v>8219</v>
      </c>
      <c r="B1321">
        <v>81</v>
      </c>
      <c r="H1321" s="16" t="s">
        <v>8221</v>
      </c>
      <c r="I1321">
        <v>26</v>
      </c>
    </row>
    <row r="1322" spans="1:9" ht="18" customHeight="1" x14ac:dyDescent="0.25">
      <c r="A1322" s="13" t="s">
        <v>8219</v>
      </c>
      <c r="B1322">
        <v>81</v>
      </c>
      <c r="H1322" s="16" t="s">
        <v>8221</v>
      </c>
      <c r="I1322">
        <v>26</v>
      </c>
    </row>
    <row r="1323" spans="1:9" ht="18" customHeight="1" x14ac:dyDescent="0.25">
      <c r="A1323" s="13" t="s">
        <v>8219</v>
      </c>
      <c r="B1323">
        <v>81</v>
      </c>
      <c r="H1323" s="16" t="s">
        <v>8221</v>
      </c>
      <c r="I1323">
        <v>26</v>
      </c>
    </row>
    <row r="1324" spans="1:9" ht="18" customHeight="1" x14ac:dyDescent="0.25">
      <c r="A1324" s="13" t="s">
        <v>8219</v>
      </c>
      <c r="B1324">
        <v>81</v>
      </c>
      <c r="H1324" s="16" t="s">
        <v>8221</v>
      </c>
      <c r="I1324">
        <v>26</v>
      </c>
    </row>
    <row r="1325" spans="1:9" ht="18" customHeight="1" x14ac:dyDescent="0.25">
      <c r="A1325" s="13" t="s">
        <v>8219</v>
      </c>
      <c r="B1325">
        <v>81</v>
      </c>
      <c r="H1325" s="16" t="s">
        <v>8221</v>
      </c>
      <c r="I1325">
        <v>27</v>
      </c>
    </row>
    <row r="1326" spans="1:9" ht="18" customHeight="1" x14ac:dyDescent="0.25">
      <c r="A1326" s="13" t="s">
        <v>8219</v>
      </c>
      <c r="B1326">
        <v>81</v>
      </c>
      <c r="H1326" s="16" t="s">
        <v>8221</v>
      </c>
      <c r="I1326">
        <v>27</v>
      </c>
    </row>
    <row r="1327" spans="1:9" ht="18" customHeight="1" x14ac:dyDescent="0.25">
      <c r="A1327" s="13" t="s">
        <v>8219</v>
      </c>
      <c r="B1327">
        <v>82</v>
      </c>
      <c r="H1327" s="16" t="s">
        <v>8221</v>
      </c>
      <c r="I1327">
        <v>27</v>
      </c>
    </row>
    <row r="1328" spans="1:9" ht="18" customHeight="1" x14ac:dyDescent="0.25">
      <c r="A1328" s="13" t="s">
        <v>8219</v>
      </c>
      <c r="B1328">
        <v>82</v>
      </c>
      <c r="H1328" s="16" t="s">
        <v>8221</v>
      </c>
      <c r="I1328">
        <v>27</v>
      </c>
    </row>
    <row r="1329" spans="1:9" ht="18" customHeight="1" x14ac:dyDescent="0.25">
      <c r="A1329" s="13" t="s">
        <v>8219</v>
      </c>
      <c r="B1329">
        <v>82</v>
      </c>
      <c r="H1329" s="16" t="s">
        <v>8221</v>
      </c>
      <c r="I1329">
        <v>27</v>
      </c>
    </row>
    <row r="1330" spans="1:9" ht="18" customHeight="1" x14ac:dyDescent="0.25">
      <c r="A1330" s="13" t="s">
        <v>8219</v>
      </c>
      <c r="B1330">
        <v>82</v>
      </c>
      <c r="H1330" s="16" t="s">
        <v>8221</v>
      </c>
      <c r="I1330">
        <v>27</v>
      </c>
    </row>
    <row r="1331" spans="1:9" ht="18" customHeight="1" x14ac:dyDescent="0.25">
      <c r="A1331" s="13" t="s">
        <v>8219</v>
      </c>
      <c r="B1331">
        <v>82</v>
      </c>
      <c r="H1331" s="16" t="s">
        <v>8221</v>
      </c>
      <c r="I1331">
        <v>27</v>
      </c>
    </row>
    <row r="1332" spans="1:9" ht="18" customHeight="1" x14ac:dyDescent="0.25">
      <c r="A1332" s="13" t="s">
        <v>8219</v>
      </c>
      <c r="B1332">
        <v>82</v>
      </c>
      <c r="H1332" s="16" t="s">
        <v>8221</v>
      </c>
      <c r="I1332">
        <v>28</v>
      </c>
    </row>
    <row r="1333" spans="1:9" ht="18" customHeight="1" x14ac:dyDescent="0.25">
      <c r="A1333" s="13" t="s">
        <v>8219</v>
      </c>
      <c r="B1333">
        <v>82</v>
      </c>
      <c r="H1333" s="16" t="s">
        <v>8221</v>
      </c>
      <c r="I1333">
        <v>28</v>
      </c>
    </row>
    <row r="1334" spans="1:9" ht="18" customHeight="1" x14ac:dyDescent="0.25">
      <c r="A1334" s="13" t="s">
        <v>8219</v>
      </c>
      <c r="B1334">
        <v>82</v>
      </c>
      <c r="H1334" s="16" t="s">
        <v>8221</v>
      </c>
      <c r="I1334">
        <v>28</v>
      </c>
    </row>
    <row r="1335" spans="1:9" ht="18" customHeight="1" x14ac:dyDescent="0.25">
      <c r="A1335" s="13" t="s">
        <v>8219</v>
      </c>
      <c r="B1335">
        <v>82</v>
      </c>
      <c r="H1335" s="16" t="s">
        <v>8221</v>
      </c>
      <c r="I1335">
        <v>28</v>
      </c>
    </row>
    <row r="1336" spans="1:9" ht="18" customHeight="1" x14ac:dyDescent="0.25">
      <c r="A1336" s="13" t="s">
        <v>8219</v>
      </c>
      <c r="B1336">
        <v>83</v>
      </c>
      <c r="H1336" s="16" t="s">
        <v>8221</v>
      </c>
      <c r="I1336">
        <v>28</v>
      </c>
    </row>
    <row r="1337" spans="1:9" ht="18" customHeight="1" x14ac:dyDescent="0.25">
      <c r="A1337" s="13" t="s">
        <v>8219</v>
      </c>
      <c r="B1337">
        <v>83</v>
      </c>
      <c r="H1337" s="16" t="s">
        <v>8221</v>
      </c>
      <c r="I1337">
        <v>28</v>
      </c>
    </row>
    <row r="1338" spans="1:9" ht="18" customHeight="1" x14ac:dyDescent="0.25">
      <c r="A1338" s="13" t="s">
        <v>8219</v>
      </c>
      <c r="B1338">
        <v>83</v>
      </c>
      <c r="H1338" s="16" t="s">
        <v>8221</v>
      </c>
      <c r="I1338">
        <v>28</v>
      </c>
    </row>
    <row r="1339" spans="1:9" ht="18" customHeight="1" x14ac:dyDescent="0.25">
      <c r="A1339" s="13" t="s">
        <v>8219</v>
      </c>
      <c r="B1339">
        <v>83</v>
      </c>
      <c r="H1339" s="16" t="s">
        <v>8221</v>
      </c>
      <c r="I1339">
        <v>28</v>
      </c>
    </row>
    <row r="1340" spans="1:9" ht="18" customHeight="1" x14ac:dyDescent="0.25">
      <c r="A1340" s="13" t="s">
        <v>8219</v>
      </c>
      <c r="B1340">
        <v>83</v>
      </c>
      <c r="H1340" s="16" t="s">
        <v>8221</v>
      </c>
      <c r="I1340">
        <v>29</v>
      </c>
    </row>
    <row r="1341" spans="1:9" ht="18" customHeight="1" x14ac:dyDescent="0.25">
      <c r="A1341" s="13" t="s">
        <v>8219</v>
      </c>
      <c r="B1341">
        <v>83</v>
      </c>
      <c r="H1341" s="16" t="s">
        <v>8221</v>
      </c>
      <c r="I1341">
        <v>29</v>
      </c>
    </row>
    <row r="1342" spans="1:9" ht="18" customHeight="1" x14ac:dyDescent="0.25">
      <c r="A1342" s="13" t="s">
        <v>8219</v>
      </c>
      <c r="B1342">
        <v>83</v>
      </c>
      <c r="H1342" s="16" t="s">
        <v>8221</v>
      </c>
      <c r="I1342">
        <v>29</v>
      </c>
    </row>
    <row r="1343" spans="1:9" ht="18" customHeight="1" x14ac:dyDescent="0.25">
      <c r="A1343" s="13" t="s">
        <v>8219</v>
      </c>
      <c r="B1343">
        <v>83</v>
      </c>
      <c r="H1343" s="16" t="s">
        <v>8221</v>
      </c>
      <c r="I1343">
        <v>29</v>
      </c>
    </row>
    <row r="1344" spans="1:9" ht="18" customHeight="1" x14ac:dyDescent="0.25">
      <c r="A1344" s="13" t="s">
        <v>8219</v>
      </c>
      <c r="B1344">
        <v>84</v>
      </c>
      <c r="H1344" s="16" t="s">
        <v>8221</v>
      </c>
      <c r="I1344">
        <v>29</v>
      </c>
    </row>
    <row r="1345" spans="1:9" ht="18" customHeight="1" x14ac:dyDescent="0.25">
      <c r="A1345" s="13" t="s">
        <v>8219</v>
      </c>
      <c r="B1345">
        <v>84</v>
      </c>
      <c r="H1345" s="16" t="s">
        <v>8221</v>
      </c>
      <c r="I1345">
        <v>29</v>
      </c>
    </row>
    <row r="1346" spans="1:9" ht="18" customHeight="1" x14ac:dyDescent="0.25">
      <c r="A1346" s="13" t="s">
        <v>8219</v>
      </c>
      <c r="B1346">
        <v>84</v>
      </c>
      <c r="H1346" s="16" t="s">
        <v>8221</v>
      </c>
      <c r="I1346">
        <v>29</v>
      </c>
    </row>
    <row r="1347" spans="1:9" ht="18" customHeight="1" x14ac:dyDescent="0.25">
      <c r="A1347" s="13" t="s">
        <v>8219</v>
      </c>
      <c r="B1347">
        <v>84</v>
      </c>
      <c r="H1347" s="16" t="s">
        <v>8221</v>
      </c>
      <c r="I1347">
        <v>29</v>
      </c>
    </row>
    <row r="1348" spans="1:9" ht="18" customHeight="1" x14ac:dyDescent="0.25">
      <c r="A1348" s="13" t="s">
        <v>8219</v>
      </c>
      <c r="B1348">
        <v>84</v>
      </c>
      <c r="H1348" s="16" t="s">
        <v>8221</v>
      </c>
      <c r="I1348">
        <v>29</v>
      </c>
    </row>
    <row r="1349" spans="1:9" ht="18" customHeight="1" x14ac:dyDescent="0.25">
      <c r="A1349" s="13" t="s">
        <v>8219</v>
      </c>
      <c r="B1349">
        <v>84</v>
      </c>
      <c r="H1349" s="16" t="s">
        <v>8221</v>
      </c>
      <c r="I1349">
        <v>30</v>
      </c>
    </row>
    <row r="1350" spans="1:9" ht="18" customHeight="1" x14ac:dyDescent="0.25">
      <c r="A1350" s="13" t="s">
        <v>8219</v>
      </c>
      <c r="B1350">
        <v>85</v>
      </c>
      <c r="H1350" s="16" t="s">
        <v>8221</v>
      </c>
      <c r="I1350">
        <v>30</v>
      </c>
    </row>
    <row r="1351" spans="1:9" ht="18" customHeight="1" x14ac:dyDescent="0.25">
      <c r="A1351" s="13" t="s">
        <v>8219</v>
      </c>
      <c r="B1351">
        <v>85</v>
      </c>
      <c r="H1351" s="16" t="s">
        <v>8221</v>
      </c>
      <c r="I1351">
        <v>30</v>
      </c>
    </row>
    <row r="1352" spans="1:9" ht="18" customHeight="1" x14ac:dyDescent="0.25">
      <c r="A1352" s="13" t="s">
        <v>8219</v>
      </c>
      <c r="B1352">
        <v>85</v>
      </c>
      <c r="H1352" s="16" t="s">
        <v>8221</v>
      </c>
      <c r="I1352">
        <v>30</v>
      </c>
    </row>
    <row r="1353" spans="1:9" ht="18" customHeight="1" x14ac:dyDescent="0.25">
      <c r="A1353" s="13" t="s">
        <v>8219</v>
      </c>
      <c r="B1353">
        <v>85</v>
      </c>
      <c r="H1353" s="16" t="s">
        <v>8221</v>
      </c>
      <c r="I1353">
        <v>30</v>
      </c>
    </row>
    <row r="1354" spans="1:9" ht="18" customHeight="1" x14ac:dyDescent="0.25">
      <c r="A1354" s="13" t="s">
        <v>8219</v>
      </c>
      <c r="B1354">
        <v>86</v>
      </c>
      <c r="H1354" s="16" t="s">
        <v>8221</v>
      </c>
      <c r="I1354">
        <v>30</v>
      </c>
    </row>
    <row r="1355" spans="1:9" ht="18" customHeight="1" x14ac:dyDescent="0.25">
      <c r="A1355" s="13" t="s">
        <v>8219</v>
      </c>
      <c r="B1355">
        <v>86</v>
      </c>
      <c r="H1355" s="16" t="s">
        <v>8221</v>
      </c>
      <c r="I1355">
        <v>30</v>
      </c>
    </row>
    <row r="1356" spans="1:9" ht="18" customHeight="1" x14ac:dyDescent="0.25">
      <c r="A1356" s="13" t="s">
        <v>8219</v>
      </c>
      <c r="B1356">
        <v>86</v>
      </c>
      <c r="H1356" s="16" t="s">
        <v>8221</v>
      </c>
      <c r="I1356">
        <v>31</v>
      </c>
    </row>
    <row r="1357" spans="1:9" ht="18" customHeight="1" x14ac:dyDescent="0.25">
      <c r="A1357" s="13" t="s">
        <v>8219</v>
      </c>
      <c r="B1357">
        <v>86</v>
      </c>
      <c r="H1357" s="16" t="s">
        <v>8221</v>
      </c>
      <c r="I1357">
        <v>31</v>
      </c>
    </row>
    <row r="1358" spans="1:9" ht="18" customHeight="1" x14ac:dyDescent="0.25">
      <c r="A1358" s="13" t="s">
        <v>8219</v>
      </c>
      <c r="B1358">
        <v>86</v>
      </c>
      <c r="H1358" s="16" t="s">
        <v>8221</v>
      </c>
      <c r="I1358">
        <v>31</v>
      </c>
    </row>
    <row r="1359" spans="1:9" ht="18" customHeight="1" x14ac:dyDescent="0.25">
      <c r="A1359" s="13" t="s">
        <v>8219</v>
      </c>
      <c r="B1359">
        <v>86</v>
      </c>
      <c r="H1359" s="16" t="s">
        <v>8221</v>
      </c>
      <c r="I1359">
        <v>31</v>
      </c>
    </row>
    <row r="1360" spans="1:9" ht="18" customHeight="1" x14ac:dyDescent="0.25">
      <c r="A1360" s="13" t="s">
        <v>8219</v>
      </c>
      <c r="B1360">
        <v>87</v>
      </c>
      <c r="H1360" s="16" t="s">
        <v>8221</v>
      </c>
      <c r="I1360">
        <v>31</v>
      </c>
    </row>
    <row r="1361" spans="1:9" ht="18" customHeight="1" x14ac:dyDescent="0.25">
      <c r="A1361" s="13" t="s">
        <v>8219</v>
      </c>
      <c r="B1361">
        <v>87</v>
      </c>
      <c r="H1361" s="16" t="s">
        <v>8221</v>
      </c>
      <c r="I1361">
        <v>31</v>
      </c>
    </row>
    <row r="1362" spans="1:9" ht="18" customHeight="1" x14ac:dyDescent="0.25">
      <c r="A1362" s="13" t="s">
        <v>8219</v>
      </c>
      <c r="B1362">
        <v>87</v>
      </c>
      <c r="H1362" s="16" t="s">
        <v>8221</v>
      </c>
      <c r="I1362">
        <v>31</v>
      </c>
    </row>
    <row r="1363" spans="1:9" ht="18" customHeight="1" x14ac:dyDescent="0.25">
      <c r="A1363" s="13" t="s">
        <v>8219</v>
      </c>
      <c r="B1363">
        <v>87</v>
      </c>
      <c r="H1363" s="16" t="s">
        <v>8221</v>
      </c>
      <c r="I1363">
        <v>32</v>
      </c>
    </row>
    <row r="1364" spans="1:9" ht="18" customHeight="1" x14ac:dyDescent="0.25">
      <c r="A1364" s="13" t="s">
        <v>8219</v>
      </c>
      <c r="B1364">
        <v>87</v>
      </c>
      <c r="H1364" s="16" t="s">
        <v>8221</v>
      </c>
      <c r="I1364">
        <v>32</v>
      </c>
    </row>
    <row r="1365" spans="1:9" ht="18" customHeight="1" x14ac:dyDescent="0.25">
      <c r="A1365" s="13" t="s">
        <v>8219</v>
      </c>
      <c r="B1365">
        <v>87</v>
      </c>
      <c r="H1365" s="16" t="s">
        <v>8221</v>
      </c>
      <c r="I1365">
        <v>32</v>
      </c>
    </row>
    <row r="1366" spans="1:9" ht="18" customHeight="1" x14ac:dyDescent="0.25">
      <c r="A1366" s="13" t="s">
        <v>8219</v>
      </c>
      <c r="B1366">
        <v>87</v>
      </c>
      <c r="H1366" s="16" t="s">
        <v>8221</v>
      </c>
      <c r="I1366">
        <v>33</v>
      </c>
    </row>
    <row r="1367" spans="1:9" ht="18" customHeight="1" x14ac:dyDescent="0.25">
      <c r="A1367" s="13" t="s">
        <v>8219</v>
      </c>
      <c r="B1367">
        <v>87</v>
      </c>
      <c r="H1367" s="16" t="s">
        <v>8221</v>
      </c>
      <c r="I1367">
        <v>33</v>
      </c>
    </row>
    <row r="1368" spans="1:9" ht="18" customHeight="1" x14ac:dyDescent="0.25">
      <c r="A1368" s="13" t="s">
        <v>8219</v>
      </c>
      <c r="B1368">
        <v>87</v>
      </c>
      <c r="H1368" s="16" t="s">
        <v>8221</v>
      </c>
      <c r="I1368">
        <v>33</v>
      </c>
    </row>
    <row r="1369" spans="1:9" ht="18" customHeight="1" x14ac:dyDescent="0.25">
      <c r="A1369" s="13" t="s">
        <v>8219</v>
      </c>
      <c r="B1369">
        <v>88</v>
      </c>
      <c r="H1369" s="16" t="s">
        <v>8221</v>
      </c>
      <c r="I1369">
        <v>33</v>
      </c>
    </row>
    <row r="1370" spans="1:9" ht="18" customHeight="1" x14ac:dyDescent="0.25">
      <c r="A1370" s="13" t="s">
        <v>8219</v>
      </c>
      <c r="B1370">
        <v>88</v>
      </c>
      <c r="H1370" s="16" t="s">
        <v>8221</v>
      </c>
      <c r="I1370">
        <v>33</v>
      </c>
    </row>
    <row r="1371" spans="1:9" ht="18" customHeight="1" x14ac:dyDescent="0.25">
      <c r="A1371" s="13" t="s">
        <v>8219</v>
      </c>
      <c r="B1371">
        <v>88</v>
      </c>
      <c r="H1371" s="16" t="s">
        <v>8221</v>
      </c>
      <c r="I1371">
        <v>33</v>
      </c>
    </row>
    <row r="1372" spans="1:9" ht="18" customHeight="1" x14ac:dyDescent="0.25">
      <c r="A1372" s="13" t="s">
        <v>8219</v>
      </c>
      <c r="B1372">
        <v>88</v>
      </c>
      <c r="H1372" s="16" t="s">
        <v>8221</v>
      </c>
      <c r="I1372">
        <v>33</v>
      </c>
    </row>
    <row r="1373" spans="1:9" ht="18" customHeight="1" x14ac:dyDescent="0.25">
      <c r="A1373" s="13" t="s">
        <v>8219</v>
      </c>
      <c r="B1373">
        <v>88</v>
      </c>
      <c r="H1373" s="16" t="s">
        <v>8221</v>
      </c>
      <c r="I1373">
        <v>34</v>
      </c>
    </row>
    <row r="1374" spans="1:9" ht="18" customHeight="1" x14ac:dyDescent="0.25">
      <c r="A1374" s="13" t="s">
        <v>8219</v>
      </c>
      <c r="B1374">
        <v>88</v>
      </c>
      <c r="H1374" s="16" t="s">
        <v>8221</v>
      </c>
      <c r="I1374">
        <v>34</v>
      </c>
    </row>
    <row r="1375" spans="1:9" ht="18" customHeight="1" x14ac:dyDescent="0.25">
      <c r="A1375" s="13" t="s">
        <v>8219</v>
      </c>
      <c r="B1375">
        <v>89</v>
      </c>
      <c r="H1375" s="16" t="s">
        <v>8221</v>
      </c>
      <c r="I1375">
        <v>34</v>
      </c>
    </row>
    <row r="1376" spans="1:9" ht="18" customHeight="1" x14ac:dyDescent="0.25">
      <c r="A1376" s="13" t="s">
        <v>8219</v>
      </c>
      <c r="B1376">
        <v>89</v>
      </c>
      <c r="H1376" s="16" t="s">
        <v>8221</v>
      </c>
      <c r="I1376">
        <v>34</v>
      </c>
    </row>
    <row r="1377" spans="1:9" ht="18" customHeight="1" x14ac:dyDescent="0.25">
      <c r="A1377" s="13" t="s">
        <v>8219</v>
      </c>
      <c r="B1377">
        <v>89</v>
      </c>
      <c r="H1377" s="16" t="s">
        <v>8221</v>
      </c>
      <c r="I1377">
        <v>34</v>
      </c>
    </row>
    <row r="1378" spans="1:9" ht="18" customHeight="1" x14ac:dyDescent="0.25">
      <c r="A1378" s="13" t="s">
        <v>8219</v>
      </c>
      <c r="B1378">
        <v>89</v>
      </c>
      <c r="H1378" s="16" t="s">
        <v>8221</v>
      </c>
      <c r="I1378">
        <v>35</v>
      </c>
    </row>
    <row r="1379" spans="1:9" ht="18" customHeight="1" x14ac:dyDescent="0.25">
      <c r="A1379" s="13" t="s">
        <v>8219</v>
      </c>
      <c r="B1379">
        <v>89</v>
      </c>
      <c r="H1379" s="16" t="s">
        <v>8221</v>
      </c>
      <c r="I1379">
        <v>36</v>
      </c>
    </row>
    <row r="1380" spans="1:9" ht="18" customHeight="1" x14ac:dyDescent="0.25">
      <c r="A1380" s="13" t="s">
        <v>8219</v>
      </c>
      <c r="B1380">
        <v>89</v>
      </c>
      <c r="H1380" s="16" t="s">
        <v>8221</v>
      </c>
      <c r="I1380">
        <v>36</v>
      </c>
    </row>
    <row r="1381" spans="1:9" ht="18" customHeight="1" x14ac:dyDescent="0.25">
      <c r="A1381" s="13" t="s">
        <v>8219</v>
      </c>
      <c r="B1381">
        <v>89</v>
      </c>
      <c r="H1381" s="16" t="s">
        <v>8221</v>
      </c>
      <c r="I1381">
        <v>36</v>
      </c>
    </row>
    <row r="1382" spans="1:9" ht="18" customHeight="1" x14ac:dyDescent="0.25">
      <c r="A1382" s="13" t="s">
        <v>8219</v>
      </c>
      <c r="B1382">
        <v>89</v>
      </c>
      <c r="H1382" s="16" t="s">
        <v>8221</v>
      </c>
      <c r="I1382">
        <v>36</v>
      </c>
    </row>
    <row r="1383" spans="1:9" ht="18" customHeight="1" x14ac:dyDescent="0.25">
      <c r="A1383" s="13" t="s">
        <v>8219</v>
      </c>
      <c r="B1383">
        <v>89</v>
      </c>
      <c r="H1383" s="16" t="s">
        <v>8221</v>
      </c>
      <c r="I1383">
        <v>36</v>
      </c>
    </row>
    <row r="1384" spans="1:9" ht="18" customHeight="1" x14ac:dyDescent="0.25">
      <c r="A1384" s="13" t="s">
        <v>8219</v>
      </c>
      <c r="B1384">
        <v>89</v>
      </c>
      <c r="H1384" s="16" t="s">
        <v>8221</v>
      </c>
      <c r="I1384">
        <v>37</v>
      </c>
    </row>
    <row r="1385" spans="1:9" ht="18" customHeight="1" x14ac:dyDescent="0.25">
      <c r="A1385" s="13" t="s">
        <v>8219</v>
      </c>
      <c r="B1385">
        <v>89</v>
      </c>
      <c r="H1385" s="16" t="s">
        <v>8221</v>
      </c>
      <c r="I1385">
        <v>37</v>
      </c>
    </row>
    <row r="1386" spans="1:9" ht="18" customHeight="1" x14ac:dyDescent="0.25">
      <c r="A1386" s="13" t="s">
        <v>8219</v>
      </c>
      <c r="B1386">
        <v>90</v>
      </c>
      <c r="H1386" s="16" t="s">
        <v>8221</v>
      </c>
      <c r="I1386">
        <v>37</v>
      </c>
    </row>
    <row r="1387" spans="1:9" ht="18" customHeight="1" x14ac:dyDescent="0.25">
      <c r="A1387" s="13" t="s">
        <v>8219</v>
      </c>
      <c r="B1387">
        <v>90</v>
      </c>
      <c r="H1387" s="16" t="s">
        <v>8221</v>
      </c>
      <c r="I1387">
        <v>37</v>
      </c>
    </row>
    <row r="1388" spans="1:9" ht="18" customHeight="1" x14ac:dyDescent="0.25">
      <c r="A1388" s="13" t="s">
        <v>8219</v>
      </c>
      <c r="B1388">
        <v>90</v>
      </c>
      <c r="H1388" s="16" t="s">
        <v>8221</v>
      </c>
      <c r="I1388">
        <v>37</v>
      </c>
    </row>
    <row r="1389" spans="1:9" ht="18" customHeight="1" x14ac:dyDescent="0.25">
      <c r="A1389" s="13" t="s">
        <v>8219</v>
      </c>
      <c r="B1389">
        <v>90</v>
      </c>
      <c r="H1389" s="16" t="s">
        <v>8221</v>
      </c>
      <c r="I1389">
        <v>37</v>
      </c>
    </row>
    <row r="1390" spans="1:9" ht="18" customHeight="1" x14ac:dyDescent="0.25">
      <c r="A1390" s="13" t="s">
        <v>8219</v>
      </c>
      <c r="B1390">
        <v>90</v>
      </c>
      <c r="H1390" s="16" t="s">
        <v>8221</v>
      </c>
      <c r="I1390">
        <v>37</v>
      </c>
    </row>
    <row r="1391" spans="1:9" ht="18" customHeight="1" x14ac:dyDescent="0.25">
      <c r="A1391" s="13" t="s">
        <v>8219</v>
      </c>
      <c r="B1391">
        <v>90</v>
      </c>
      <c r="H1391" s="16" t="s">
        <v>8221</v>
      </c>
      <c r="I1391">
        <v>37</v>
      </c>
    </row>
    <row r="1392" spans="1:9" ht="18" customHeight="1" x14ac:dyDescent="0.25">
      <c r="A1392" s="13" t="s">
        <v>8219</v>
      </c>
      <c r="B1392">
        <v>90</v>
      </c>
      <c r="H1392" s="16" t="s">
        <v>8221</v>
      </c>
      <c r="I1392">
        <v>38</v>
      </c>
    </row>
    <row r="1393" spans="1:9" ht="18" customHeight="1" x14ac:dyDescent="0.25">
      <c r="A1393" s="13" t="s">
        <v>8219</v>
      </c>
      <c r="B1393">
        <v>90</v>
      </c>
      <c r="H1393" s="16" t="s">
        <v>8221</v>
      </c>
      <c r="I1393">
        <v>38</v>
      </c>
    </row>
    <row r="1394" spans="1:9" ht="18" customHeight="1" x14ac:dyDescent="0.25">
      <c r="A1394" s="13" t="s">
        <v>8219</v>
      </c>
      <c r="B1394">
        <v>90</v>
      </c>
      <c r="H1394" s="16" t="s">
        <v>8221</v>
      </c>
      <c r="I1394">
        <v>38</v>
      </c>
    </row>
    <row r="1395" spans="1:9" ht="18" customHeight="1" x14ac:dyDescent="0.25">
      <c r="A1395" s="13" t="s">
        <v>8219</v>
      </c>
      <c r="B1395">
        <v>91</v>
      </c>
      <c r="H1395" s="16" t="s">
        <v>8221</v>
      </c>
      <c r="I1395">
        <v>38</v>
      </c>
    </row>
    <row r="1396" spans="1:9" ht="18" customHeight="1" x14ac:dyDescent="0.25">
      <c r="A1396" s="13" t="s">
        <v>8219</v>
      </c>
      <c r="B1396">
        <v>91</v>
      </c>
      <c r="H1396" s="16" t="s">
        <v>8221</v>
      </c>
      <c r="I1396">
        <v>38</v>
      </c>
    </row>
    <row r="1397" spans="1:9" ht="18" customHeight="1" x14ac:dyDescent="0.25">
      <c r="A1397" s="13" t="s">
        <v>8219</v>
      </c>
      <c r="B1397">
        <v>91</v>
      </c>
      <c r="H1397" s="16" t="s">
        <v>8221</v>
      </c>
      <c r="I1397">
        <v>39</v>
      </c>
    </row>
    <row r="1398" spans="1:9" ht="18" customHeight="1" x14ac:dyDescent="0.25">
      <c r="A1398" s="13" t="s">
        <v>8219</v>
      </c>
      <c r="B1398">
        <v>91</v>
      </c>
      <c r="H1398" s="16" t="s">
        <v>8221</v>
      </c>
      <c r="I1398">
        <v>39</v>
      </c>
    </row>
    <row r="1399" spans="1:9" ht="18" customHeight="1" x14ac:dyDescent="0.25">
      <c r="A1399" s="13" t="s">
        <v>8219</v>
      </c>
      <c r="B1399">
        <v>91</v>
      </c>
      <c r="H1399" s="16" t="s">
        <v>8221</v>
      </c>
      <c r="I1399">
        <v>39</v>
      </c>
    </row>
    <row r="1400" spans="1:9" ht="18" customHeight="1" x14ac:dyDescent="0.25">
      <c r="A1400" s="13" t="s">
        <v>8219</v>
      </c>
      <c r="B1400">
        <v>92</v>
      </c>
      <c r="H1400" s="16" t="s">
        <v>8221</v>
      </c>
      <c r="I1400">
        <v>39</v>
      </c>
    </row>
    <row r="1401" spans="1:9" ht="18" customHeight="1" x14ac:dyDescent="0.25">
      <c r="A1401" s="13" t="s">
        <v>8219</v>
      </c>
      <c r="B1401">
        <v>92</v>
      </c>
      <c r="H1401" s="16" t="s">
        <v>8221</v>
      </c>
      <c r="I1401">
        <v>39</v>
      </c>
    </row>
    <row r="1402" spans="1:9" ht="18" customHeight="1" x14ac:dyDescent="0.25">
      <c r="A1402" s="13" t="s">
        <v>8219</v>
      </c>
      <c r="B1402">
        <v>92</v>
      </c>
      <c r="H1402" s="16" t="s">
        <v>8221</v>
      </c>
      <c r="I1402">
        <v>39</v>
      </c>
    </row>
    <row r="1403" spans="1:9" ht="18" customHeight="1" x14ac:dyDescent="0.25">
      <c r="A1403" s="13" t="s">
        <v>8219</v>
      </c>
      <c r="B1403">
        <v>93</v>
      </c>
      <c r="H1403" s="16" t="s">
        <v>8221</v>
      </c>
      <c r="I1403">
        <v>40</v>
      </c>
    </row>
    <row r="1404" spans="1:9" ht="18" customHeight="1" x14ac:dyDescent="0.25">
      <c r="A1404" s="13" t="s">
        <v>8219</v>
      </c>
      <c r="B1404">
        <v>93</v>
      </c>
      <c r="H1404" s="16" t="s">
        <v>8221</v>
      </c>
      <c r="I1404">
        <v>40</v>
      </c>
    </row>
    <row r="1405" spans="1:9" ht="18" customHeight="1" x14ac:dyDescent="0.25">
      <c r="A1405" s="13" t="s">
        <v>8219</v>
      </c>
      <c r="B1405">
        <v>93</v>
      </c>
      <c r="H1405" s="16" t="s">
        <v>8221</v>
      </c>
      <c r="I1405">
        <v>40</v>
      </c>
    </row>
    <row r="1406" spans="1:9" ht="18" customHeight="1" x14ac:dyDescent="0.25">
      <c r="A1406" s="13" t="s">
        <v>8219</v>
      </c>
      <c r="B1406">
        <v>93</v>
      </c>
      <c r="H1406" s="16" t="s">
        <v>8221</v>
      </c>
      <c r="I1406">
        <v>41</v>
      </c>
    </row>
    <row r="1407" spans="1:9" ht="18" customHeight="1" x14ac:dyDescent="0.25">
      <c r="A1407" s="13" t="s">
        <v>8219</v>
      </c>
      <c r="B1407">
        <v>93</v>
      </c>
      <c r="H1407" s="16" t="s">
        <v>8221</v>
      </c>
      <c r="I1407">
        <v>41</v>
      </c>
    </row>
    <row r="1408" spans="1:9" ht="18" customHeight="1" x14ac:dyDescent="0.25">
      <c r="A1408" s="13" t="s">
        <v>8219</v>
      </c>
      <c r="B1408">
        <v>93</v>
      </c>
      <c r="H1408" s="16" t="s">
        <v>8221</v>
      </c>
      <c r="I1408">
        <v>41</v>
      </c>
    </row>
    <row r="1409" spans="1:9" ht="18" customHeight="1" x14ac:dyDescent="0.25">
      <c r="A1409" s="13" t="s">
        <v>8219</v>
      </c>
      <c r="B1409">
        <v>94</v>
      </c>
      <c r="H1409" s="16" t="s">
        <v>8221</v>
      </c>
      <c r="I1409">
        <v>42</v>
      </c>
    </row>
    <row r="1410" spans="1:9" ht="18" customHeight="1" x14ac:dyDescent="0.25">
      <c r="A1410" s="13" t="s">
        <v>8219</v>
      </c>
      <c r="B1410">
        <v>94</v>
      </c>
      <c r="H1410" s="16" t="s">
        <v>8221</v>
      </c>
      <c r="I1410">
        <v>42</v>
      </c>
    </row>
    <row r="1411" spans="1:9" ht="18" customHeight="1" x14ac:dyDescent="0.25">
      <c r="A1411" s="13" t="s">
        <v>8219</v>
      </c>
      <c r="B1411">
        <v>94</v>
      </c>
      <c r="H1411" s="16" t="s">
        <v>8221</v>
      </c>
      <c r="I1411">
        <v>43</v>
      </c>
    </row>
    <row r="1412" spans="1:9" ht="18" customHeight="1" x14ac:dyDescent="0.25">
      <c r="A1412" s="13" t="s">
        <v>8219</v>
      </c>
      <c r="B1412">
        <v>94</v>
      </c>
      <c r="H1412" s="16" t="s">
        <v>8221</v>
      </c>
      <c r="I1412">
        <v>44</v>
      </c>
    </row>
    <row r="1413" spans="1:9" ht="18" customHeight="1" x14ac:dyDescent="0.25">
      <c r="A1413" s="13" t="s">
        <v>8219</v>
      </c>
      <c r="B1413">
        <v>94</v>
      </c>
      <c r="H1413" s="16" t="s">
        <v>8221</v>
      </c>
      <c r="I1413">
        <v>45</v>
      </c>
    </row>
    <row r="1414" spans="1:9" ht="18" customHeight="1" x14ac:dyDescent="0.25">
      <c r="A1414" s="13" t="s">
        <v>8219</v>
      </c>
      <c r="B1414">
        <v>94</v>
      </c>
      <c r="H1414" s="16" t="s">
        <v>8221</v>
      </c>
      <c r="I1414">
        <v>45</v>
      </c>
    </row>
    <row r="1415" spans="1:9" ht="18" customHeight="1" x14ac:dyDescent="0.25">
      <c r="A1415" s="13" t="s">
        <v>8219</v>
      </c>
      <c r="B1415">
        <v>94</v>
      </c>
      <c r="H1415" s="16" t="s">
        <v>8221</v>
      </c>
      <c r="I1415">
        <v>45</v>
      </c>
    </row>
    <row r="1416" spans="1:9" ht="18" customHeight="1" x14ac:dyDescent="0.25">
      <c r="A1416" s="13" t="s">
        <v>8219</v>
      </c>
      <c r="B1416">
        <v>94</v>
      </c>
      <c r="H1416" s="16" t="s">
        <v>8221</v>
      </c>
      <c r="I1416">
        <v>46</v>
      </c>
    </row>
    <row r="1417" spans="1:9" ht="18" customHeight="1" x14ac:dyDescent="0.25">
      <c r="A1417" s="13" t="s">
        <v>8219</v>
      </c>
      <c r="B1417">
        <v>95</v>
      </c>
      <c r="H1417" s="16" t="s">
        <v>8221</v>
      </c>
      <c r="I1417">
        <v>47</v>
      </c>
    </row>
    <row r="1418" spans="1:9" ht="18" customHeight="1" x14ac:dyDescent="0.25">
      <c r="A1418" s="13" t="s">
        <v>8219</v>
      </c>
      <c r="B1418">
        <v>95</v>
      </c>
      <c r="H1418" s="16" t="s">
        <v>8221</v>
      </c>
      <c r="I1418">
        <v>47</v>
      </c>
    </row>
    <row r="1419" spans="1:9" ht="18" customHeight="1" x14ac:dyDescent="0.25">
      <c r="A1419" s="13" t="s">
        <v>8219</v>
      </c>
      <c r="B1419">
        <v>95</v>
      </c>
      <c r="H1419" s="16" t="s">
        <v>8221</v>
      </c>
      <c r="I1419">
        <v>48</v>
      </c>
    </row>
    <row r="1420" spans="1:9" ht="18" customHeight="1" x14ac:dyDescent="0.25">
      <c r="A1420" s="13" t="s">
        <v>8219</v>
      </c>
      <c r="B1420">
        <v>95</v>
      </c>
      <c r="H1420" s="16" t="s">
        <v>8221</v>
      </c>
      <c r="I1420">
        <v>48</v>
      </c>
    </row>
    <row r="1421" spans="1:9" ht="18" customHeight="1" x14ac:dyDescent="0.25">
      <c r="A1421" s="13" t="s">
        <v>8219</v>
      </c>
      <c r="B1421">
        <v>95</v>
      </c>
      <c r="H1421" s="16" t="s">
        <v>8221</v>
      </c>
      <c r="I1421">
        <v>49</v>
      </c>
    </row>
    <row r="1422" spans="1:9" ht="18" customHeight="1" x14ac:dyDescent="0.25">
      <c r="A1422" s="13" t="s">
        <v>8219</v>
      </c>
      <c r="B1422">
        <v>95</v>
      </c>
      <c r="H1422" s="16" t="s">
        <v>8221</v>
      </c>
      <c r="I1422">
        <v>49</v>
      </c>
    </row>
    <row r="1423" spans="1:9" ht="18" customHeight="1" x14ac:dyDescent="0.25">
      <c r="A1423" s="13" t="s">
        <v>8219</v>
      </c>
      <c r="B1423">
        <v>95</v>
      </c>
      <c r="H1423" s="16" t="s">
        <v>8221</v>
      </c>
      <c r="I1423">
        <v>49</v>
      </c>
    </row>
    <row r="1424" spans="1:9" ht="18" customHeight="1" x14ac:dyDescent="0.25">
      <c r="A1424" s="13" t="s">
        <v>8219</v>
      </c>
      <c r="B1424">
        <v>96</v>
      </c>
      <c r="H1424" s="16" t="s">
        <v>8221</v>
      </c>
      <c r="I1424">
        <v>50</v>
      </c>
    </row>
    <row r="1425" spans="1:9" ht="18" customHeight="1" x14ac:dyDescent="0.25">
      <c r="A1425" s="13" t="s">
        <v>8219</v>
      </c>
      <c r="B1425">
        <v>96</v>
      </c>
      <c r="H1425" s="16" t="s">
        <v>8221</v>
      </c>
      <c r="I1425">
        <v>50</v>
      </c>
    </row>
    <row r="1426" spans="1:9" ht="18" customHeight="1" x14ac:dyDescent="0.25">
      <c r="A1426" s="13" t="s">
        <v>8219</v>
      </c>
      <c r="B1426">
        <v>96</v>
      </c>
      <c r="H1426" s="16" t="s">
        <v>8221</v>
      </c>
      <c r="I1426">
        <v>52</v>
      </c>
    </row>
    <row r="1427" spans="1:9" ht="18" customHeight="1" x14ac:dyDescent="0.25">
      <c r="A1427" s="13" t="s">
        <v>8219</v>
      </c>
      <c r="B1427">
        <v>96</v>
      </c>
      <c r="H1427" s="16" t="s">
        <v>8221</v>
      </c>
      <c r="I1427">
        <v>52</v>
      </c>
    </row>
    <row r="1428" spans="1:9" ht="18" customHeight="1" x14ac:dyDescent="0.25">
      <c r="A1428" s="13" t="s">
        <v>8219</v>
      </c>
      <c r="B1428">
        <v>96</v>
      </c>
      <c r="H1428" s="16" t="s">
        <v>8221</v>
      </c>
      <c r="I1428">
        <v>52</v>
      </c>
    </row>
    <row r="1429" spans="1:9" ht="18" customHeight="1" x14ac:dyDescent="0.25">
      <c r="A1429" s="13" t="s">
        <v>8219</v>
      </c>
      <c r="B1429">
        <v>96</v>
      </c>
      <c r="H1429" s="16" t="s">
        <v>8221</v>
      </c>
      <c r="I1429">
        <v>53</v>
      </c>
    </row>
    <row r="1430" spans="1:9" ht="18" customHeight="1" x14ac:dyDescent="0.25">
      <c r="A1430" s="13" t="s">
        <v>8219</v>
      </c>
      <c r="B1430">
        <v>96</v>
      </c>
      <c r="H1430" s="16" t="s">
        <v>8221</v>
      </c>
      <c r="I1430">
        <v>53</v>
      </c>
    </row>
    <row r="1431" spans="1:9" ht="18" customHeight="1" x14ac:dyDescent="0.25">
      <c r="A1431" s="13" t="s">
        <v>8219</v>
      </c>
      <c r="B1431">
        <v>96</v>
      </c>
      <c r="H1431" s="16" t="s">
        <v>8221</v>
      </c>
      <c r="I1431">
        <v>55</v>
      </c>
    </row>
    <row r="1432" spans="1:9" ht="18" customHeight="1" x14ac:dyDescent="0.25">
      <c r="A1432" s="13" t="s">
        <v>8219</v>
      </c>
      <c r="B1432">
        <v>96</v>
      </c>
      <c r="H1432" s="16" t="s">
        <v>8221</v>
      </c>
      <c r="I1432">
        <v>55</v>
      </c>
    </row>
    <row r="1433" spans="1:9" ht="18" customHeight="1" x14ac:dyDescent="0.25">
      <c r="A1433" s="13" t="s">
        <v>8219</v>
      </c>
      <c r="B1433">
        <v>96</v>
      </c>
      <c r="H1433" s="16" t="s">
        <v>8221</v>
      </c>
      <c r="I1433">
        <v>56</v>
      </c>
    </row>
    <row r="1434" spans="1:9" ht="18" customHeight="1" x14ac:dyDescent="0.25">
      <c r="A1434" s="13" t="s">
        <v>8219</v>
      </c>
      <c r="B1434">
        <v>97</v>
      </c>
      <c r="H1434" s="16" t="s">
        <v>8221</v>
      </c>
      <c r="I1434">
        <v>57</v>
      </c>
    </row>
    <row r="1435" spans="1:9" ht="18" customHeight="1" x14ac:dyDescent="0.25">
      <c r="A1435" s="13" t="s">
        <v>8219</v>
      </c>
      <c r="B1435">
        <v>97</v>
      </c>
      <c r="H1435" s="16" t="s">
        <v>8221</v>
      </c>
      <c r="I1435">
        <v>57</v>
      </c>
    </row>
    <row r="1436" spans="1:9" ht="18" customHeight="1" x14ac:dyDescent="0.25">
      <c r="A1436" s="13" t="s">
        <v>8219</v>
      </c>
      <c r="B1436">
        <v>97</v>
      </c>
      <c r="H1436" s="16" t="s">
        <v>8221</v>
      </c>
      <c r="I1436">
        <v>59</v>
      </c>
    </row>
    <row r="1437" spans="1:9" ht="18" customHeight="1" x14ac:dyDescent="0.25">
      <c r="A1437" s="13" t="s">
        <v>8219</v>
      </c>
      <c r="B1437">
        <v>97</v>
      </c>
      <c r="H1437" s="16" t="s">
        <v>8221</v>
      </c>
      <c r="I1437">
        <v>60</v>
      </c>
    </row>
    <row r="1438" spans="1:9" ht="18" customHeight="1" x14ac:dyDescent="0.25">
      <c r="A1438" s="13" t="s">
        <v>8219</v>
      </c>
      <c r="B1438">
        <v>97</v>
      </c>
      <c r="H1438" s="16" t="s">
        <v>8221</v>
      </c>
      <c r="I1438">
        <v>60</v>
      </c>
    </row>
    <row r="1439" spans="1:9" ht="18" customHeight="1" x14ac:dyDescent="0.25">
      <c r="A1439" s="13" t="s">
        <v>8219</v>
      </c>
      <c r="B1439">
        <v>97</v>
      </c>
      <c r="H1439" s="16" t="s">
        <v>8221</v>
      </c>
      <c r="I1439">
        <v>66</v>
      </c>
    </row>
    <row r="1440" spans="1:9" ht="18" customHeight="1" x14ac:dyDescent="0.25">
      <c r="A1440" s="13" t="s">
        <v>8219</v>
      </c>
      <c r="B1440">
        <v>97</v>
      </c>
      <c r="H1440" s="16" t="s">
        <v>8221</v>
      </c>
      <c r="I1440">
        <v>67</v>
      </c>
    </row>
    <row r="1441" spans="1:9" ht="18" customHeight="1" x14ac:dyDescent="0.25">
      <c r="A1441" s="13" t="s">
        <v>8219</v>
      </c>
      <c r="B1441">
        <v>98</v>
      </c>
      <c r="H1441" s="16" t="s">
        <v>8221</v>
      </c>
      <c r="I1441">
        <v>68</v>
      </c>
    </row>
    <row r="1442" spans="1:9" ht="18" customHeight="1" x14ac:dyDescent="0.25">
      <c r="A1442" s="13" t="s">
        <v>8219</v>
      </c>
      <c r="B1442">
        <v>98</v>
      </c>
      <c r="H1442" s="16" t="s">
        <v>8221</v>
      </c>
      <c r="I1442">
        <v>70</v>
      </c>
    </row>
    <row r="1443" spans="1:9" ht="18" customHeight="1" x14ac:dyDescent="0.25">
      <c r="A1443" s="13" t="s">
        <v>8219</v>
      </c>
      <c r="B1443">
        <v>98</v>
      </c>
      <c r="H1443" s="16" t="s">
        <v>8221</v>
      </c>
      <c r="I1443">
        <v>70</v>
      </c>
    </row>
    <row r="1444" spans="1:9" ht="18" customHeight="1" x14ac:dyDescent="0.25">
      <c r="A1444" s="13" t="s">
        <v>8219</v>
      </c>
      <c r="B1444">
        <v>98</v>
      </c>
      <c r="H1444" s="16" t="s">
        <v>8221</v>
      </c>
      <c r="I1444">
        <v>72</v>
      </c>
    </row>
    <row r="1445" spans="1:9" ht="18" customHeight="1" x14ac:dyDescent="0.25">
      <c r="A1445" s="13" t="s">
        <v>8219</v>
      </c>
      <c r="B1445">
        <v>98</v>
      </c>
      <c r="H1445" s="16" t="s">
        <v>8221</v>
      </c>
      <c r="I1445">
        <v>72</v>
      </c>
    </row>
    <row r="1446" spans="1:9" ht="18" customHeight="1" x14ac:dyDescent="0.25">
      <c r="A1446" s="13" t="s">
        <v>8219</v>
      </c>
      <c r="B1446">
        <v>98</v>
      </c>
      <c r="H1446" s="16" t="s">
        <v>8221</v>
      </c>
      <c r="I1446">
        <v>73</v>
      </c>
    </row>
    <row r="1447" spans="1:9" ht="18" customHeight="1" x14ac:dyDescent="0.25">
      <c r="A1447" s="13" t="s">
        <v>8219</v>
      </c>
      <c r="B1447">
        <v>99</v>
      </c>
      <c r="H1447" s="16" t="s">
        <v>8221</v>
      </c>
      <c r="I1447">
        <v>75</v>
      </c>
    </row>
    <row r="1448" spans="1:9" ht="18" customHeight="1" x14ac:dyDescent="0.25">
      <c r="A1448" s="13" t="s">
        <v>8219</v>
      </c>
      <c r="B1448">
        <v>99</v>
      </c>
      <c r="H1448" s="16" t="s">
        <v>8221</v>
      </c>
      <c r="I1448">
        <v>76</v>
      </c>
    </row>
    <row r="1449" spans="1:9" ht="18" customHeight="1" x14ac:dyDescent="0.25">
      <c r="A1449" s="13" t="s">
        <v>8219</v>
      </c>
      <c r="B1449">
        <v>99</v>
      </c>
      <c r="H1449" s="16" t="s">
        <v>8221</v>
      </c>
      <c r="I1449">
        <v>76</v>
      </c>
    </row>
    <row r="1450" spans="1:9" ht="18" customHeight="1" x14ac:dyDescent="0.25">
      <c r="A1450" s="13" t="s">
        <v>8219</v>
      </c>
      <c r="B1450">
        <v>99</v>
      </c>
      <c r="H1450" s="16" t="s">
        <v>8221</v>
      </c>
      <c r="I1450">
        <v>76</v>
      </c>
    </row>
    <row r="1451" spans="1:9" ht="18" customHeight="1" x14ac:dyDescent="0.25">
      <c r="A1451" s="13" t="s">
        <v>8219</v>
      </c>
      <c r="B1451">
        <v>99</v>
      </c>
      <c r="H1451" s="16" t="s">
        <v>8221</v>
      </c>
      <c r="I1451">
        <v>79</v>
      </c>
    </row>
    <row r="1452" spans="1:9" ht="18" customHeight="1" x14ac:dyDescent="0.25">
      <c r="A1452" s="13" t="s">
        <v>8219</v>
      </c>
      <c r="B1452">
        <v>99</v>
      </c>
      <c r="H1452" s="16" t="s">
        <v>8221</v>
      </c>
      <c r="I1452">
        <v>81</v>
      </c>
    </row>
    <row r="1453" spans="1:9" ht="18" customHeight="1" x14ac:dyDescent="0.25">
      <c r="A1453" s="13" t="s">
        <v>8219</v>
      </c>
      <c r="B1453">
        <v>99</v>
      </c>
      <c r="H1453" s="16" t="s">
        <v>8221</v>
      </c>
      <c r="I1453">
        <v>81</v>
      </c>
    </row>
    <row r="1454" spans="1:9" ht="18" customHeight="1" x14ac:dyDescent="0.25">
      <c r="A1454" s="13" t="s">
        <v>8219</v>
      </c>
      <c r="B1454">
        <v>100</v>
      </c>
      <c r="H1454" s="16" t="s">
        <v>8221</v>
      </c>
      <c r="I1454">
        <v>83</v>
      </c>
    </row>
    <row r="1455" spans="1:9" ht="18" customHeight="1" x14ac:dyDescent="0.25">
      <c r="A1455" s="13" t="s">
        <v>8219</v>
      </c>
      <c r="B1455">
        <v>100</v>
      </c>
      <c r="H1455" s="16" t="s">
        <v>8221</v>
      </c>
      <c r="I1455">
        <v>84</v>
      </c>
    </row>
    <row r="1456" spans="1:9" ht="18" customHeight="1" x14ac:dyDescent="0.25">
      <c r="A1456" s="13" t="s">
        <v>8219</v>
      </c>
      <c r="B1456">
        <v>100</v>
      </c>
      <c r="H1456" s="16" t="s">
        <v>8221</v>
      </c>
      <c r="I1456">
        <v>84</v>
      </c>
    </row>
    <row r="1457" spans="1:9" ht="18" customHeight="1" x14ac:dyDescent="0.25">
      <c r="A1457" s="13" t="s">
        <v>8219</v>
      </c>
      <c r="B1457">
        <v>100</v>
      </c>
      <c r="H1457" s="16" t="s">
        <v>8221</v>
      </c>
      <c r="I1457">
        <v>84</v>
      </c>
    </row>
    <row r="1458" spans="1:9" ht="18" customHeight="1" x14ac:dyDescent="0.25">
      <c r="A1458" s="13" t="s">
        <v>8219</v>
      </c>
      <c r="B1458">
        <v>100</v>
      </c>
      <c r="H1458" s="16" t="s">
        <v>8221</v>
      </c>
      <c r="I1458">
        <v>85</v>
      </c>
    </row>
    <row r="1459" spans="1:9" ht="18" customHeight="1" x14ac:dyDescent="0.25">
      <c r="A1459" s="13" t="s">
        <v>8219</v>
      </c>
      <c r="B1459">
        <v>100</v>
      </c>
      <c r="H1459" s="16" t="s">
        <v>8221</v>
      </c>
      <c r="I1459">
        <v>86</v>
      </c>
    </row>
    <row r="1460" spans="1:9" ht="18" customHeight="1" x14ac:dyDescent="0.25">
      <c r="A1460" s="13" t="s">
        <v>8219</v>
      </c>
      <c r="B1460">
        <v>100</v>
      </c>
      <c r="H1460" s="16" t="s">
        <v>8221</v>
      </c>
      <c r="I1460">
        <v>89</v>
      </c>
    </row>
    <row r="1461" spans="1:9" ht="18" customHeight="1" x14ac:dyDescent="0.25">
      <c r="A1461" s="13" t="s">
        <v>8219</v>
      </c>
      <c r="B1461">
        <v>100</v>
      </c>
      <c r="H1461" s="16" t="s">
        <v>8221</v>
      </c>
      <c r="I1461">
        <v>90</v>
      </c>
    </row>
    <row r="1462" spans="1:9" ht="18" customHeight="1" x14ac:dyDescent="0.25">
      <c r="A1462" s="13" t="s">
        <v>8219</v>
      </c>
      <c r="B1462">
        <v>101</v>
      </c>
      <c r="H1462" s="16" t="s">
        <v>8221</v>
      </c>
      <c r="I1462">
        <v>91</v>
      </c>
    </row>
    <row r="1463" spans="1:9" ht="18" customHeight="1" x14ac:dyDescent="0.25">
      <c r="A1463" s="13" t="s">
        <v>8219</v>
      </c>
      <c r="B1463">
        <v>101</v>
      </c>
      <c r="H1463" s="16" t="s">
        <v>8221</v>
      </c>
      <c r="I1463">
        <v>92</v>
      </c>
    </row>
    <row r="1464" spans="1:9" ht="18" customHeight="1" x14ac:dyDescent="0.25">
      <c r="A1464" s="13" t="s">
        <v>8219</v>
      </c>
      <c r="B1464">
        <v>101</v>
      </c>
      <c r="H1464" s="16" t="s">
        <v>8221</v>
      </c>
      <c r="I1464">
        <v>92</v>
      </c>
    </row>
    <row r="1465" spans="1:9" ht="18" customHeight="1" x14ac:dyDescent="0.25">
      <c r="A1465" s="13" t="s">
        <v>8219</v>
      </c>
      <c r="B1465">
        <v>101</v>
      </c>
      <c r="H1465" s="16" t="s">
        <v>8221</v>
      </c>
      <c r="I1465">
        <v>93</v>
      </c>
    </row>
    <row r="1466" spans="1:9" ht="18" customHeight="1" x14ac:dyDescent="0.25">
      <c r="A1466" s="13" t="s">
        <v>8219</v>
      </c>
      <c r="B1466">
        <v>102</v>
      </c>
      <c r="H1466" s="16" t="s">
        <v>8221</v>
      </c>
      <c r="I1466">
        <v>94</v>
      </c>
    </row>
    <row r="1467" spans="1:9" ht="18" customHeight="1" x14ac:dyDescent="0.25">
      <c r="A1467" s="13" t="s">
        <v>8219</v>
      </c>
      <c r="B1467">
        <v>102</v>
      </c>
      <c r="H1467" s="16" t="s">
        <v>8221</v>
      </c>
      <c r="I1467">
        <v>94</v>
      </c>
    </row>
    <row r="1468" spans="1:9" ht="18" customHeight="1" x14ac:dyDescent="0.25">
      <c r="A1468" s="13" t="s">
        <v>8219</v>
      </c>
      <c r="B1468">
        <v>102</v>
      </c>
      <c r="H1468" s="16" t="s">
        <v>8221</v>
      </c>
      <c r="I1468">
        <v>94</v>
      </c>
    </row>
    <row r="1469" spans="1:9" ht="18" customHeight="1" x14ac:dyDescent="0.25">
      <c r="A1469" s="13" t="s">
        <v>8219</v>
      </c>
      <c r="B1469">
        <v>102</v>
      </c>
      <c r="H1469" s="16" t="s">
        <v>8221</v>
      </c>
      <c r="I1469">
        <v>95</v>
      </c>
    </row>
    <row r="1470" spans="1:9" ht="18" customHeight="1" x14ac:dyDescent="0.25">
      <c r="A1470" s="13" t="s">
        <v>8219</v>
      </c>
      <c r="B1470">
        <v>102</v>
      </c>
      <c r="H1470" s="16" t="s">
        <v>8221</v>
      </c>
      <c r="I1470">
        <v>96</v>
      </c>
    </row>
    <row r="1471" spans="1:9" ht="18" customHeight="1" x14ac:dyDescent="0.25">
      <c r="A1471" s="13" t="s">
        <v>8219</v>
      </c>
      <c r="B1471">
        <v>103</v>
      </c>
      <c r="H1471" s="16" t="s">
        <v>8221</v>
      </c>
      <c r="I1471">
        <v>96</v>
      </c>
    </row>
    <row r="1472" spans="1:9" ht="18" customHeight="1" x14ac:dyDescent="0.25">
      <c r="A1472" s="13" t="s">
        <v>8219</v>
      </c>
      <c r="B1472">
        <v>103</v>
      </c>
      <c r="H1472" s="16" t="s">
        <v>8221</v>
      </c>
      <c r="I1472">
        <v>96</v>
      </c>
    </row>
    <row r="1473" spans="1:9" ht="18" customHeight="1" x14ac:dyDescent="0.25">
      <c r="A1473" s="13" t="s">
        <v>8219</v>
      </c>
      <c r="B1473">
        <v>103</v>
      </c>
      <c r="H1473" s="16" t="s">
        <v>8221</v>
      </c>
      <c r="I1473">
        <v>96</v>
      </c>
    </row>
    <row r="1474" spans="1:9" ht="18" customHeight="1" x14ac:dyDescent="0.25">
      <c r="A1474" s="13" t="s">
        <v>8219</v>
      </c>
      <c r="B1474">
        <v>103</v>
      </c>
      <c r="H1474" s="16" t="s">
        <v>8221</v>
      </c>
      <c r="I1474">
        <v>98</v>
      </c>
    </row>
    <row r="1475" spans="1:9" ht="18" customHeight="1" x14ac:dyDescent="0.25">
      <c r="A1475" s="13" t="s">
        <v>8219</v>
      </c>
      <c r="B1475">
        <v>103</v>
      </c>
      <c r="H1475" s="16" t="s">
        <v>8221</v>
      </c>
      <c r="I1475">
        <v>99</v>
      </c>
    </row>
    <row r="1476" spans="1:9" ht="18" customHeight="1" x14ac:dyDescent="0.25">
      <c r="A1476" s="13" t="s">
        <v>8219</v>
      </c>
      <c r="B1476">
        <v>103</v>
      </c>
      <c r="H1476" s="16" t="s">
        <v>8221</v>
      </c>
      <c r="I1476">
        <v>99</v>
      </c>
    </row>
    <row r="1477" spans="1:9" ht="18" customHeight="1" x14ac:dyDescent="0.25">
      <c r="A1477" s="13" t="s">
        <v>8219</v>
      </c>
      <c r="B1477">
        <v>104</v>
      </c>
      <c r="H1477" s="16" t="s">
        <v>8221</v>
      </c>
      <c r="I1477">
        <v>100</v>
      </c>
    </row>
    <row r="1478" spans="1:9" ht="18" customHeight="1" x14ac:dyDescent="0.25">
      <c r="A1478" s="13" t="s">
        <v>8219</v>
      </c>
      <c r="B1478">
        <v>104</v>
      </c>
      <c r="H1478" s="16" t="s">
        <v>8221</v>
      </c>
      <c r="I1478">
        <v>103</v>
      </c>
    </row>
    <row r="1479" spans="1:9" ht="18" customHeight="1" x14ac:dyDescent="0.25">
      <c r="A1479" s="13" t="s">
        <v>8219</v>
      </c>
      <c r="B1479">
        <v>104</v>
      </c>
      <c r="H1479" s="16" t="s">
        <v>8221</v>
      </c>
      <c r="I1479">
        <v>105</v>
      </c>
    </row>
    <row r="1480" spans="1:9" ht="18" customHeight="1" x14ac:dyDescent="0.25">
      <c r="A1480" s="13" t="s">
        <v>8219</v>
      </c>
      <c r="B1480">
        <v>104</v>
      </c>
      <c r="H1480" s="16" t="s">
        <v>8221</v>
      </c>
      <c r="I1480">
        <v>108</v>
      </c>
    </row>
    <row r="1481" spans="1:9" ht="18" customHeight="1" x14ac:dyDescent="0.25">
      <c r="A1481" s="13" t="s">
        <v>8219</v>
      </c>
      <c r="B1481">
        <v>104</v>
      </c>
      <c r="H1481" s="16" t="s">
        <v>8221</v>
      </c>
      <c r="I1481">
        <v>110</v>
      </c>
    </row>
    <row r="1482" spans="1:9" ht="18" customHeight="1" x14ac:dyDescent="0.25">
      <c r="A1482" s="13" t="s">
        <v>8219</v>
      </c>
      <c r="B1482">
        <v>104</v>
      </c>
      <c r="H1482" s="16" t="s">
        <v>8221</v>
      </c>
      <c r="I1482">
        <v>113</v>
      </c>
    </row>
    <row r="1483" spans="1:9" ht="18" customHeight="1" x14ac:dyDescent="0.25">
      <c r="A1483" s="13" t="s">
        <v>8219</v>
      </c>
      <c r="B1483">
        <v>104</v>
      </c>
      <c r="H1483" s="16" t="s">
        <v>8221</v>
      </c>
      <c r="I1483">
        <v>114</v>
      </c>
    </row>
    <row r="1484" spans="1:9" ht="18" customHeight="1" x14ac:dyDescent="0.25">
      <c r="A1484" s="13" t="s">
        <v>8219</v>
      </c>
      <c r="B1484">
        <v>104</v>
      </c>
      <c r="H1484" s="16" t="s">
        <v>8221</v>
      </c>
      <c r="I1484">
        <v>114</v>
      </c>
    </row>
    <row r="1485" spans="1:9" ht="18" customHeight="1" x14ac:dyDescent="0.25">
      <c r="A1485" s="13" t="s">
        <v>8219</v>
      </c>
      <c r="B1485">
        <v>104</v>
      </c>
      <c r="H1485" s="16" t="s">
        <v>8221</v>
      </c>
      <c r="I1485">
        <v>117</v>
      </c>
    </row>
    <row r="1486" spans="1:9" ht="18" customHeight="1" x14ac:dyDescent="0.25">
      <c r="A1486" s="13" t="s">
        <v>8219</v>
      </c>
      <c r="B1486">
        <v>104</v>
      </c>
      <c r="H1486" s="16" t="s">
        <v>8221</v>
      </c>
      <c r="I1486">
        <v>118</v>
      </c>
    </row>
    <row r="1487" spans="1:9" ht="18" customHeight="1" x14ac:dyDescent="0.25">
      <c r="A1487" s="13" t="s">
        <v>8219</v>
      </c>
      <c r="B1487">
        <v>104</v>
      </c>
      <c r="H1487" s="16" t="s">
        <v>8221</v>
      </c>
      <c r="I1487">
        <v>121</v>
      </c>
    </row>
    <row r="1488" spans="1:9" ht="18" customHeight="1" x14ac:dyDescent="0.25">
      <c r="A1488" s="13" t="s">
        <v>8219</v>
      </c>
      <c r="B1488">
        <v>104</v>
      </c>
      <c r="H1488" s="16" t="s">
        <v>8221</v>
      </c>
      <c r="I1488">
        <v>122</v>
      </c>
    </row>
    <row r="1489" spans="1:9" ht="18" customHeight="1" x14ac:dyDescent="0.25">
      <c r="A1489" s="13" t="s">
        <v>8219</v>
      </c>
      <c r="B1489">
        <v>104</v>
      </c>
      <c r="H1489" s="16" t="s">
        <v>8221</v>
      </c>
      <c r="I1489">
        <v>123</v>
      </c>
    </row>
    <row r="1490" spans="1:9" ht="18" customHeight="1" x14ac:dyDescent="0.25">
      <c r="A1490" s="13" t="s">
        <v>8219</v>
      </c>
      <c r="B1490">
        <v>104</v>
      </c>
      <c r="H1490" s="16" t="s">
        <v>8221</v>
      </c>
      <c r="I1490">
        <v>123</v>
      </c>
    </row>
    <row r="1491" spans="1:9" ht="18" customHeight="1" x14ac:dyDescent="0.25">
      <c r="A1491" s="13" t="s">
        <v>8219</v>
      </c>
      <c r="B1491">
        <v>105</v>
      </c>
      <c r="H1491" s="16" t="s">
        <v>8221</v>
      </c>
      <c r="I1491">
        <v>124</v>
      </c>
    </row>
    <row r="1492" spans="1:9" ht="18" customHeight="1" x14ac:dyDescent="0.25">
      <c r="A1492" s="13" t="s">
        <v>8219</v>
      </c>
      <c r="B1492">
        <v>105</v>
      </c>
      <c r="H1492" s="16" t="s">
        <v>8221</v>
      </c>
      <c r="I1492">
        <v>124</v>
      </c>
    </row>
    <row r="1493" spans="1:9" ht="18" customHeight="1" x14ac:dyDescent="0.25">
      <c r="A1493" s="13" t="s">
        <v>8219</v>
      </c>
      <c r="B1493">
        <v>105</v>
      </c>
      <c r="H1493" s="16" t="s">
        <v>8221</v>
      </c>
      <c r="I1493">
        <v>125</v>
      </c>
    </row>
    <row r="1494" spans="1:9" ht="18" customHeight="1" x14ac:dyDescent="0.25">
      <c r="A1494" s="13" t="s">
        <v>8219</v>
      </c>
      <c r="B1494">
        <v>105</v>
      </c>
      <c r="H1494" s="16" t="s">
        <v>8221</v>
      </c>
      <c r="I1494">
        <v>129</v>
      </c>
    </row>
    <row r="1495" spans="1:9" ht="18" customHeight="1" x14ac:dyDescent="0.25">
      <c r="A1495" s="13" t="s">
        <v>8219</v>
      </c>
      <c r="B1495">
        <v>105</v>
      </c>
      <c r="H1495" s="16" t="s">
        <v>8221</v>
      </c>
      <c r="I1495">
        <v>135</v>
      </c>
    </row>
    <row r="1496" spans="1:9" ht="18" customHeight="1" x14ac:dyDescent="0.25">
      <c r="A1496" s="13" t="s">
        <v>8219</v>
      </c>
      <c r="B1496">
        <v>106</v>
      </c>
      <c r="H1496" s="16" t="s">
        <v>8221</v>
      </c>
      <c r="I1496">
        <v>139</v>
      </c>
    </row>
    <row r="1497" spans="1:9" ht="18" customHeight="1" x14ac:dyDescent="0.25">
      <c r="A1497" s="13" t="s">
        <v>8219</v>
      </c>
      <c r="B1497">
        <v>107</v>
      </c>
      <c r="H1497" s="16" t="s">
        <v>8221</v>
      </c>
      <c r="I1497">
        <v>140</v>
      </c>
    </row>
    <row r="1498" spans="1:9" ht="18" customHeight="1" x14ac:dyDescent="0.25">
      <c r="A1498" s="13" t="s">
        <v>8219</v>
      </c>
      <c r="B1498">
        <v>107</v>
      </c>
      <c r="H1498" s="16" t="s">
        <v>8221</v>
      </c>
      <c r="I1498">
        <v>140</v>
      </c>
    </row>
    <row r="1499" spans="1:9" ht="18" customHeight="1" x14ac:dyDescent="0.25">
      <c r="A1499" s="13" t="s">
        <v>8219</v>
      </c>
      <c r="B1499">
        <v>107</v>
      </c>
      <c r="H1499" s="16" t="s">
        <v>8221</v>
      </c>
      <c r="I1499">
        <v>140</v>
      </c>
    </row>
    <row r="1500" spans="1:9" ht="18" customHeight="1" x14ac:dyDescent="0.25">
      <c r="A1500" s="13" t="s">
        <v>8219</v>
      </c>
      <c r="B1500">
        <v>107</v>
      </c>
      <c r="H1500" s="16" t="s">
        <v>8221</v>
      </c>
      <c r="I1500">
        <v>147</v>
      </c>
    </row>
    <row r="1501" spans="1:9" ht="18" customHeight="1" x14ac:dyDescent="0.25">
      <c r="A1501" s="13" t="s">
        <v>8219</v>
      </c>
      <c r="B1501">
        <v>107</v>
      </c>
      <c r="H1501" s="16" t="s">
        <v>8221</v>
      </c>
      <c r="I1501">
        <v>147</v>
      </c>
    </row>
    <row r="1502" spans="1:9" ht="18" customHeight="1" x14ac:dyDescent="0.25">
      <c r="A1502" s="13" t="s">
        <v>8219</v>
      </c>
      <c r="B1502">
        <v>107</v>
      </c>
      <c r="H1502" s="16" t="s">
        <v>8221</v>
      </c>
      <c r="I1502">
        <v>148</v>
      </c>
    </row>
    <row r="1503" spans="1:9" ht="18" customHeight="1" x14ac:dyDescent="0.25">
      <c r="A1503" s="13" t="s">
        <v>8219</v>
      </c>
      <c r="B1503">
        <v>107</v>
      </c>
      <c r="H1503" s="16" t="s">
        <v>8221</v>
      </c>
      <c r="I1503">
        <v>152</v>
      </c>
    </row>
    <row r="1504" spans="1:9" ht="18" customHeight="1" x14ac:dyDescent="0.25">
      <c r="A1504" s="13" t="s">
        <v>8219</v>
      </c>
      <c r="B1504">
        <v>108</v>
      </c>
      <c r="H1504" s="16" t="s">
        <v>8221</v>
      </c>
      <c r="I1504">
        <v>167</v>
      </c>
    </row>
    <row r="1505" spans="1:9" ht="18" customHeight="1" x14ac:dyDescent="0.25">
      <c r="A1505" s="13" t="s">
        <v>8219</v>
      </c>
      <c r="B1505">
        <v>108</v>
      </c>
      <c r="H1505" s="16" t="s">
        <v>8221</v>
      </c>
      <c r="I1505">
        <v>170</v>
      </c>
    </row>
    <row r="1506" spans="1:9" ht="18" customHeight="1" x14ac:dyDescent="0.25">
      <c r="A1506" s="13" t="s">
        <v>8219</v>
      </c>
      <c r="B1506">
        <v>108</v>
      </c>
      <c r="H1506" s="16" t="s">
        <v>8221</v>
      </c>
      <c r="I1506">
        <v>171</v>
      </c>
    </row>
    <row r="1507" spans="1:9" ht="18" customHeight="1" x14ac:dyDescent="0.25">
      <c r="A1507" s="13" t="s">
        <v>8219</v>
      </c>
      <c r="B1507">
        <v>108</v>
      </c>
      <c r="H1507" s="16" t="s">
        <v>8221</v>
      </c>
      <c r="I1507">
        <v>171</v>
      </c>
    </row>
    <row r="1508" spans="1:9" ht="18" customHeight="1" x14ac:dyDescent="0.25">
      <c r="A1508" s="13" t="s">
        <v>8219</v>
      </c>
      <c r="B1508">
        <v>108</v>
      </c>
      <c r="H1508" s="16" t="s">
        <v>8221</v>
      </c>
      <c r="I1508">
        <v>179</v>
      </c>
    </row>
    <row r="1509" spans="1:9" ht="18" customHeight="1" x14ac:dyDescent="0.25">
      <c r="A1509" s="13" t="s">
        <v>8219</v>
      </c>
      <c r="B1509">
        <v>108</v>
      </c>
      <c r="H1509" s="16" t="s">
        <v>8221</v>
      </c>
      <c r="I1509">
        <v>185</v>
      </c>
    </row>
    <row r="1510" spans="1:9" ht="18" customHeight="1" x14ac:dyDescent="0.25">
      <c r="A1510" s="13" t="s">
        <v>8219</v>
      </c>
      <c r="B1510">
        <v>108</v>
      </c>
      <c r="H1510" s="16" t="s">
        <v>8221</v>
      </c>
      <c r="I1510">
        <v>188</v>
      </c>
    </row>
    <row r="1511" spans="1:9" ht="18" customHeight="1" x14ac:dyDescent="0.25">
      <c r="A1511" s="13" t="s">
        <v>8219</v>
      </c>
      <c r="B1511">
        <v>108</v>
      </c>
      <c r="H1511" s="16" t="s">
        <v>8221</v>
      </c>
      <c r="I1511">
        <v>196</v>
      </c>
    </row>
    <row r="1512" spans="1:9" ht="18" customHeight="1" x14ac:dyDescent="0.25">
      <c r="A1512" s="13" t="s">
        <v>8219</v>
      </c>
      <c r="B1512">
        <v>108</v>
      </c>
      <c r="H1512" s="16" t="s">
        <v>8221</v>
      </c>
      <c r="I1512">
        <v>196</v>
      </c>
    </row>
    <row r="1513" spans="1:9" ht="18" customHeight="1" x14ac:dyDescent="0.25">
      <c r="A1513" s="13" t="s">
        <v>8219</v>
      </c>
      <c r="B1513">
        <v>108</v>
      </c>
      <c r="H1513" s="16" t="s">
        <v>8221</v>
      </c>
      <c r="I1513">
        <v>197</v>
      </c>
    </row>
    <row r="1514" spans="1:9" ht="18" customHeight="1" x14ac:dyDescent="0.25">
      <c r="A1514" s="13" t="s">
        <v>8219</v>
      </c>
      <c r="B1514">
        <v>108</v>
      </c>
      <c r="H1514" s="16" t="s">
        <v>8221</v>
      </c>
      <c r="I1514">
        <v>201</v>
      </c>
    </row>
    <row r="1515" spans="1:9" ht="18" customHeight="1" x14ac:dyDescent="0.25">
      <c r="A1515" s="13" t="s">
        <v>8219</v>
      </c>
      <c r="B1515">
        <v>109</v>
      </c>
      <c r="H1515" s="16" t="s">
        <v>8221</v>
      </c>
      <c r="I1515">
        <v>202</v>
      </c>
    </row>
    <row r="1516" spans="1:9" ht="18" customHeight="1" x14ac:dyDescent="0.25">
      <c r="A1516" s="13" t="s">
        <v>8219</v>
      </c>
      <c r="B1516">
        <v>109</v>
      </c>
      <c r="H1516" s="16" t="s">
        <v>8221</v>
      </c>
      <c r="I1516">
        <v>215</v>
      </c>
    </row>
    <row r="1517" spans="1:9" ht="18" customHeight="1" x14ac:dyDescent="0.25">
      <c r="A1517" s="13" t="s">
        <v>8219</v>
      </c>
      <c r="B1517">
        <v>109</v>
      </c>
      <c r="H1517" s="16" t="s">
        <v>8221</v>
      </c>
      <c r="I1517">
        <v>229</v>
      </c>
    </row>
    <row r="1518" spans="1:9" ht="18" customHeight="1" x14ac:dyDescent="0.25">
      <c r="A1518" s="13" t="s">
        <v>8219</v>
      </c>
      <c r="B1518">
        <v>110</v>
      </c>
      <c r="H1518" s="16" t="s">
        <v>8221</v>
      </c>
      <c r="I1518">
        <v>236</v>
      </c>
    </row>
    <row r="1519" spans="1:9" ht="18" customHeight="1" x14ac:dyDescent="0.25">
      <c r="A1519" s="13" t="s">
        <v>8219</v>
      </c>
      <c r="B1519">
        <v>110</v>
      </c>
      <c r="H1519" s="16" t="s">
        <v>8221</v>
      </c>
      <c r="I1519">
        <v>285</v>
      </c>
    </row>
    <row r="1520" spans="1:9" ht="18" customHeight="1" x14ac:dyDescent="0.25">
      <c r="A1520" s="13" t="s">
        <v>8219</v>
      </c>
      <c r="B1520">
        <v>110</v>
      </c>
      <c r="H1520" s="16" t="s">
        <v>8221</v>
      </c>
      <c r="I1520">
        <v>296</v>
      </c>
    </row>
    <row r="1521" spans="1:9" ht="18" customHeight="1" x14ac:dyDescent="0.25">
      <c r="A1521" s="13" t="s">
        <v>8219</v>
      </c>
      <c r="B1521">
        <v>110</v>
      </c>
      <c r="H1521" s="16" t="s">
        <v>8221</v>
      </c>
      <c r="I1521">
        <v>310</v>
      </c>
    </row>
    <row r="1522" spans="1:9" ht="18" customHeight="1" x14ac:dyDescent="0.25">
      <c r="A1522" s="13" t="s">
        <v>8219</v>
      </c>
      <c r="B1522">
        <v>111</v>
      </c>
      <c r="H1522" s="16" t="s">
        <v>8221</v>
      </c>
      <c r="I1522">
        <v>311</v>
      </c>
    </row>
    <row r="1523" spans="1:9" ht="18" customHeight="1" x14ac:dyDescent="0.25">
      <c r="A1523" s="13" t="s">
        <v>8219</v>
      </c>
      <c r="B1523">
        <v>111</v>
      </c>
      <c r="H1523" s="16" t="s">
        <v>8221</v>
      </c>
      <c r="I1523">
        <v>312</v>
      </c>
    </row>
    <row r="1524" spans="1:9" ht="18" customHeight="1" x14ac:dyDescent="0.25">
      <c r="A1524" s="13" t="s">
        <v>8219</v>
      </c>
      <c r="B1524">
        <v>111</v>
      </c>
      <c r="H1524" s="16" t="s">
        <v>8221</v>
      </c>
      <c r="I1524">
        <v>336</v>
      </c>
    </row>
    <row r="1525" spans="1:9" ht="18" customHeight="1" x14ac:dyDescent="0.25">
      <c r="A1525" s="13" t="s">
        <v>8219</v>
      </c>
      <c r="B1525">
        <v>111</v>
      </c>
      <c r="H1525" s="16" t="s">
        <v>8221</v>
      </c>
      <c r="I1525">
        <v>338</v>
      </c>
    </row>
    <row r="1526" spans="1:9" ht="18" customHeight="1" x14ac:dyDescent="0.25">
      <c r="A1526" s="13" t="s">
        <v>8219</v>
      </c>
      <c r="B1526">
        <v>111</v>
      </c>
      <c r="H1526" s="16" t="s">
        <v>8221</v>
      </c>
      <c r="I1526">
        <v>369</v>
      </c>
    </row>
    <row r="1527" spans="1:9" ht="18" customHeight="1" x14ac:dyDescent="0.25">
      <c r="A1527" s="13" t="s">
        <v>8219</v>
      </c>
      <c r="B1527">
        <v>111</v>
      </c>
      <c r="H1527" s="16" t="s">
        <v>8221</v>
      </c>
      <c r="I1527">
        <v>456</v>
      </c>
    </row>
    <row r="1528" spans="1:9" ht="18" customHeight="1" x14ac:dyDescent="0.25">
      <c r="A1528" s="13" t="s">
        <v>8219</v>
      </c>
      <c r="B1528">
        <v>111</v>
      </c>
      <c r="H1528" s="16" t="s">
        <v>8221</v>
      </c>
      <c r="I1528">
        <v>534</v>
      </c>
    </row>
    <row r="1529" spans="1:9" ht="18" customHeight="1" x14ac:dyDescent="0.25">
      <c r="A1529" s="13" t="s">
        <v>8219</v>
      </c>
      <c r="B1529">
        <v>112</v>
      </c>
      <c r="H1529" s="16" t="s">
        <v>8221</v>
      </c>
      <c r="I1529">
        <v>890</v>
      </c>
    </row>
    <row r="1530" spans="1:9" ht="18" customHeight="1" x14ac:dyDescent="0.25">
      <c r="A1530" s="13" t="s">
        <v>8219</v>
      </c>
      <c r="B1530">
        <v>112</v>
      </c>
      <c r="H1530" s="16" t="s">
        <v>8221</v>
      </c>
      <c r="I1530">
        <v>975</v>
      </c>
    </row>
    <row r="1531" spans="1:9" ht="18" customHeight="1" x14ac:dyDescent="0.25">
      <c r="A1531" s="13" t="s">
        <v>8219</v>
      </c>
      <c r="B1531">
        <v>112</v>
      </c>
      <c r="H1531" s="16" t="s">
        <v>8221</v>
      </c>
      <c r="I1531">
        <v>1293</v>
      </c>
    </row>
    <row r="1532" spans="1:9" ht="18" customHeight="1" x14ac:dyDescent="0.25">
      <c r="A1532" s="13" t="s">
        <v>8219</v>
      </c>
      <c r="B1532">
        <v>112</v>
      </c>
    </row>
    <row r="1533" spans="1:9" ht="18" customHeight="1" x14ac:dyDescent="0.25">
      <c r="A1533" s="13" t="s">
        <v>8219</v>
      </c>
      <c r="B1533">
        <v>112</v>
      </c>
    </row>
    <row r="1534" spans="1:9" ht="18" customHeight="1" x14ac:dyDescent="0.25">
      <c r="A1534" s="13" t="s">
        <v>8219</v>
      </c>
      <c r="B1534">
        <v>113</v>
      </c>
    </row>
    <row r="1535" spans="1:9" ht="18" customHeight="1" x14ac:dyDescent="0.25">
      <c r="A1535" s="13" t="s">
        <v>8219</v>
      </c>
      <c r="B1535">
        <v>113</v>
      </c>
    </row>
    <row r="1536" spans="1:9" ht="18" customHeight="1" x14ac:dyDescent="0.25">
      <c r="A1536" s="13" t="s">
        <v>8219</v>
      </c>
      <c r="B1536">
        <v>113</v>
      </c>
    </row>
    <row r="1537" spans="1:2" ht="18" customHeight="1" x14ac:dyDescent="0.25">
      <c r="A1537" s="13" t="s">
        <v>8219</v>
      </c>
      <c r="B1537">
        <v>113</v>
      </c>
    </row>
    <row r="1538" spans="1:2" ht="18" customHeight="1" x14ac:dyDescent="0.25">
      <c r="A1538" s="13" t="s">
        <v>8219</v>
      </c>
      <c r="B1538">
        <v>113</v>
      </c>
    </row>
    <row r="1539" spans="1:2" ht="18" customHeight="1" x14ac:dyDescent="0.25">
      <c r="A1539" s="13" t="s">
        <v>8219</v>
      </c>
      <c r="B1539">
        <v>113</v>
      </c>
    </row>
    <row r="1540" spans="1:2" ht="18" customHeight="1" x14ac:dyDescent="0.25">
      <c r="A1540" s="13" t="s">
        <v>8219</v>
      </c>
      <c r="B1540">
        <v>113</v>
      </c>
    </row>
    <row r="1541" spans="1:2" ht="18" customHeight="1" x14ac:dyDescent="0.25">
      <c r="A1541" s="13" t="s">
        <v>8219</v>
      </c>
      <c r="B1541">
        <v>113</v>
      </c>
    </row>
    <row r="1542" spans="1:2" ht="18" customHeight="1" x14ac:dyDescent="0.25">
      <c r="A1542" s="13" t="s">
        <v>8219</v>
      </c>
      <c r="B1542">
        <v>114</v>
      </c>
    </row>
    <row r="1543" spans="1:2" ht="18" customHeight="1" x14ac:dyDescent="0.25">
      <c r="A1543" s="13" t="s">
        <v>8219</v>
      </c>
      <c r="B1543">
        <v>114</v>
      </c>
    </row>
    <row r="1544" spans="1:2" ht="18" customHeight="1" x14ac:dyDescent="0.25">
      <c r="A1544" s="13" t="s">
        <v>8219</v>
      </c>
      <c r="B1544">
        <v>114</v>
      </c>
    </row>
    <row r="1545" spans="1:2" ht="18" customHeight="1" x14ac:dyDescent="0.25">
      <c r="A1545" s="13" t="s">
        <v>8219</v>
      </c>
      <c r="B1545">
        <v>115</v>
      </c>
    </row>
    <row r="1546" spans="1:2" ht="18" customHeight="1" x14ac:dyDescent="0.25">
      <c r="A1546" s="13" t="s">
        <v>8219</v>
      </c>
      <c r="B1546">
        <v>115</v>
      </c>
    </row>
    <row r="1547" spans="1:2" ht="18" customHeight="1" x14ac:dyDescent="0.25">
      <c r="A1547" s="13" t="s">
        <v>8219</v>
      </c>
      <c r="B1547">
        <v>115</v>
      </c>
    </row>
    <row r="1548" spans="1:2" ht="18" customHeight="1" x14ac:dyDescent="0.25">
      <c r="A1548" s="13" t="s">
        <v>8219</v>
      </c>
      <c r="B1548">
        <v>115</v>
      </c>
    </row>
    <row r="1549" spans="1:2" ht="18" customHeight="1" x14ac:dyDescent="0.25">
      <c r="A1549" s="13" t="s">
        <v>8219</v>
      </c>
      <c r="B1549">
        <v>115</v>
      </c>
    </row>
    <row r="1550" spans="1:2" ht="18" customHeight="1" x14ac:dyDescent="0.25">
      <c r="A1550" s="13" t="s">
        <v>8219</v>
      </c>
      <c r="B1550">
        <v>115</v>
      </c>
    </row>
    <row r="1551" spans="1:2" ht="18" customHeight="1" x14ac:dyDescent="0.25">
      <c r="A1551" s="13" t="s">
        <v>8219</v>
      </c>
      <c r="B1551">
        <v>115</v>
      </c>
    </row>
    <row r="1552" spans="1:2" ht="18" customHeight="1" x14ac:dyDescent="0.25">
      <c r="A1552" s="13" t="s">
        <v>8219</v>
      </c>
      <c r="B1552">
        <v>115</v>
      </c>
    </row>
    <row r="1553" spans="1:2" ht="18" customHeight="1" x14ac:dyDescent="0.25">
      <c r="A1553" s="13" t="s">
        <v>8219</v>
      </c>
      <c r="B1553">
        <v>115</v>
      </c>
    </row>
    <row r="1554" spans="1:2" ht="18" customHeight="1" x14ac:dyDescent="0.25">
      <c r="A1554" s="13" t="s">
        <v>8219</v>
      </c>
      <c r="B1554">
        <v>115</v>
      </c>
    </row>
    <row r="1555" spans="1:2" ht="18" customHeight="1" x14ac:dyDescent="0.25">
      <c r="A1555" s="13" t="s">
        <v>8219</v>
      </c>
      <c r="B1555">
        <v>116</v>
      </c>
    </row>
    <row r="1556" spans="1:2" ht="18" customHeight="1" x14ac:dyDescent="0.25">
      <c r="A1556" s="13" t="s">
        <v>8219</v>
      </c>
      <c r="B1556">
        <v>116</v>
      </c>
    </row>
    <row r="1557" spans="1:2" ht="18" customHeight="1" x14ac:dyDescent="0.25">
      <c r="A1557" s="13" t="s">
        <v>8219</v>
      </c>
      <c r="B1557">
        <v>117</v>
      </c>
    </row>
    <row r="1558" spans="1:2" ht="18" customHeight="1" x14ac:dyDescent="0.25">
      <c r="A1558" s="13" t="s">
        <v>8219</v>
      </c>
      <c r="B1558">
        <v>117</v>
      </c>
    </row>
    <row r="1559" spans="1:2" ht="18" customHeight="1" x14ac:dyDescent="0.25">
      <c r="A1559" s="13" t="s">
        <v>8219</v>
      </c>
      <c r="B1559">
        <v>117</v>
      </c>
    </row>
    <row r="1560" spans="1:2" ht="18" customHeight="1" x14ac:dyDescent="0.25">
      <c r="A1560" s="13" t="s">
        <v>8219</v>
      </c>
      <c r="B1560">
        <v>117</v>
      </c>
    </row>
    <row r="1561" spans="1:2" ht="18" customHeight="1" x14ac:dyDescent="0.25">
      <c r="A1561" s="13" t="s">
        <v>8219</v>
      </c>
      <c r="B1561">
        <v>118</v>
      </c>
    </row>
    <row r="1562" spans="1:2" ht="18" customHeight="1" x14ac:dyDescent="0.25">
      <c r="A1562" s="13" t="s">
        <v>8219</v>
      </c>
      <c r="B1562">
        <v>118</v>
      </c>
    </row>
    <row r="1563" spans="1:2" ht="18" customHeight="1" x14ac:dyDescent="0.25">
      <c r="A1563" s="13" t="s">
        <v>8219</v>
      </c>
      <c r="B1563">
        <v>118</v>
      </c>
    </row>
    <row r="1564" spans="1:2" ht="18" customHeight="1" x14ac:dyDescent="0.25">
      <c r="A1564" s="13" t="s">
        <v>8219</v>
      </c>
      <c r="B1564">
        <v>119</v>
      </c>
    </row>
    <row r="1565" spans="1:2" ht="18" customHeight="1" x14ac:dyDescent="0.25">
      <c r="A1565" s="13" t="s">
        <v>8219</v>
      </c>
      <c r="B1565">
        <v>119</v>
      </c>
    </row>
    <row r="1566" spans="1:2" ht="18" customHeight="1" x14ac:dyDescent="0.25">
      <c r="A1566" s="13" t="s">
        <v>8219</v>
      </c>
      <c r="B1566">
        <v>119</v>
      </c>
    </row>
    <row r="1567" spans="1:2" ht="18" customHeight="1" x14ac:dyDescent="0.25">
      <c r="A1567" s="13" t="s">
        <v>8219</v>
      </c>
      <c r="B1567">
        <v>119</v>
      </c>
    </row>
    <row r="1568" spans="1:2" ht="18" customHeight="1" x14ac:dyDescent="0.25">
      <c r="A1568" s="13" t="s">
        <v>8219</v>
      </c>
      <c r="B1568">
        <v>119</v>
      </c>
    </row>
    <row r="1569" spans="1:2" ht="18" customHeight="1" x14ac:dyDescent="0.25">
      <c r="A1569" s="13" t="s">
        <v>8219</v>
      </c>
      <c r="B1569">
        <v>119</v>
      </c>
    </row>
    <row r="1570" spans="1:2" ht="18" customHeight="1" x14ac:dyDescent="0.25">
      <c r="A1570" s="13" t="s">
        <v>8219</v>
      </c>
      <c r="B1570">
        <v>120</v>
      </c>
    </row>
    <row r="1571" spans="1:2" ht="18" customHeight="1" x14ac:dyDescent="0.25">
      <c r="A1571" s="13" t="s">
        <v>8219</v>
      </c>
      <c r="B1571">
        <v>120</v>
      </c>
    </row>
    <row r="1572" spans="1:2" ht="18" customHeight="1" x14ac:dyDescent="0.25">
      <c r="A1572" s="13" t="s">
        <v>8219</v>
      </c>
      <c r="B1572">
        <v>120</v>
      </c>
    </row>
    <row r="1573" spans="1:2" ht="18" customHeight="1" x14ac:dyDescent="0.25">
      <c r="A1573" s="13" t="s">
        <v>8219</v>
      </c>
      <c r="B1573">
        <v>120</v>
      </c>
    </row>
    <row r="1574" spans="1:2" ht="18" customHeight="1" x14ac:dyDescent="0.25">
      <c r="A1574" s="13" t="s">
        <v>8219</v>
      </c>
      <c r="B1574">
        <v>120</v>
      </c>
    </row>
    <row r="1575" spans="1:2" ht="18" customHeight="1" x14ac:dyDescent="0.25">
      <c r="A1575" s="13" t="s">
        <v>8219</v>
      </c>
      <c r="B1575">
        <v>120</v>
      </c>
    </row>
    <row r="1576" spans="1:2" ht="18" customHeight="1" x14ac:dyDescent="0.25">
      <c r="A1576" s="13" t="s">
        <v>8219</v>
      </c>
      <c r="B1576">
        <v>120</v>
      </c>
    </row>
    <row r="1577" spans="1:2" ht="18" customHeight="1" x14ac:dyDescent="0.25">
      <c r="A1577" s="13" t="s">
        <v>8219</v>
      </c>
      <c r="B1577">
        <v>120</v>
      </c>
    </row>
    <row r="1578" spans="1:2" ht="18" customHeight="1" x14ac:dyDescent="0.25">
      <c r="A1578" s="13" t="s">
        <v>8219</v>
      </c>
      <c r="B1578">
        <v>120</v>
      </c>
    </row>
    <row r="1579" spans="1:2" ht="18" customHeight="1" x14ac:dyDescent="0.25">
      <c r="A1579" s="13" t="s">
        <v>8219</v>
      </c>
      <c r="B1579">
        <v>121</v>
      </c>
    </row>
    <row r="1580" spans="1:2" ht="18" customHeight="1" x14ac:dyDescent="0.25">
      <c r="A1580" s="13" t="s">
        <v>8219</v>
      </c>
      <c r="B1580">
        <v>121</v>
      </c>
    </row>
    <row r="1581" spans="1:2" ht="18" customHeight="1" x14ac:dyDescent="0.25">
      <c r="A1581" s="13" t="s">
        <v>8219</v>
      </c>
      <c r="B1581">
        <v>122</v>
      </c>
    </row>
    <row r="1582" spans="1:2" ht="18" customHeight="1" x14ac:dyDescent="0.25">
      <c r="A1582" s="13" t="s">
        <v>8219</v>
      </c>
      <c r="B1582">
        <v>122</v>
      </c>
    </row>
    <row r="1583" spans="1:2" ht="18" customHeight="1" x14ac:dyDescent="0.25">
      <c r="A1583" s="13" t="s">
        <v>8219</v>
      </c>
      <c r="B1583">
        <v>122</v>
      </c>
    </row>
    <row r="1584" spans="1:2" ht="18" customHeight="1" x14ac:dyDescent="0.25">
      <c r="A1584" s="13" t="s">
        <v>8219</v>
      </c>
      <c r="B1584">
        <v>123</v>
      </c>
    </row>
    <row r="1585" spans="1:2" ht="18" customHeight="1" x14ac:dyDescent="0.25">
      <c r="A1585" s="13" t="s">
        <v>8219</v>
      </c>
      <c r="B1585">
        <v>123</v>
      </c>
    </row>
    <row r="1586" spans="1:2" ht="18" customHeight="1" x14ac:dyDescent="0.25">
      <c r="A1586" s="13" t="s">
        <v>8219</v>
      </c>
      <c r="B1586">
        <v>123</v>
      </c>
    </row>
    <row r="1587" spans="1:2" ht="18" customHeight="1" x14ac:dyDescent="0.25">
      <c r="A1587" s="13" t="s">
        <v>8219</v>
      </c>
      <c r="B1587">
        <v>123</v>
      </c>
    </row>
    <row r="1588" spans="1:2" ht="18" customHeight="1" x14ac:dyDescent="0.25">
      <c r="A1588" s="13" t="s">
        <v>8219</v>
      </c>
      <c r="B1588">
        <v>124</v>
      </c>
    </row>
    <row r="1589" spans="1:2" ht="18" customHeight="1" x14ac:dyDescent="0.25">
      <c r="A1589" s="13" t="s">
        <v>8219</v>
      </c>
      <c r="B1589">
        <v>125</v>
      </c>
    </row>
    <row r="1590" spans="1:2" ht="18" customHeight="1" x14ac:dyDescent="0.25">
      <c r="A1590" s="13" t="s">
        <v>8219</v>
      </c>
      <c r="B1590">
        <v>125</v>
      </c>
    </row>
    <row r="1591" spans="1:2" ht="18" customHeight="1" x14ac:dyDescent="0.25">
      <c r="A1591" s="13" t="s">
        <v>8219</v>
      </c>
      <c r="B1591">
        <v>125</v>
      </c>
    </row>
    <row r="1592" spans="1:2" ht="18" customHeight="1" x14ac:dyDescent="0.25">
      <c r="A1592" s="13" t="s">
        <v>8219</v>
      </c>
      <c r="B1592">
        <v>126</v>
      </c>
    </row>
    <row r="1593" spans="1:2" ht="18" customHeight="1" x14ac:dyDescent="0.25">
      <c r="A1593" s="13" t="s">
        <v>8219</v>
      </c>
      <c r="B1593">
        <v>126</v>
      </c>
    </row>
    <row r="1594" spans="1:2" ht="18" customHeight="1" x14ac:dyDescent="0.25">
      <c r="A1594" s="13" t="s">
        <v>8219</v>
      </c>
      <c r="B1594">
        <v>126</v>
      </c>
    </row>
    <row r="1595" spans="1:2" ht="18" customHeight="1" x14ac:dyDescent="0.25">
      <c r="A1595" s="13" t="s">
        <v>8219</v>
      </c>
      <c r="B1595">
        <v>127</v>
      </c>
    </row>
    <row r="1596" spans="1:2" ht="18" customHeight="1" x14ac:dyDescent="0.25">
      <c r="A1596" s="13" t="s">
        <v>8219</v>
      </c>
      <c r="B1596">
        <v>128</v>
      </c>
    </row>
    <row r="1597" spans="1:2" ht="18" customHeight="1" x14ac:dyDescent="0.25">
      <c r="A1597" s="13" t="s">
        <v>8219</v>
      </c>
      <c r="B1597">
        <v>128</v>
      </c>
    </row>
    <row r="1598" spans="1:2" ht="18" customHeight="1" x14ac:dyDescent="0.25">
      <c r="A1598" s="13" t="s">
        <v>8219</v>
      </c>
      <c r="B1598">
        <v>128</v>
      </c>
    </row>
    <row r="1599" spans="1:2" ht="18" customHeight="1" x14ac:dyDescent="0.25">
      <c r="A1599" s="13" t="s">
        <v>8219</v>
      </c>
      <c r="B1599">
        <v>128</v>
      </c>
    </row>
    <row r="1600" spans="1:2" ht="18" customHeight="1" x14ac:dyDescent="0.25">
      <c r="A1600" s="13" t="s">
        <v>8219</v>
      </c>
      <c r="B1600">
        <v>128</v>
      </c>
    </row>
    <row r="1601" spans="1:2" ht="18" customHeight="1" x14ac:dyDescent="0.25">
      <c r="A1601" s="13" t="s">
        <v>8219</v>
      </c>
      <c r="B1601">
        <v>128</v>
      </c>
    </row>
    <row r="1602" spans="1:2" ht="18" customHeight="1" x14ac:dyDescent="0.25">
      <c r="A1602" s="13" t="s">
        <v>8219</v>
      </c>
      <c r="B1602">
        <v>128</v>
      </c>
    </row>
    <row r="1603" spans="1:2" ht="18" customHeight="1" x14ac:dyDescent="0.25">
      <c r="A1603" s="13" t="s">
        <v>8219</v>
      </c>
      <c r="B1603">
        <v>129</v>
      </c>
    </row>
    <row r="1604" spans="1:2" ht="18" customHeight="1" x14ac:dyDescent="0.25">
      <c r="A1604" s="13" t="s">
        <v>8219</v>
      </c>
      <c r="B1604">
        <v>130</v>
      </c>
    </row>
    <row r="1605" spans="1:2" ht="18" customHeight="1" x14ac:dyDescent="0.25">
      <c r="A1605" s="13" t="s">
        <v>8219</v>
      </c>
      <c r="B1605">
        <v>130</v>
      </c>
    </row>
    <row r="1606" spans="1:2" ht="18" customHeight="1" x14ac:dyDescent="0.25">
      <c r="A1606" s="13" t="s">
        <v>8219</v>
      </c>
      <c r="B1606">
        <v>130</v>
      </c>
    </row>
    <row r="1607" spans="1:2" ht="18" customHeight="1" x14ac:dyDescent="0.25">
      <c r="A1607" s="13" t="s">
        <v>8219</v>
      </c>
      <c r="B1607">
        <v>130</v>
      </c>
    </row>
    <row r="1608" spans="1:2" ht="18" customHeight="1" x14ac:dyDescent="0.25">
      <c r="A1608" s="13" t="s">
        <v>8219</v>
      </c>
      <c r="B1608">
        <v>130</v>
      </c>
    </row>
    <row r="1609" spans="1:2" ht="18" customHeight="1" x14ac:dyDescent="0.25">
      <c r="A1609" s="13" t="s">
        <v>8219</v>
      </c>
      <c r="B1609">
        <v>131</v>
      </c>
    </row>
    <row r="1610" spans="1:2" ht="18" customHeight="1" x14ac:dyDescent="0.25">
      <c r="A1610" s="13" t="s">
        <v>8219</v>
      </c>
      <c r="B1610">
        <v>131</v>
      </c>
    </row>
    <row r="1611" spans="1:2" ht="18" customHeight="1" x14ac:dyDescent="0.25">
      <c r="A1611" s="13" t="s">
        <v>8219</v>
      </c>
      <c r="B1611">
        <v>131</v>
      </c>
    </row>
    <row r="1612" spans="1:2" ht="18" customHeight="1" x14ac:dyDescent="0.25">
      <c r="A1612" s="13" t="s">
        <v>8219</v>
      </c>
      <c r="B1612">
        <v>131</v>
      </c>
    </row>
    <row r="1613" spans="1:2" ht="18" customHeight="1" x14ac:dyDescent="0.25">
      <c r="A1613" s="13" t="s">
        <v>8219</v>
      </c>
      <c r="B1613">
        <v>132</v>
      </c>
    </row>
    <row r="1614" spans="1:2" ht="18" customHeight="1" x14ac:dyDescent="0.25">
      <c r="A1614" s="13" t="s">
        <v>8219</v>
      </c>
      <c r="B1614">
        <v>132</v>
      </c>
    </row>
    <row r="1615" spans="1:2" ht="18" customHeight="1" x14ac:dyDescent="0.25">
      <c r="A1615" s="13" t="s">
        <v>8219</v>
      </c>
      <c r="B1615">
        <v>133</v>
      </c>
    </row>
    <row r="1616" spans="1:2" ht="18" customHeight="1" x14ac:dyDescent="0.25">
      <c r="A1616" s="13" t="s">
        <v>8219</v>
      </c>
      <c r="B1616">
        <v>133</v>
      </c>
    </row>
    <row r="1617" spans="1:2" ht="18" customHeight="1" x14ac:dyDescent="0.25">
      <c r="A1617" s="13" t="s">
        <v>8219</v>
      </c>
      <c r="B1617">
        <v>133</v>
      </c>
    </row>
    <row r="1618" spans="1:2" ht="18" customHeight="1" x14ac:dyDescent="0.25">
      <c r="A1618" s="13" t="s">
        <v>8219</v>
      </c>
      <c r="B1618">
        <v>133</v>
      </c>
    </row>
    <row r="1619" spans="1:2" ht="18" customHeight="1" x14ac:dyDescent="0.25">
      <c r="A1619" s="13" t="s">
        <v>8219</v>
      </c>
      <c r="B1619">
        <v>133</v>
      </c>
    </row>
    <row r="1620" spans="1:2" ht="18" customHeight="1" x14ac:dyDescent="0.25">
      <c r="A1620" s="13" t="s">
        <v>8219</v>
      </c>
      <c r="B1620">
        <v>134</v>
      </c>
    </row>
    <row r="1621" spans="1:2" ht="18" customHeight="1" x14ac:dyDescent="0.25">
      <c r="A1621" s="13" t="s">
        <v>8219</v>
      </c>
      <c r="B1621">
        <v>134</v>
      </c>
    </row>
    <row r="1622" spans="1:2" ht="18" customHeight="1" x14ac:dyDescent="0.25">
      <c r="A1622" s="13" t="s">
        <v>8219</v>
      </c>
      <c r="B1622">
        <v>134</v>
      </c>
    </row>
    <row r="1623" spans="1:2" ht="18" customHeight="1" x14ac:dyDescent="0.25">
      <c r="A1623" s="13" t="s">
        <v>8219</v>
      </c>
      <c r="B1623">
        <v>134</v>
      </c>
    </row>
    <row r="1624" spans="1:2" ht="18" customHeight="1" x14ac:dyDescent="0.25">
      <c r="A1624" s="13" t="s">
        <v>8219</v>
      </c>
      <c r="B1624">
        <v>134</v>
      </c>
    </row>
    <row r="1625" spans="1:2" ht="18" customHeight="1" x14ac:dyDescent="0.25">
      <c r="A1625" s="13" t="s">
        <v>8219</v>
      </c>
      <c r="B1625">
        <v>134</v>
      </c>
    </row>
    <row r="1626" spans="1:2" ht="18" customHeight="1" x14ac:dyDescent="0.25">
      <c r="A1626" s="13" t="s">
        <v>8219</v>
      </c>
      <c r="B1626">
        <v>135</v>
      </c>
    </row>
    <row r="1627" spans="1:2" ht="18" customHeight="1" x14ac:dyDescent="0.25">
      <c r="A1627" s="13" t="s">
        <v>8219</v>
      </c>
      <c r="B1627">
        <v>136</v>
      </c>
    </row>
    <row r="1628" spans="1:2" ht="18" customHeight="1" x14ac:dyDescent="0.25">
      <c r="A1628" s="13" t="s">
        <v>8219</v>
      </c>
      <c r="B1628">
        <v>136</v>
      </c>
    </row>
    <row r="1629" spans="1:2" ht="18" customHeight="1" x14ac:dyDescent="0.25">
      <c r="A1629" s="13" t="s">
        <v>8219</v>
      </c>
      <c r="B1629">
        <v>136</v>
      </c>
    </row>
    <row r="1630" spans="1:2" ht="18" customHeight="1" x14ac:dyDescent="0.25">
      <c r="A1630" s="13" t="s">
        <v>8219</v>
      </c>
      <c r="B1630">
        <v>137</v>
      </c>
    </row>
    <row r="1631" spans="1:2" ht="18" customHeight="1" x14ac:dyDescent="0.25">
      <c r="A1631" s="13" t="s">
        <v>8219</v>
      </c>
      <c r="B1631">
        <v>137</v>
      </c>
    </row>
    <row r="1632" spans="1:2" ht="18" customHeight="1" x14ac:dyDescent="0.25">
      <c r="A1632" s="13" t="s">
        <v>8219</v>
      </c>
      <c r="B1632">
        <v>138</v>
      </c>
    </row>
    <row r="1633" spans="1:2" ht="18" customHeight="1" x14ac:dyDescent="0.25">
      <c r="A1633" s="13" t="s">
        <v>8219</v>
      </c>
      <c r="B1633">
        <v>139</v>
      </c>
    </row>
    <row r="1634" spans="1:2" ht="18" customHeight="1" x14ac:dyDescent="0.25">
      <c r="A1634" s="13" t="s">
        <v>8219</v>
      </c>
      <c r="B1634">
        <v>139</v>
      </c>
    </row>
    <row r="1635" spans="1:2" ht="18" customHeight="1" x14ac:dyDescent="0.25">
      <c r="A1635" s="13" t="s">
        <v>8219</v>
      </c>
      <c r="B1635">
        <v>139</v>
      </c>
    </row>
    <row r="1636" spans="1:2" ht="18" customHeight="1" x14ac:dyDescent="0.25">
      <c r="A1636" s="13" t="s">
        <v>8219</v>
      </c>
      <c r="B1636">
        <v>140</v>
      </c>
    </row>
    <row r="1637" spans="1:2" ht="18" customHeight="1" x14ac:dyDescent="0.25">
      <c r="A1637" s="13" t="s">
        <v>8219</v>
      </c>
      <c r="B1637">
        <v>140</v>
      </c>
    </row>
    <row r="1638" spans="1:2" ht="18" customHeight="1" x14ac:dyDescent="0.25">
      <c r="A1638" s="13" t="s">
        <v>8219</v>
      </c>
      <c r="B1638">
        <v>140</v>
      </c>
    </row>
    <row r="1639" spans="1:2" ht="18" customHeight="1" x14ac:dyDescent="0.25">
      <c r="A1639" s="13" t="s">
        <v>8219</v>
      </c>
      <c r="B1639">
        <v>140</v>
      </c>
    </row>
    <row r="1640" spans="1:2" ht="18" customHeight="1" x14ac:dyDescent="0.25">
      <c r="A1640" s="13" t="s">
        <v>8219</v>
      </c>
      <c r="B1640">
        <v>141</v>
      </c>
    </row>
    <row r="1641" spans="1:2" ht="18" customHeight="1" x14ac:dyDescent="0.25">
      <c r="A1641" s="13" t="s">
        <v>8219</v>
      </c>
      <c r="B1641">
        <v>141</v>
      </c>
    </row>
    <row r="1642" spans="1:2" ht="18" customHeight="1" x14ac:dyDescent="0.25">
      <c r="A1642" s="13" t="s">
        <v>8219</v>
      </c>
      <c r="B1642">
        <v>141</v>
      </c>
    </row>
    <row r="1643" spans="1:2" ht="18" customHeight="1" x14ac:dyDescent="0.25">
      <c r="A1643" s="13" t="s">
        <v>8219</v>
      </c>
      <c r="B1643">
        <v>141</v>
      </c>
    </row>
    <row r="1644" spans="1:2" ht="18" customHeight="1" x14ac:dyDescent="0.25">
      <c r="A1644" s="13" t="s">
        <v>8219</v>
      </c>
      <c r="B1644">
        <v>141</v>
      </c>
    </row>
    <row r="1645" spans="1:2" ht="18" customHeight="1" x14ac:dyDescent="0.25">
      <c r="A1645" s="13" t="s">
        <v>8219</v>
      </c>
      <c r="B1645">
        <v>141</v>
      </c>
    </row>
    <row r="1646" spans="1:2" ht="18" customHeight="1" x14ac:dyDescent="0.25">
      <c r="A1646" s="13" t="s">
        <v>8219</v>
      </c>
      <c r="B1646">
        <v>142</v>
      </c>
    </row>
    <row r="1647" spans="1:2" ht="18" customHeight="1" x14ac:dyDescent="0.25">
      <c r="A1647" s="13" t="s">
        <v>8219</v>
      </c>
      <c r="B1647">
        <v>142</v>
      </c>
    </row>
    <row r="1648" spans="1:2" ht="18" customHeight="1" x14ac:dyDescent="0.25">
      <c r="A1648" s="13" t="s">
        <v>8219</v>
      </c>
      <c r="B1648">
        <v>143</v>
      </c>
    </row>
    <row r="1649" spans="1:2" ht="18" customHeight="1" x14ac:dyDescent="0.25">
      <c r="A1649" s="13" t="s">
        <v>8219</v>
      </c>
      <c r="B1649">
        <v>143</v>
      </c>
    </row>
    <row r="1650" spans="1:2" ht="18" customHeight="1" x14ac:dyDescent="0.25">
      <c r="A1650" s="13" t="s">
        <v>8219</v>
      </c>
      <c r="B1650">
        <v>144</v>
      </c>
    </row>
    <row r="1651" spans="1:2" ht="18" customHeight="1" x14ac:dyDescent="0.25">
      <c r="A1651" s="13" t="s">
        <v>8219</v>
      </c>
      <c r="B1651">
        <v>144</v>
      </c>
    </row>
    <row r="1652" spans="1:2" ht="18" customHeight="1" x14ac:dyDescent="0.25">
      <c r="A1652" s="13" t="s">
        <v>8219</v>
      </c>
      <c r="B1652">
        <v>145</v>
      </c>
    </row>
    <row r="1653" spans="1:2" ht="18" customHeight="1" x14ac:dyDescent="0.25">
      <c r="A1653" s="13" t="s">
        <v>8219</v>
      </c>
      <c r="B1653">
        <v>145</v>
      </c>
    </row>
    <row r="1654" spans="1:2" ht="18" customHeight="1" x14ac:dyDescent="0.25">
      <c r="A1654" s="13" t="s">
        <v>8219</v>
      </c>
      <c r="B1654">
        <v>145</v>
      </c>
    </row>
    <row r="1655" spans="1:2" ht="18" customHeight="1" x14ac:dyDescent="0.25">
      <c r="A1655" s="13" t="s">
        <v>8219</v>
      </c>
      <c r="B1655">
        <v>145</v>
      </c>
    </row>
    <row r="1656" spans="1:2" ht="18" customHeight="1" x14ac:dyDescent="0.25">
      <c r="A1656" s="13" t="s">
        <v>8219</v>
      </c>
      <c r="B1656">
        <v>145</v>
      </c>
    </row>
    <row r="1657" spans="1:2" ht="18" customHeight="1" x14ac:dyDescent="0.25">
      <c r="A1657" s="13" t="s">
        <v>8219</v>
      </c>
      <c r="B1657">
        <v>145</v>
      </c>
    </row>
    <row r="1658" spans="1:2" ht="18" customHeight="1" x14ac:dyDescent="0.25">
      <c r="A1658" s="13" t="s">
        <v>8219</v>
      </c>
      <c r="B1658">
        <v>146</v>
      </c>
    </row>
    <row r="1659" spans="1:2" ht="18" customHeight="1" x14ac:dyDescent="0.25">
      <c r="A1659" s="13" t="s">
        <v>8219</v>
      </c>
      <c r="B1659">
        <v>146</v>
      </c>
    </row>
    <row r="1660" spans="1:2" ht="18" customHeight="1" x14ac:dyDescent="0.25">
      <c r="A1660" s="13" t="s">
        <v>8219</v>
      </c>
      <c r="B1660">
        <v>146</v>
      </c>
    </row>
    <row r="1661" spans="1:2" ht="18" customHeight="1" x14ac:dyDescent="0.25">
      <c r="A1661" s="13" t="s">
        <v>8219</v>
      </c>
      <c r="B1661">
        <v>147</v>
      </c>
    </row>
    <row r="1662" spans="1:2" ht="18" customHeight="1" x14ac:dyDescent="0.25">
      <c r="A1662" s="13" t="s">
        <v>8219</v>
      </c>
      <c r="B1662">
        <v>147</v>
      </c>
    </row>
    <row r="1663" spans="1:2" ht="18" customHeight="1" x14ac:dyDescent="0.25">
      <c r="A1663" s="13" t="s">
        <v>8219</v>
      </c>
      <c r="B1663">
        <v>147</v>
      </c>
    </row>
    <row r="1664" spans="1:2" ht="18" customHeight="1" x14ac:dyDescent="0.25">
      <c r="A1664" s="13" t="s">
        <v>8219</v>
      </c>
      <c r="B1664">
        <v>147</v>
      </c>
    </row>
    <row r="1665" spans="1:2" ht="18" customHeight="1" x14ac:dyDescent="0.25">
      <c r="A1665" s="13" t="s">
        <v>8219</v>
      </c>
      <c r="B1665">
        <v>147</v>
      </c>
    </row>
    <row r="1666" spans="1:2" ht="18" customHeight="1" x14ac:dyDescent="0.25">
      <c r="A1666" s="13" t="s">
        <v>8219</v>
      </c>
      <c r="B1666">
        <v>147</v>
      </c>
    </row>
    <row r="1667" spans="1:2" ht="18" customHeight="1" x14ac:dyDescent="0.25">
      <c r="A1667" s="13" t="s">
        <v>8219</v>
      </c>
      <c r="B1667">
        <v>148</v>
      </c>
    </row>
    <row r="1668" spans="1:2" ht="18" customHeight="1" x14ac:dyDescent="0.25">
      <c r="A1668" s="13" t="s">
        <v>8219</v>
      </c>
      <c r="B1668">
        <v>148</v>
      </c>
    </row>
    <row r="1669" spans="1:2" ht="18" customHeight="1" x14ac:dyDescent="0.25">
      <c r="A1669" s="13" t="s">
        <v>8219</v>
      </c>
      <c r="B1669">
        <v>149</v>
      </c>
    </row>
    <row r="1670" spans="1:2" ht="18" customHeight="1" x14ac:dyDescent="0.25">
      <c r="A1670" s="13" t="s">
        <v>8219</v>
      </c>
      <c r="B1670">
        <v>149</v>
      </c>
    </row>
    <row r="1671" spans="1:2" ht="18" customHeight="1" x14ac:dyDescent="0.25">
      <c r="A1671" s="13" t="s">
        <v>8219</v>
      </c>
      <c r="B1671">
        <v>149</v>
      </c>
    </row>
    <row r="1672" spans="1:2" ht="18" customHeight="1" x14ac:dyDescent="0.25">
      <c r="A1672" s="13" t="s">
        <v>8219</v>
      </c>
      <c r="B1672">
        <v>149</v>
      </c>
    </row>
    <row r="1673" spans="1:2" ht="18" customHeight="1" x14ac:dyDescent="0.25">
      <c r="A1673" s="13" t="s">
        <v>8219</v>
      </c>
      <c r="B1673">
        <v>150</v>
      </c>
    </row>
    <row r="1674" spans="1:2" ht="18" customHeight="1" x14ac:dyDescent="0.25">
      <c r="A1674" s="13" t="s">
        <v>8219</v>
      </c>
      <c r="B1674">
        <v>150</v>
      </c>
    </row>
    <row r="1675" spans="1:2" ht="18" customHeight="1" x14ac:dyDescent="0.25">
      <c r="A1675" s="13" t="s">
        <v>8219</v>
      </c>
      <c r="B1675">
        <v>150</v>
      </c>
    </row>
    <row r="1676" spans="1:2" ht="18" customHeight="1" x14ac:dyDescent="0.25">
      <c r="A1676" s="13" t="s">
        <v>8219</v>
      </c>
      <c r="B1676">
        <v>150</v>
      </c>
    </row>
    <row r="1677" spans="1:2" ht="18" customHeight="1" x14ac:dyDescent="0.25">
      <c r="A1677" s="13" t="s">
        <v>8219</v>
      </c>
      <c r="B1677">
        <v>150</v>
      </c>
    </row>
    <row r="1678" spans="1:2" ht="18" customHeight="1" x14ac:dyDescent="0.25">
      <c r="A1678" s="13" t="s">
        <v>8219</v>
      </c>
      <c r="B1678">
        <v>151</v>
      </c>
    </row>
    <row r="1679" spans="1:2" ht="18" customHeight="1" x14ac:dyDescent="0.25">
      <c r="A1679" s="13" t="s">
        <v>8219</v>
      </c>
      <c r="B1679">
        <v>151</v>
      </c>
    </row>
    <row r="1680" spans="1:2" ht="18" customHeight="1" x14ac:dyDescent="0.25">
      <c r="A1680" s="13" t="s">
        <v>8219</v>
      </c>
      <c r="B1680">
        <v>151</v>
      </c>
    </row>
    <row r="1681" spans="1:2" ht="18" customHeight="1" x14ac:dyDescent="0.25">
      <c r="A1681" s="13" t="s">
        <v>8219</v>
      </c>
      <c r="B1681">
        <v>152</v>
      </c>
    </row>
    <row r="1682" spans="1:2" ht="18" customHeight="1" x14ac:dyDescent="0.25">
      <c r="A1682" s="13" t="s">
        <v>8219</v>
      </c>
      <c r="B1682">
        <v>153</v>
      </c>
    </row>
    <row r="1683" spans="1:2" ht="18" customHeight="1" x14ac:dyDescent="0.25">
      <c r="A1683" s="13" t="s">
        <v>8219</v>
      </c>
      <c r="B1683">
        <v>154</v>
      </c>
    </row>
    <row r="1684" spans="1:2" ht="18" customHeight="1" x14ac:dyDescent="0.25">
      <c r="A1684" s="13" t="s">
        <v>8219</v>
      </c>
      <c r="B1684">
        <v>156</v>
      </c>
    </row>
    <row r="1685" spans="1:2" ht="18" customHeight="1" x14ac:dyDescent="0.25">
      <c r="A1685" s="13" t="s">
        <v>8219</v>
      </c>
      <c r="B1685">
        <v>156</v>
      </c>
    </row>
    <row r="1686" spans="1:2" ht="18" customHeight="1" x14ac:dyDescent="0.25">
      <c r="A1686" s="13" t="s">
        <v>8219</v>
      </c>
      <c r="B1686">
        <v>157</v>
      </c>
    </row>
    <row r="1687" spans="1:2" ht="18" customHeight="1" x14ac:dyDescent="0.25">
      <c r="A1687" s="13" t="s">
        <v>8219</v>
      </c>
      <c r="B1687">
        <v>157</v>
      </c>
    </row>
    <row r="1688" spans="1:2" ht="18" customHeight="1" x14ac:dyDescent="0.25">
      <c r="A1688" s="13" t="s">
        <v>8219</v>
      </c>
      <c r="B1688">
        <v>158</v>
      </c>
    </row>
    <row r="1689" spans="1:2" ht="18" customHeight="1" x14ac:dyDescent="0.25">
      <c r="A1689" s="13" t="s">
        <v>8219</v>
      </c>
      <c r="B1689">
        <v>158</v>
      </c>
    </row>
    <row r="1690" spans="1:2" ht="18" customHeight="1" x14ac:dyDescent="0.25">
      <c r="A1690" s="13" t="s">
        <v>8219</v>
      </c>
      <c r="B1690">
        <v>158</v>
      </c>
    </row>
    <row r="1691" spans="1:2" ht="18" customHeight="1" x14ac:dyDescent="0.25">
      <c r="A1691" s="13" t="s">
        <v>8219</v>
      </c>
      <c r="B1691">
        <v>158</v>
      </c>
    </row>
    <row r="1692" spans="1:2" ht="18" customHeight="1" x14ac:dyDescent="0.25">
      <c r="A1692" s="13" t="s">
        <v>8219</v>
      </c>
      <c r="B1692">
        <v>158</v>
      </c>
    </row>
    <row r="1693" spans="1:2" ht="18" customHeight="1" x14ac:dyDescent="0.25">
      <c r="A1693" s="13" t="s">
        <v>8219</v>
      </c>
      <c r="B1693">
        <v>158</v>
      </c>
    </row>
    <row r="1694" spans="1:2" ht="18" customHeight="1" x14ac:dyDescent="0.25">
      <c r="A1694" s="13" t="s">
        <v>8219</v>
      </c>
      <c r="B1694">
        <v>159</v>
      </c>
    </row>
    <row r="1695" spans="1:2" ht="18" customHeight="1" x14ac:dyDescent="0.25">
      <c r="A1695" s="13" t="s">
        <v>8219</v>
      </c>
      <c r="B1695">
        <v>159</v>
      </c>
    </row>
    <row r="1696" spans="1:2" ht="18" customHeight="1" x14ac:dyDescent="0.25">
      <c r="A1696" s="13" t="s">
        <v>8219</v>
      </c>
      <c r="B1696">
        <v>159</v>
      </c>
    </row>
    <row r="1697" spans="1:2" ht="18" customHeight="1" x14ac:dyDescent="0.25">
      <c r="A1697" s="13" t="s">
        <v>8219</v>
      </c>
      <c r="B1697">
        <v>159</v>
      </c>
    </row>
    <row r="1698" spans="1:2" ht="18" customHeight="1" x14ac:dyDescent="0.25">
      <c r="A1698" s="13" t="s">
        <v>8219</v>
      </c>
      <c r="B1698">
        <v>159</v>
      </c>
    </row>
    <row r="1699" spans="1:2" ht="18" customHeight="1" x14ac:dyDescent="0.25">
      <c r="A1699" s="13" t="s">
        <v>8219</v>
      </c>
      <c r="B1699">
        <v>159</v>
      </c>
    </row>
    <row r="1700" spans="1:2" ht="18" customHeight="1" x14ac:dyDescent="0.25">
      <c r="A1700" s="13" t="s">
        <v>8219</v>
      </c>
      <c r="B1700">
        <v>159</v>
      </c>
    </row>
    <row r="1701" spans="1:2" ht="18" customHeight="1" x14ac:dyDescent="0.25">
      <c r="A1701" s="13" t="s">
        <v>8219</v>
      </c>
      <c r="B1701">
        <v>160</v>
      </c>
    </row>
    <row r="1702" spans="1:2" ht="18" customHeight="1" x14ac:dyDescent="0.25">
      <c r="A1702" s="13" t="s">
        <v>8219</v>
      </c>
      <c r="B1702">
        <v>160</v>
      </c>
    </row>
    <row r="1703" spans="1:2" ht="18" customHeight="1" x14ac:dyDescent="0.25">
      <c r="A1703" s="13" t="s">
        <v>8219</v>
      </c>
      <c r="B1703">
        <v>162</v>
      </c>
    </row>
    <row r="1704" spans="1:2" ht="18" customHeight="1" x14ac:dyDescent="0.25">
      <c r="A1704" s="13" t="s">
        <v>8219</v>
      </c>
      <c r="B1704">
        <v>162</v>
      </c>
    </row>
    <row r="1705" spans="1:2" ht="18" customHeight="1" x14ac:dyDescent="0.25">
      <c r="A1705" s="13" t="s">
        <v>8219</v>
      </c>
      <c r="B1705">
        <v>163</v>
      </c>
    </row>
    <row r="1706" spans="1:2" ht="18" customHeight="1" x14ac:dyDescent="0.25">
      <c r="A1706" s="13" t="s">
        <v>8219</v>
      </c>
      <c r="B1706">
        <v>163</v>
      </c>
    </row>
    <row r="1707" spans="1:2" ht="18" customHeight="1" x14ac:dyDescent="0.25">
      <c r="A1707" s="13" t="s">
        <v>8219</v>
      </c>
      <c r="B1707">
        <v>163</v>
      </c>
    </row>
    <row r="1708" spans="1:2" ht="18" customHeight="1" x14ac:dyDescent="0.25">
      <c r="A1708" s="13" t="s">
        <v>8219</v>
      </c>
      <c r="B1708">
        <v>163</v>
      </c>
    </row>
    <row r="1709" spans="1:2" ht="18" customHeight="1" x14ac:dyDescent="0.25">
      <c r="A1709" s="13" t="s">
        <v>8219</v>
      </c>
      <c r="B1709">
        <v>163</v>
      </c>
    </row>
    <row r="1710" spans="1:2" ht="18" customHeight="1" x14ac:dyDescent="0.25">
      <c r="A1710" s="13" t="s">
        <v>8219</v>
      </c>
      <c r="B1710">
        <v>165</v>
      </c>
    </row>
    <row r="1711" spans="1:2" ht="18" customHeight="1" x14ac:dyDescent="0.25">
      <c r="A1711" s="13" t="s">
        <v>8219</v>
      </c>
      <c r="B1711">
        <v>165</v>
      </c>
    </row>
    <row r="1712" spans="1:2" ht="18" customHeight="1" x14ac:dyDescent="0.25">
      <c r="A1712" s="13" t="s">
        <v>8219</v>
      </c>
      <c r="B1712">
        <v>165</v>
      </c>
    </row>
    <row r="1713" spans="1:2" ht="18" customHeight="1" x14ac:dyDescent="0.25">
      <c r="A1713" s="13" t="s">
        <v>8219</v>
      </c>
      <c r="B1713">
        <v>166</v>
      </c>
    </row>
    <row r="1714" spans="1:2" ht="18" customHeight="1" x14ac:dyDescent="0.25">
      <c r="A1714" s="13" t="s">
        <v>8219</v>
      </c>
      <c r="B1714">
        <v>167</v>
      </c>
    </row>
    <row r="1715" spans="1:2" ht="18" customHeight="1" x14ac:dyDescent="0.25">
      <c r="A1715" s="13" t="s">
        <v>8219</v>
      </c>
      <c r="B1715">
        <v>167</v>
      </c>
    </row>
    <row r="1716" spans="1:2" ht="18" customHeight="1" x14ac:dyDescent="0.25">
      <c r="A1716" s="13" t="s">
        <v>8219</v>
      </c>
      <c r="B1716">
        <v>167</v>
      </c>
    </row>
    <row r="1717" spans="1:2" ht="18" customHeight="1" x14ac:dyDescent="0.25">
      <c r="A1717" s="13" t="s">
        <v>8219</v>
      </c>
      <c r="B1717">
        <v>167</v>
      </c>
    </row>
    <row r="1718" spans="1:2" ht="18" customHeight="1" x14ac:dyDescent="0.25">
      <c r="A1718" s="13" t="s">
        <v>8219</v>
      </c>
      <c r="B1718">
        <v>167</v>
      </c>
    </row>
    <row r="1719" spans="1:2" ht="18" customHeight="1" x14ac:dyDescent="0.25">
      <c r="A1719" s="13" t="s">
        <v>8219</v>
      </c>
      <c r="B1719">
        <v>167</v>
      </c>
    </row>
    <row r="1720" spans="1:2" ht="18" customHeight="1" x14ac:dyDescent="0.25">
      <c r="A1720" s="13" t="s">
        <v>8219</v>
      </c>
      <c r="B1720">
        <v>167</v>
      </c>
    </row>
    <row r="1721" spans="1:2" ht="18" customHeight="1" x14ac:dyDescent="0.25">
      <c r="A1721" s="13" t="s">
        <v>8219</v>
      </c>
      <c r="B1721">
        <v>168</v>
      </c>
    </row>
    <row r="1722" spans="1:2" ht="18" customHeight="1" x14ac:dyDescent="0.25">
      <c r="A1722" s="13" t="s">
        <v>8219</v>
      </c>
      <c r="B1722">
        <v>168</v>
      </c>
    </row>
    <row r="1723" spans="1:2" ht="18" customHeight="1" x14ac:dyDescent="0.25">
      <c r="A1723" s="13" t="s">
        <v>8219</v>
      </c>
      <c r="B1723">
        <v>168</v>
      </c>
    </row>
    <row r="1724" spans="1:2" ht="18" customHeight="1" x14ac:dyDescent="0.25">
      <c r="A1724" s="13" t="s">
        <v>8219</v>
      </c>
      <c r="B1724">
        <v>168</v>
      </c>
    </row>
    <row r="1725" spans="1:2" ht="18" customHeight="1" x14ac:dyDescent="0.25">
      <c r="A1725" s="13" t="s">
        <v>8219</v>
      </c>
      <c r="B1725">
        <v>169</v>
      </c>
    </row>
    <row r="1726" spans="1:2" ht="18" customHeight="1" x14ac:dyDescent="0.25">
      <c r="A1726" s="13" t="s">
        <v>8219</v>
      </c>
      <c r="B1726">
        <v>169</v>
      </c>
    </row>
    <row r="1727" spans="1:2" ht="18" customHeight="1" x14ac:dyDescent="0.25">
      <c r="A1727" s="13" t="s">
        <v>8219</v>
      </c>
      <c r="B1727">
        <v>169</v>
      </c>
    </row>
    <row r="1728" spans="1:2" ht="18" customHeight="1" x14ac:dyDescent="0.25">
      <c r="A1728" s="13" t="s">
        <v>8219</v>
      </c>
      <c r="B1728">
        <v>169</v>
      </c>
    </row>
    <row r="1729" spans="1:2" ht="18" customHeight="1" x14ac:dyDescent="0.25">
      <c r="A1729" s="13" t="s">
        <v>8219</v>
      </c>
      <c r="B1729">
        <v>169</v>
      </c>
    </row>
    <row r="1730" spans="1:2" ht="18" customHeight="1" x14ac:dyDescent="0.25">
      <c r="A1730" s="13" t="s">
        <v>8219</v>
      </c>
      <c r="B1730">
        <v>170</v>
      </c>
    </row>
    <row r="1731" spans="1:2" ht="18" customHeight="1" x14ac:dyDescent="0.25">
      <c r="A1731" s="13" t="s">
        <v>8219</v>
      </c>
      <c r="B1731">
        <v>170</v>
      </c>
    </row>
    <row r="1732" spans="1:2" ht="18" customHeight="1" x14ac:dyDescent="0.25">
      <c r="A1732" s="13" t="s">
        <v>8219</v>
      </c>
      <c r="B1732">
        <v>170</v>
      </c>
    </row>
    <row r="1733" spans="1:2" ht="18" customHeight="1" x14ac:dyDescent="0.25">
      <c r="A1733" s="13" t="s">
        <v>8219</v>
      </c>
      <c r="B1733">
        <v>171</v>
      </c>
    </row>
    <row r="1734" spans="1:2" ht="18" customHeight="1" x14ac:dyDescent="0.25">
      <c r="A1734" s="13" t="s">
        <v>8219</v>
      </c>
      <c r="B1734">
        <v>172</v>
      </c>
    </row>
    <row r="1735" spans="1:2" ht="18" customHeight="1" x14ac:dyDescent="0.25">
      <c r="A1735" s="13" t="s">
        <v>8219</v>
      </c>
      <c r="B1735">
        <v>173</v>
      </c>
    </row>
    <row r="1736" spans="1:2" ht="18" customHeight="1" x14ac:dyDescent="0.25">
      <c r="A1736" s="13" t="s">
        <v>8219</v>
      </c>
      <c r="B1736">
        <v>173</v>
      </c>
    </row>
    <row r="1737" spans="1:2" ht="18" customHeight="1" x14ac:dyDescent="0.25">
      <c r="A1737" s="13" t="s">
        <v>8219</v>
      </c>
      <c r="B1737">
        <v>174</v>
      </c>
    </row>
    <row r="1738" spans="1:2" ht="18" customHeight="1" x14ac:dyDescent="0.25">
      <c r="A1738" s="13" t="s">
        <v>8219</v>
      </c>
      <c r="B1738">
        <v>174</v>
      </c>
    </row>
    <row r="1739" spans="1:2" ht="18" customHeight="1" x14ac:dyDescent="0.25">
      <c r="A1739" s="13" t="s">
        <v>8219</v>
      </c>
      <c r="B1739">
        <v>174</v>
      </c>
    </row>
    <row r="1740" spans="1:2" ht="18" customHeight="1" x14ac:dyDescent="0.25">
      <c r="A1740" s="13" t="s">
        <v>8219</v>
      </c>
      <c r="B1740">
        <v>175</v>
      </c>
    </row>
    <row r="1741" spans="1:2" ht="18" customHeight="1" x14ac:dyDescent="0.25">
      <c r="A1741" s="13" t="s">
        <v>8219</v>
      </c>
      <c r="B1741">
        <v>175</v>
      </c>
    </row>
    <row r="1742" spans="1:2" ht="18" customHeight="1" x14ac:dyDescent="0.25">
      <c r="A1742" s="13" t="s">
        <v>8219</v>
      </c>
      <c r="B1742">
        <v>176</v>
      </c>
    </row>
    <row r="1743" spans="1:2" ht="18" customHeight="1" x14ac:dyDescent="0.25">
      <c r="A1743" s="13" t="s">
        <v>8219</v>
      </c>
      <c r="B1743">
        <v>176</v>
      </c>
    </row>
    <row r="1744" spans="1:2" ht="18" customHeight="1" x14ac:dyDescent="0.25">
      <c r="A1744" s="13" t="s">
        <v>8219</v>
      </c>
      <c r="B1744">
        <v>176</v>
      </c>
    </row>
    <row r="1745" spans="1:2" ht="18" customHeight="1" x14ac:dyDescent="0.25">
      <c r="A1745" s="13" t="s">
        <v>8219</v>
      </c>
      <c r="B1745">
        <v>176</v>
      </c>
    </row>
    <row r="1746" spans="1:2" ht="18" customHeight="1" x14ac:dyDescent="0.25">
      <c r="A1746" s="13" t="s">
        <v>8219</v>
      </c>
      <c r="B1746">
        <v>177</v>
      </c>
    </row>
    <row r="1747" spans="1:2" ht="18" customHeight="1" x14ac:dyDescent="0.25">
      <c r="A1747" s="13" t="s">
        <v>8219</v>
      </c>
      <c r="B1747">
        <v>178</v>
      </c>
    </row>
    <row r="1748" spans="1:2" ht="18" customHeight="1" x14ac:dyDescent="0.25">
      <c r="A1748" s="13" t="s">
        <v>8219</v>
      </c>
      <c r="B1748">
        <v>179</v>
      </c>
    </row>
    <row r="1749" spans="1:2" ht="18" customHeight="1" x14ac:dyDescent="0.25">
      <c r="A1749" s="13" t="s">
        <v>8219</v>
      </c>
      <c r="B1749">
        <v>179</v>
      </c>
    </row>
    <row r="1750" spans="1:2" ht="18" customHeight="1" x14ac:dyDescent="0.25">
      <c r="A1750" s="13" t="s">
        <v>8219</v>
      </c>
      <c r="B1750">
        <v>179</v>
      </c>
    </row>
    <row r="1751" spans="1:2" ht="18" customHeight="1" x14ac:dyDescent="0.25">
      <c r="A1751" s="13" t="s">
        <v>8219</v>
      </c>
      <c r="B1751">
        <v>179</v>
      </c>
    </row>
    <row r="1752" spans="1:2" ht="18" customHeight="1" x14ac:dyDescent="0.25">
      <c r="A1752" s="13" t="s">
        <v>8219</v>
      </c>
      <c r="B1752">
        <v>180</v>
      </c>
    </row>
    <row r="1753" spans="1:2" ht="18" customHeight="1" x14ac:dyDescent="0.25">
      <c r="A1753" s="13" t="s">
        <v>8219</v>
      </c>
      <c r="B1753">
        <v>180</v>
      </c>
    </row>
    <row r="1754" spans="1:2" ht="18" customHeight="1" x14ac:dyDescent="0.25">
      <c r="A1754" s="13" t="s">
        <v>8219</v>
      </c>
      <c r="B1754">
        <v>181</v>
      </c>
    </row>
    <row r="1755" spans="1:2" ht="18" customHeight="1" x14ac:dyDescent="0.25">
      <c r="A1755" s="13" t="s">
        <v>8219</v>
      </c>
      <c r="B1755">
        <v>181</v>
      </c>
    </row>
    <row r="1756" spans="1:2" ht="18" customHeight="1" x14ac:dyDescent="0.25">
      <c r="A1756" s="13" t="s">
        <v>8219</v>
      </c>
      <c r="B1756">
        <v>181</v>
      </c>
    </row>
    <row r="1757" spans="1:2" ht="18" customHeight="1" x14ac:dyDescent="0.25">
      <c r="A1757" s="13" t="s">
        <v>8219</v>
      </c>
      <c r="B1757">
        <v>182</v>
      </c>
    </row>
    <row r="1758" spans="1:2" ht="18" customHeight="1" x14ac:dyDescent="0.25">
      <c r="A1758" s="13" t="s">
        <v>8219</v>
      </c>
      <c r="B1758">
        <v>182</v>
      </c>
    </row>
    <row r="1759" spans="1:2" ht="18" customHeight="1" x14ac:dyDescent="0.25">
      <c r="A1759" s="13" t="s">
        <v>8219</v>
      </c>
      <c r="B1759">
        <v>182</v>
      </c>
    </row>
    <row r="1760" spans="1:2" ht="18" customHeight="1" x14ac:dyDescent="0.25">
      <c r="A1760" s="13" t="s">
        <v>8219</v>
      </c>
      <c r="B1760">
        <v>183</v>
      </c>
    </row>
    <row r="1761" spans="1:2" ht="18" customHeight="1" x14ac:dyDescent="0.25">
      <c r="A1761" s="13" t="s">
        <v>8219</v>
      </c>
      <c r="B1761">
        <v>183</v>
      </c>
    </row>
    <row r="1762" spans="1:2" ht="18" customHeight="1" x14ac:dyDescent="0.25">
      <c r="A1762" s="13" t="s">
        <v>8219</v>
      </c>
      <c r="B1762">
        <v>183</v>
      </c>
    </row>
    <row r="1763" spans="1:2" ht="18" customHeight="1" x14ac:dyDescent="0.25">
      <c r="A1763" s="13" t="s">
        <v>8219</v>
      </c>
      <c r="B1763">
        <v>183</v>
      </c>
    </row>
    <row r="1764" spans="1:2" ht="18" customHeight="1" x14ac:dyDescent="0.25">
      <c r="A1764" s="13" t="s">
        <v>8219</v>
      </c>
      <c r="B1764">
        <v>184</v>
      </c>
    </row>
    <row r="1765" spans="1:2" ht="18" customHeight="1" x14ac:dyDescent="0.25">
      <c r="A1765" s="13" t="s">
        <v>8219</v>
      </c>
      <c r="B1765">
        <v>184</v>
      </c>
    </row>
    <row r="1766" spans="1:2" ht="18" customHeight="1" x14ac:dyDescent="0.25">
      <c r="A1766" s="13" t="s">
        <v>8219</v>
      </c>
      <c r="B1766">
        <v>184</v>
      </c>
    </row>
    <row r="1767" spans="1:2" ht="18" customHeight="1" x14ac:dyDescent="0.25">
      <c r="A1767" s="13" t="s">
        <v>8219</v>
      </c>
      <c r="B1767">
        <v>184</v>
      </c>
    </row>
    <row r="1768" spans="1:2" ht="18" customHeight="1" x14ac:dyDescent="0.25">
      <c r="A1768" s="13" t="s">
        <v>8219</v>
      </c>
      <c r="B1768">
        <v>185</v>
      </c>
    </row>
    <row r="1769" spans="1:2" ht="18" customHeight="1" x14ac:dyDescent="0.25">
      <c r="A1769" s="13" t="s">
        <v>8219</v>
      </c>
      <c r="B1769">
        <v>185</v>
      </c>
    </row>
    <row r="1770" spans="1:2" ht="18" customHeight="1" x14ac:dyDescent="0.25">
      <c r="A1770" s="13" t="s">
        <v>8219</v>
      </c>
      <c r="B1770">
        <v>186</v>
      </c>
    </row>
    <row r="1771" spans="1:2" ht="18" customHeight="1" x14ac:dyDescent="0.25">
      <c r="A1771" s="13" t="s">
        <v>8219</v>
      </c>
      <c r="B1771">
        <v>186</v>
      </c>
    </row>
    <row r="1772" spans="1:2" ht="18" customHeight="1" x14ac:dyDescent="0.25">
      <c r="A1772" s="13" t="s">
        <v>8219</v>
      </c>
      <c r="B1772">
        <v>186</v>
      </c>
    </row>
    <row r="1773" spans="1:2" ht="18" customHeight="1" x14ac:dyDescent="0.25">
      <c r="A1773" s="13" t="s">
        <v>8219</v>
      </c>
      <c r="B1773">
        <v>187</v>
      </c>
    </row>
    <row r="1774" spans="1:2" ht="18" customHeight="1" x14ac:dyDescent="0.25">
      <c r="A1774" s="13" t="s">
        <v>8219</v>
      </c>
      <c r="B1774">
        <v>188</v>
      </c>
    </row>
    <row r="1775" spans="1:2" ht="18" customHeight="1" x14ac:dyDescent="0.25">
      <c r="A1775" s="13" t="s">
        <v>8219</v>
      </c>
      <c r="B1775">
        <v>188</v>
      </c>
    </row>
    <row r="1776" spans="1:2" ht="18" customHeight="1" x14ac:dyDescent="0.25">
      <c r="A1776" s="13" t="s">
        <v>8219</v>
      </c>
      <c r="B1776">
        <v>188</v>
      </c>
    </row>
    <row r="1777" spans="1:2" ht="18" customHeight="1" x14ac:dyDescent="0.25">
      <c r="A1777" s="13" t="s">
        <v>8219</v>
      </c>
      <c r="B1777">
        <v>189</v>
      </c>
    </row>
    <row r="1778" spans="1:2" ht="18" customHeight="1" x14ac:dyDescent="0.25">
      <c r="A1778" s="13" t="s">
        <v>8219</v>
      </c>
      <c r="B1778">
        <v>189</v>
      </c>
    </row>
    <row r="1779" spans="1:2" ht="18" customHeight="1" x14ac:dyDescent="0.25">
      <c r="A1779" s="13" t="s">
        <v>8219</v>
      </c>
      <c r="B1779">
        <v>190</v>
      </c>
    </row>
    <row r="1780" spans="1:2" ht="18" customHeight="1" x14ac:dyDescent="0.25">
      <c r="A1780" s="13" t="s">
        <v>8219</v>
      </c>
      <c r="B1780">
        <v>190</v>
      </c>
    </row>
    <row r="1781" spans="1:2" ht="18" customHeight="1" x14ac:dyDescent="0.25">
      <c r="A1781" s="13" t="s">
        <v>8219</v>
      </c>
      <c r="B1781">
        <v>191</v>
      </c>
    </row>
    <row r="1782" spans="1:2" ht="18" customHeight="1" x14ac:dyDescent="0.25">
      <c r="A1782" s="13" t="s">
        <v>8219</v>
      </c>
      <c r="B1782">
        <v>191</v>
      </c>
    </row>
    <row r="1783" spans="1:2" ht="18" customHeight="1" x14ac:dyDescent="0.25">
      <c r="A1783" s="13" t="s">
        <v>8219</v>
      </c>
      <c r="B1783">
        <v>191</v>
      </c>
    </row>
    <row r="1784" spans="1:2" ht="18" customHeight="1" x14ac:dyDescent="0.25">
      <c r="A1784" s="13" t="s">
        <v>8219</v>
      </c>
      <c r="B1784">
        <v>191</v>
      </c>
    </row>
    <row r="1785" spans="1:2" ht="18" customHeight="1" x14ac:dyDescent="0.25">
      <c r="A1785" s="13" t="s">
        <v>8219</v>
      </c>
      <c r="B1785">
        <v>191</v>
      </c>
    </row>
    <row r="1786" spans="1:2" ht="18" customHeight="1" x14ac:dyDescent="0.25">
      <c r="A1786" s="13" t="s">
        <v>8219</v>
      </c>
      <c r="B1786">
        <v>193</v>
      </c>
    </row>
    <row r="1787" spans="1:2" ht="18" customHeight="1" x14ac:dyDescent="0.25">
      <c r="A1787" s="13" t="s">
        <v>8219</v>
      </c>
      <c r="B1787">
        <v>193</v>
      </c>
    </row>
    <row r="1788" spans="1:2" ht="18" customHeight="1" x14ac:dyDescent="0.25">
      <c r="A1788" s="13" t="s">
        <v>8219</v>
      </c>
      <c r="B1788">
        <v>193</v>
      </c>
    </row>
    <row r="1789" spans="1:2" ht="18" customHeight="1" x14ac:dyDescent="0.25">
      <c r="A1789" s="13" t="s">
        <v>8219</v>
      </c>
      <c r="B1789">
        <v>194</v>
      </c>
    </row>
    <row r="1790" spans="1:2" ht="18" customHeight="1" x14ac:dyDescent="0.25">
      <c r="A1790" s="13" t="s">
        <v>8219</v>
      </c>
      <c r="B1790">
        <v>194</v>
      </c>
    </row>
    <row r="1791" spans="1:2" ht="18" customHeight="1" x14ac:dyDescent="0.25">
      <c r="A1791" s="13" t="s">
        <v>8219</v>
      </c>
      <c r="B1791">
        <v>196</v>
      </c>
    </row>
    <row r="1792" spans="1:2" ht="18" customHeight="1" x14ac:dyDescent="0.25">
      <c r="A1792" s="13" t="s">
        <v>8219</v>
      </c>
      <c r="B1792">
        <v>196</v>
      </c>
    </row>
    <row r="1793" spans="1:2" ht="18" customHeight="1" x14ac:dyDescent="0.25">
      <c r="A1793" s="13" t="s">
        <v>8219</v>
      </c>
      <c r="B1793">
        <v>196</v>
      </c>
    </row>
    <row r="1794" spans="1:2" ht="18" customHeight="1" x14ac:dyDescent="0.25">
      <c r="A1794" s="13" t="s">
        <v>8219</v>
      </c>
      <c r="B1794">
        <v>197</v>
      </c>
    </row>
    <row r="1795" spans="1:2" ht="18" customHeight="1" x14ac:dyDescent="0.25">
      <c r="A1795" s="13" t="s">
        <v>8219</v>
      </c>
      <c r="B1795">
        <v>197</v>
      </c>
    </row>
    <row r="1796" spans="1:2" ht="18" customHeight="1" x14ac:dyDescent="0.25">
      <c r="A1796" s="13" t="s">
        <v>8219</v>
      </c>
      <c r="B1796">
        <v>199</v>
      </c>
    </row>
    <row r="1797" spans="1:2" ht="18" customHeight="1" x14ac:dyDescent="0.25">
      <c r="A1797" s="13" t="s">
        <v>8219</v>
      </c>
      <c r="B1797">
        <v>199</v>
      </c>
    </row>
    <row r="1798" spans="1:2" ht="18" customHeight="1" x14ac:dyDescent="0.25">
      <c r="A1798" s="13" t="s">
        <v>8219</v>
      </c>
      <c r="B1798">
        <v>199</v>
      </c>
    </row>
    <row r="1799" spans="1:2" ht="18" customHeight="1" x14ac:dyDescent="0.25">
      <c r="A1799" s="13" t="s">
        <v>8219</v>
      </c>
      <c r="B1799">
        <v>200</v>
      </c>
    </row>
    <row r="1800" spans="1:2" ht="18" customHeight="1" x14ac:dyDescent="0.25">
      <c r="A1800" s="13" t="s">
        <v>8219</v>
      </c>
      <c r="B1800">
        <v>200</v>
      </c>
    </row>
    <row r="1801" spans="1:2" ht="18" customHeight="1" x14ac:dyDescent="0.25">
      <c r="A1801" s="13" t="s">
        <v>8219</v>
      </c>
      <c r="B1801">
        <v>202</v>
      </c>
    </row>
    <row r="1802" spans="1:2" ht="18" customHeight="1" x14ac:dyDescent="0.25">
      <c r="A1802" s="13" t="s">
        <v>8219</v>
      </c>
      <c r="B1802">
        <v>202</v>
      </c>
    </row>
    <row r="1803" spans="1:2" ht="18" customHeight="1" x14ac:dyDescent="0.25">
      <c r="A1803" s="13" t="s">
        <v>8219</v>
      </c>
      <c r="B1803">
        <v>202</v>
      </c>
    </row>
    <row r="1804" spans="1:2" ht="18" customHeight="1" x14ac:dyDescent="0.25">
      <c r="A1804" s="13" t="s">
        <v>8219</v>
      </c>
      <c r="B1804">
        <v>202</v>
      </c>
    </row>
    <row r="1805" spans="1:2" ht="18" customHeight="1" x14ac:dyDescent="0.25">
      <c r="A1805" s="13" t="s">
        <v>8219</v>
      </c>
      <c r="B1805">
        <v>203</v>
      </c>
    </row>
    <row r="1806" spans="1:2" ht="18" customHeight="1" x14ac:dyDescent="0.25">
      <c r="A1806" s="13" t="s">
        <v>8219</v>
      </c>
      <c r="B1806">
        <v>204</v>
      </c>
    </row>
    <row r="1807" spans="1:2" ht="18" customHeight="1" x14ac:dyDescent="0.25">
      <c r="A1807" s="13" t="s">
        <v>8219</v>
      </c>
      <c r="B1807">
        <v>204</v>
      </c>
    </row>
    <row r="1808" spans="1:2" ht="18" customHeight="1" x14ac:dyDescent="0.25">
      <c r="A1808" s="13" t="s">
        <v>8219</v>
      </c>
      <c r="B1808">
        <v>205</v>
      </c>
    </row>
    <row r="1809" spans="1:2" ht="18" customHeight="1" x14ac:dyDescent="0.25">
      <c r="A1809" s="13" t="s">
        <v>8219</v>
      </c>
      <c r="B1809">
        <v>205</v>
      </c>
    </row>
    <row r="1810" spans="1:2" ht="18" customHeight="1" x14ac:dyDescent="0.25">
      <c r="A1810" s="13" t="s">
        <v>8219</v>
      </c>
      <c r="B1810">
        <v>205</v>
      </c>
    </row>
    <row r="1811" spans="1:2" ht="18" customHeight="1" x14ac:dyDescent="0.25">
      <c r="A1811" s="13" t="s">
        <v>8219</v>
      </c>
      <c r="B1811">
        <v>205</v>
      </c>
    </row>
    <row r="1812" spans="1:2" ht="18" customHeight="1" x14ac:dyDescent="0.25">
      <c r="A1812" s="13" t="s">
        <v>8219</v>
      </c>
      <c r="B1812">
        <v>206</v>
      </c>
    </row>
    <row r="1813" spans="1:2" ht="18" customHeight="1" x14ac:dyDescent="0.25">
      <c r="A1813" s="13" t="s">
        <v>8219</v>
      </c>
      <c r="B1813">
        <v>206</v>
      </c>
    </row>
    <row r="1814" spans="1:2" ht="18" customHeight="1" x14ac:dyDescent="0.25">
      <c r="A1814" s="13" t="s">
        <v>8219</v>
      </c>
      <c r="B1814">
        <v>206</v>
      </c>
    </row>
    <row r="1815" spans="1:2" ht="18" customHeight="1" x14ac:dyDescent="0.25">
      <c r="A1815" s="13" t="s">
        <v>8219</v>
      </c>
      <c r="B1815">
        <v>206</v>
      </c>
    </row>
    <row r="1816" spans="1:2" ht="18" customHeight="1" x14ac:dyDescent="0.25">
      <c r="A1816" s="13" t="s">
        <v>8219</v>
      </c>
      <c r="B1816">
        <v>206</v>
      </c>
    </row>
    <row r="1817" spans="1:2" ht="18" customHeight="1" x14ac:dyDescent="0.25">
      <c r="A1817" s="13" t="s">
        <v>8219</v>
      </c>
      <c r="B1817">
        <v>207</v>
      </c>
    </row>
    <row r="1818" spans="1:2" ht="18" customHeight="1" x14ac:dyDescent="0.25">
      <c r="A1818" s="13" t="s">
        <v>8219</v>
      </c>
      <c r="B1818">
        <v>207</v>
      </c>
    </row>
    <row r="1819" spans="1:2" ht="18" customHeight="1" x14ac:dyDescent="0.25">
      <c r="A1819" s="13" t="s">
        <v>8219</v>
      </c>
      <c r="B1819">
        <v>208</v>
      </c>
    </row>
    <row r="1820" spans="1:2" ht="18" customHeight="1" x14ac:dyDescent="0.25">
      <c r="A1820" s="13" t="s">
        <v>8219</v>
      </c>
      <c r="B1820">
        <v>209</v>
      </c>
    </row>
    <row r="1821" spans="1:2" ht="18" customHeight="1" x14ac:dyDescent="0.25">
      <c r="A1821" s="13" t="s">
        <v>8219</v>
      </c>
      <c r="B1821">
        <v>210</v>
      </c>
    </row>
    <row r="1822" spans="1:2" ht="18" customHeight="1" x14ac:dyDescent="0.25">
      <c r="A1822" s="13" t="s">
        <v>8219</v>
      </c>
      <c r="B1822">
        <v>211</v>
      </c>
    </row>
    <row r="1823" spans="1:2" ht="18" customHeight="1" x14ac:dyDescent="0.25">
      <c r="A1823" s="13" t="s">
        <v>8219</v>
      </c>
      <c r="B1823">
        <v>211</v>
      </c>
    </row>
    <row r="1824" spans="1:2" ht="18" customHeight="1" x14ac:dyDescent="0.25">
      <c r="A1824" s="13" t="s">
        <v>8219</v>
      </c>
      <c r="B1824">
        <v>211</v>
      </c>
    </row>
    <row r="1825" spans="1:2" ht="18" customHeight="1" x14ac:dyDescent="0.25">
      <c r="A1825" s="13" t="s">
        <v>8219</v>
      </c>
      <c r="B1825">
        <v>213</v>
      </c>
    </row>
    <row r="1826" spans="1:2" ht="18" customHeight="1" x14ac:dyDescent="0.25">
      <c r="A1826" s="13" t="s">
        <v>8219</v>
      </c>
      <c r="B1826">
        <v>213</v>
      </c>
    </row>
    <row r="1827" spans="1:2" ht="18" customHeight="1" x14ac:dyDescent="0.25">
      <c r="A1827" s="13" t="s">
        <v>8219</v>
      </c>
      <c r="B1827">
        <v>215</v>
      </c>
    </row>
    <row r="1828" spans="1:2" ht="18" customHeight="1" x14ac:dyDescent="0.25">
      <c r="A1828" s="13" t="s">
        <v>8219</v>
      </c>
      <c r="B1828">
        <v>216</v>
      </c>
    </row>
    <row r="1829" spans="1:2" ht="18" customHeight="1" x14ac:dyDescent="0.25">
      <c r="A1829" s="13" t="s">
        <v>8219</v>
      </c>
      <c r="B1829">
        <v>217</v>
      </c>
    </row>
    <row r="1830" spans="1:2" ht="18" customHeight="1" x14ac:dyDescent="0.25">
      <c r="A1830" s="13" t="s">
        <v>8219</v>
      </c>
      <c r="B1830">
        <v>217</v>
      </c>
    </row>
    <row r="1831" spans="1:2" ht="18" customHeight="1" x14ac:dyDescent="0.25">
      <c r="A1831" s="13" t="s">
        <v>8219</v>
      </c>
      <c r="B1831">
        <v>218</v>
      </c>
    </row>
    <row r="1832" spans="1:2" ht="18" customHeight="1" x14ac:dyDescent="0.25">
      <c r="A1832" s="13" t="s">
        <v>8219</v>
      </c>
      <c r="B1832">
        <v>218</v>
      </c>
    </row>
    <row r="1833" spans="1:2" ht="18" customHeight="1" x14ac:dyDescent="0.25">
      <c r="A1833" s="13" t="s">
        <v>8219</v>
      </c>
      <c r="B1833">
        <v>220</v>
      </c>
    </row>
    <row r="1834" spans="1:2" ht="18" customHeight="1" x14ac:dyDescent="0.25">
      <c r="A1834" s="13" t="s">
        <v>8219</v>
      </c>
      <c r="B1834">
        <v>221</v>
      </c>
    </row>
    <row r="1835" spans="1:2" ht="18" customHeight="1" x14ac:dyDescent="0.25">
      <c r="A1835" s="13" t="s">
        <v>8219</v>
      </c>
      <c r="B1835">
        <v>221</v>
      </c>
    </row>
    <row r="1836" spans="1:2" ht="18" customHeight="1" x14ac:dyDescent="0.25">
      <c r="A1836" s="13" t="s">
        <v>8219</v>
      </c>
      <c r="B1836">
        <v>221</v>
      </c>
    </row>
    <row r="1837" spans="1:2" ht="18" customHeight="1" x14ac:dyDescent="0.25">
      <c r="A1837" s="13" t="s">
        <v>8219</v>
      </c>
      <c r="B1837">
        <v>222</v>
      </c>
    </row>
    <row r="1838" spans="1:2" ht="18" customHeight="1" x14ac:dyDescent="0.25">
      <c r="A1838" s="13" t="s">
        <v>8219</v>
      </c>
      <c r="B1838">
        <v>222</v>
      </c>
    </row>
    <row r="1839" spans="1:2" ht="18" customHeight="1" x14ac:dyDescent="0.25">
      <c r="A1839" s="13" t="s">
        <v>8219</v>
      </c>
      <c r="B1839">
        <v>223</v>
      </c>
    </row>
    <row r="1840" spans="1:2" ht="18" customHeight="1" x14ac:dyDescent="0.25">
      <c r="A1840" s="13" t="s">
        <v>8219</v>
      </c>
      <c r="B1840">
        <v>224</v>
      </c>
    </row>
    <row r="1841" spans="1:2" ht="18" customHeight="1" x14ac:dyDescent="0.25">
      <c r="A1841" s="13" t="s">
        <v>8219</v>
      </c>
      <c r="B1841">
        <v>226</v>
      </c>
    </row>
    <row r="1842" spans="1:2" ht="18" customHeight="1" x14ac:dyDescent="0.25">
      <c r="A1842" s="13" t="s">
        <v>8219</v>
      </c>
      <c r="B1842">
        <v>226</v>
      </c>
    </row>
    <row r="1843" spans="1:2" ht="18" customHeight="1" x14ac:dyDescent="0.25">
      <c r="A1843" s="13" t="s">
        <v>8219</v>
      </c>
      <c r="B1843">
        <v>226</v>
      </c>
    </row>
    <row r="1844" spans="1:2" ht="18" customHeight="1" x14ac:dyDescent="0.25">
      <c r="A1844" s="13" t="s">
        <v>8219</v>
      </c>
      <c r="B1844">
        <v>227</v>
      </c>
    </row>
    <row r="1845" spans="1:2" ht="18" customHeight="1" x14ac:dyDescent="0.25">
      <c r="A1845" s="13" t="s">
        <v>8219</v>
      </c>
      <c r="B1845">
        <v>229</v>
      </c>
    </row>
    <row r="1846" spans="1:2" ht="18" customHeight="1" x14ac:dyDescent="0.25">
      <c r="A1846" s="13" t="s">
        <v>8219</v>
      </c>
      <c r="B1846">
        <v>229</v>
      </c>
    </row>
    <row r="1847" spans="1:2" ht="18" customHeight="1" x14ac:dyDescent="0.25">
      <c r="A1847" s="13" t="s">
        <v>8219</v>
      </c>
      <c r="B1847">
        <v>232</v>
      </c>
    </row>
    <row r="1848" spans="1:2" ht="18" customHeight="1" x14ac:dyDescent="0.25">
      <c r="A1848" s="13" t="s">
        <v>8219</v>
      </c>
      <c r="B1848">
        <v>234</v>
      </c>
    </row>
    <row r="1849" spans="1:2" ht="18" customHeight="1" x14ac:dyDescent="0.25">
      <c r="A1849" s="13" t="s">
        <v>8219</v>
      </c>
      <c r="B1849">
        <v>234</v>
      </c>
    </row>
    <row r="1850" spans="1:2" ht="18" customHeight="1" x14ac:dyDescent="0.25">
      <c r="A1850" s="13" t="s">
        <v>8219</v>
      </c>
      <c r="B1850">
        <v>235</v>
      </c>
    </row>
    <row r="1851" spans="1:2" ht="18" customHeight="1" x14ac:dyDescent="0.25">
      <c r="A1851" s="13" t="s">
        <v>8219</v>
      </c>
      <c r="B1851">
        <v>235</v>
      </c>
    </row>
    <row r="1852" spans="1:2" ht="18" customHeight="1" x14ac:dyDescent="0.25">
      <c r="A1852" s="13" t="s">
        <v>8219</v>
      </c>
      <c r="B1852">
        <v>236</v>
      </c>
    </row>
    <row r="1853" spans="1:2" ht="18" customHeight="1" x14ac:dyDescent="0.25">
      <c r="A1853" s="13" t="s">
        <v>8219</v>
      </c>
      <c r="B1853">
        <v>236</v>
      </c>
    </row>
    <row r="1854" spans="1:2" ht="18" customHeight="1" x14ac:dyDescent="0.25">
      <c r="A1854" s="13" t="s">
        <v>8219</v>
      </c>
      <c r="B1854">
        <v>236</v>
      </c>
    </row>
    <row r="1855" spans="1:2" ht="18" customHeight="1" x14ac:dyDescent="0.25">
      <c r="A1855" s="13" t="s">
        <v>8219</v>
      </c>
      <c r="B1855">
        <v>237</v>
      </c>
    </row>
    <row r="1856" spans="1:2" ht="18" customHeight="1" x14ac:dyDescent="0.25">
      <c r="A1856" s="13" t="s">
        <v>8219</v>
      </c>
      <c r="B1856">
        <v>237</v>
      </c>
    </row>
    <row r="1857" spans="1:2" ht="18" customHeight="1" x14ac:dyDescent="0.25">
      <c r="A1857" s="13" t="s">
        <v>8219</v>
      </c>
      <c r="B1857">
        <v>237</v>
      </c>
    </row>
    <row r="1858" spans="1:2" ht="18" customHeight="1" x14ac:dyDescent="0.25">
      <c r="A1858" s="13" t="s">
        <v>8219</v>
      </c>
      <c r="B1858">
        <v>238</v>
      </c>
    </row>
    <row r="1859" spans="1:2" ht="18" customHeight="1" x14ac:dyDescent="0.25">
      <c r="A1859" s="13" t="s">
        <v>8219</v>
      </c>
      <c r="B1859">
        <v>238</v>
      </c>
    </row>
    <row r="1860" spans="1:2" ht="18" customHeight="1" x14ac:dyDescent="0.25">
      <c r="A1860" s="13" t="s">
        <v>8219</v>
      </c>
      <c r="B1860">
        <v>238</v>
      </c>
    </row>
    <row r="1861" spans="1:2" ht="18" customHeight="1" x14ac:dyDescent="0.25">
      <c r="A1861" s="13" t="s">
        <v>8219</v>
      </c>
      <c r="B1861">
        <v>238</v>
      </c>
    </row>
    <row r="1862" spans="1:2" ht="18" customHeight="1" x14ac:dyDescent="0.25">
      <c r="A1862" s="13" t="s">
        <v>8219</v>
      </c>
      <c r="B1862">
        <v>240</v>
      </c>
    </row>
    <row r="1863" spans="1:2" ht="18" customHeight="1" x14ac:dyDescent="0.25">
      <c r="A1863" s="13" t="s">
        <v>8219</v>
      </c>
      <c r="B1863">
        <v>241</v>
      </c>
    </row>
    <row r="1864" spans="1:2" ht="18" customHeight="1" x14ac:dyDescent="0.25">
      <c r="A1864" s="13" t="s">
        <v>8219</v>
      </c>
      <c r="B1864">
        <v>241</v>
      </c>
    </row>
    <row r="1865" spans="1:2" ht="18" customHeight="1" x14ac:dyDescent="0.25">
      <c r="A1865" s="13" t="s">
        <v>8219</v>
      </c>
      <c r="B1865">
        <v>241</v>
      </c>
    </row>
    <row r="1866" spans="1:2" ht="18" customHeight="1" x14ac:dyDescent="0.25">
      <c r="A1866" s="13" t="s">
        <v>8219</v>
      </c>
      <c r="B1866">
        <v>242</v>
      </c>
    </row>
    <row r="1867" spans="1:2" ht="18" customHeight="1" x14ac:dyDescent="0.25">
      <c r="A1867" s="13" t="s">
        <v>8219</v>
      </c>
      <c r="B1867">
        <v>244</v>
      </c>
    </row>
    <row r="1868" spans="1:2" ht="18" customHeight="1" x14ac:dyDescent="0.25">
      <c r="A1868" s="13" t="s">
        <v>8219</v>
      </c>
      <c r="B1868">
        <v>244</v>
      </c>
    </row>
    <row r="1869" spans="1:2" ht="18" customHeight="1" x14ac:dyDescent="0.25">
      <c r="A1869" s="13" t="s">
        <v>8219</v>
      </c>
      <c r="B1869">
        <v>246</v>
      </c>
    </row>
    <row r="1870" spans="1:2" ht="18" customHeight="1" x14ac:dyDescent="0.25">
      <c r="A1870" s="13" t="s">
        <v>8219</v>
      </c>
      <c r="B1870">
        <v>246</v>
      </c>
    </row>
    <row r="1871" spans="1:2" ht="18" customHeight="1" x14ac:dyDescent="0.25">
      <c r="A1871" s="13" t="s">
        <v>8219</v>
      </c>
      <c r="B1871">
        <v>248</v>
      </c>
    </row>
    <row r="1872" spans="1:2" ht="18" customHeight="1" x14ac:dyDescent="0.25">
      <c r="A1872" s="13" t="s">
        <v>8219</v>
      </c>
      <c r="B1872">
        <v>249</v>
      </c>
    </row>
    <row r="1873" spans="1:2" ht="18" customHeight="1" x14ac:dyDescent="0.25">
      <c r="A1873" s="13" t="s">
        <v>8219</v>
      </c>
      <c r="B1873">
        <v>249</v>
      </c>
    </row>
    <row r="1874" spans="1:2" ht="18" customHeight="1" x14ac:dyDescent="0.25">
      <c r="A1874" s="13" t="s">
        <v>8219</v>
      </c>
      <c r="B1874">
        <v>251</v>
      </c>
    </row>
    <row r="1875" spans="1:2" ht="18" customHeight="1" x14ac:dyDescent="0.25">
      <c r="A1875" s="13" t="s">
        <v>8219</v>
      </c>
      <c r="B1875">
        <v>251</v>
      </c>
    </row>
    <row r="1876" spans="1:2" ht="18" customHeight="1" x14ac:dyDescent="0.25">
      <c r="A1876" s="13" t="s">
        <v>8219</v>
      </c>
      <c r="B1876">
        <v>251</v>
      </c>
    </row>
    <row r="1877" spans="1:2" ht="18" customHeight="1" x14ac:dyDescent="0.25">
      <c r="A1877" s="13" t="s">
        <v>8219</v>
      </c>
      <c r="B1877">
        <v>253</v>
      </c>
    </row>
    <row r="1878" spans="1:2" ht="18" customHeight="1" x14ac:dyDescent="0.25">
      <c r="A1878" s="13" t="s">
        <v>8219</v>
      </c>
      <c r="B1878">
        <v>253</v>
      </c>
    </row>
    <row r="1879" spans="1:2" ht="18" customHeight="1" x14ac:dyDescent="0.25">
      <c r="A1879" s="13" t="s">
        <v>8219</v>
      </c>
      <c r="B1879">
        <v>253</v>
      </c>
    </row>
    <row r="1880" spans="1:2" ht="18" customHeight="1" x14ac:dyDescent="0.25">
      <c r="A1880" s="13" t="s">
        <v>8219</v>
      </c>
      <c r="B1880">
        <v>255</v>
      </c>
    </row>
    <row r="1881" spans="1:2" ht="18" customHeight="1" x14ac:dyDescent="0.25">
      <c r="A1881" s="13" t="s">
        <v>8219</v>
      </c>
      <c r="B1881">
        <v>259</v>
      </c>
    </row>
    <row r="1882" spans="1:2" ht="18" customHeight="1" x14ac:dyDescent="0.25">
      <c r="A1882" s="13" t="s">
        <v>8219</v>
      </c>
      <c r="B1882">
        <v>263</v>
      </c>
    </row>
    <row r="1883" spans="1:2" ht="18" customHeight="1" x14ac:dyDescent="0.25">
      <c r="A1883" s="13" t="s">
        <v>8219</v>
      </c>
      <c r="B1883">
        <v>263</v>
      </c>
    </row>
    <row r="1884" spans="1:2" ht="18" customHeight="1" x14ac:dyDescent="0.25">
      <c r="A1884" s="13" t="s">
        <v>8219</v>
      </c>
      <c r="B1884">
        <v>263</v>
      </c>
    </row>
    <row r="1885" spans="1:2" ht="18" customHeight="1" x14ac:dyDescent="0.25">
      <c r="A1885" s="13" t="s">
        <v>8219</v>
      </c>
      <c r="B1885">
        <v>263</v>
      </c>
    </row>
    <row r="1886" spans="1:2" ht="18" customHeight="1" x14ac:dyDescent="0.25">
      <c r="A1886" s="13" t="s">
        <v>8219</v>
      </c>
      <c r="B1886">
        <v>263</v>
      </c>
    </row>
    <row r="1887" spans="1:2" ht="18" customHeight="1" x14ac:dyDescent="0.25">
      <c r="A1887" s="13" t="s">
        <v>8219</v>
      </c>
      <c r="B1887">
        <v>264</v>
      </c>
    </row>
    <row r="1888" spans="1:2" ht="18" customHeight="1" x14ac:dyDescent="0.25">
      <c r="A1888" s="13" t="s">
        <v>8219</v>
      </c>
      <c r="B1888">
        <v>265</v>
      </c>
    </row>
    <row r="1889" spans="1:2" ht="18" customHeight="1" x14ac:dyDescent="0.25">
      <c r="A1889" s="13" t="s">
        <v>8219</v>
      </c>
      <c r="B1889">
        <v>265</v>
      </c>
    </row>
    <row r="1890" spans="1:2" ht="18" customHeight="1" x14ac:dyDescent="0.25">
      <c r="A1890" s="13" t="s">
        <v>8219</v>
      </c>
      <c r="B1890">
        <v>266</v>
      </c>
    </row>
    <row r="1891" spans="1:2" ht="18" customHeight="1" x14ac:dyDescent="0.25">
      <c r="A1891" s="13" t="s">
        <v>8219</v>
      </c>
      <c r="B1891">
        <v>266</v>
      </c>
    </row>
    <row r="1892" spans="1:2" ht="18" customHeight="1" x14ac:dyDescent="0.25">
      <c r="A1892" s="13" t="s">
        <v>8219</v>
      </c>
      <c r="B1892">
        <v>267</v>
      </c>
    </row>
    <row r="1893" spans="1:2" ht="18" customHeight="1" x14ac:dyDescent="0.25">
      <c r="A1893" s="13" t="s">
        <v>8219</v>
      </c>
      <c r="B1893">
        <v>269</v>
      </c>
    </row>
    <row r="1894" spans="1:2" ht="18" customHeight="1" x14ac:dyDescent="0.25">
      <c r="A1894" s="13" t="s">
        <v>8219</v>
      </c>
      <c r="B1894">
        <v>269</v>
      </c>
    </row>
    <row r="1895" spans="1:2" ht="18" customHeight="1" x14ac:dyDescent="0.25">
      <c r="A1895" s="13" t="s">
        <v>8219</v>
      </c>
      <c r="B1895">
        <v>269</v>
      </c>
    </row>
    <row r="1896" spans="1:2" ht="18" customHeight="1" x14ac:dyDescent="0.25">
      <c r="A1896" s="13" t="s">
        <v>8219</v>
      </c>
      <c r="B1896">
        <v>270</v>
      </c>
    </row>
    <row r="1897" spans="1:2" ht="18" customHeight="1" x14ac:dyDescent="0.25">
      <c r="A1897" s="13" t="s">
        <v>8219</v>
      </c>
      <c r="B1897">
        <v>271</v>
      </c>
    </row>
    <row r="1898" spans="1:2" ht="18" customHeight="1" x14ac:dyDescent="0.25">
      <c r="A1898" s="13" t="s">
        <v>8219</v>
      </c>
      <c r="B1898">
        <v>271</v>
      </c>
    </row>
    <row r="1899" spans="1:2" ht="18" customHeight="1" x14ac:dyDescent="0.25">
      <c r="A1899" s="13" t="s">
        <v>8219</v>
      </c>
      <c r="B1899">
        <v>271</v>
      </c>
    </row>
    <row r="1900" spans="1:2" ht="18" customHeight="1" x14ac:dyDescent="0.25">
      <c r="A1900" s="13" t="s">
        <v>8219</v>
      </c>
      <c r="B1900">
        <v>271</v>
      </c>
    </row>
    <row r="1901" spans="1:2" ht="18" customHeight="1" x14ac:dyDescent="0.25">
      <c r="A1901" s="13" t="s">
        <v>8219</v>
      </c>
      <c r="B1901">
        <v>273</v>
      </c>
    </row>
    <row r="1902" spans="1:2" ht="18" customHeight="1" x14ac:dyDescent="0.25">
      <c r="A1902" s="13" t="s">
        <v>8219</v>
      </c>
      <c r="B1902">
        <v>274</v>
      </c>
    </row>
    <row r="1903" spans="1:2" ht="18" customHeight="1" x14ac:dyDescent="0.25">
      <c r="A1903" s="13" t="s">
        <v>8219</v>
      </c>
      <c r="B1903">
        <v>274</v>
      </c>
    </row>
    <row r="1904" spans="1:2" ht="18" customHeight="1" x14ac:dyDescent="0.25">
      <c r="A1904" s="13" t="s">
        <v>8219</v>
      </c>
      <c r="B1904">
        <v>274</v>
      </c>
    </row>
    <row r="1905" spans="1:2" ht="18" customHeight="1" x14ac:dyDescent="0.25">
      <c r="A1905" s="13" t="s">
        <v>8219</v>
      </c>
      <c r="B1905">
        <v>275</v>
      </c>
    </row>
    <row r="1906" spans="1:2" ht="18" customHeight="1" x14ac:dyDescent="0.25">
      <c r="A1906" s="13" t="s">
        <v>8219</v>
      </c>
      <c r="B1906">
        <v>276</v>
      </c>
    </row>
    <row r="1907" spans="1:2" ht="18" customHeight="1" x14ac:dyDescent="0.25">
      <c r="A1907" s="13" t="s">
        <v>8219</v>
      </c>
      <c r="B1907">
        <v>277</v>
      </c>
    </row>
    <row r="1908" spans="1:2" ht="18" customHeight="1" x14ac:dyDescent="0.25">
      <c r="A1908" s="13" t="s">
        <v>8219</v>
      </c>
      <c r="B1908">
        <v>278</v>
      </c>
    </row>
    <row r="1909" spans="1:2" ht="18" customHeight="1" x14ac:dyDescent="0.25">
      <c r="A1909" s="13" t="s">
        <v>8219</v>
      </c>
      <c r="B1909">
        <v>279</v>
      </c>
    </row>
    <row r="1910" spans="1:2" ht="18" customHeight="1" x14ac:dyDescent="0.25">
      <c r="A1910" s="13" t="s">
        <v>8219</v>
      </c>
      <c r="B1910">
        <v>280</v>
      </c>
    </row>
    <row r="1911" spans="1:2" ht="18" customHeight="1" x14ac:dyDescent="0.25">
      <c r="A1911" s="13" t="s">
        <v>8219</v>
      </c>
      <c r="B1911">
        <v>282</v>
      </c>
    </row>
    <row r="1912" spans="1:2" ht="18" customHeight="1" x14ac:dyDescent="0.25">
      <c r="A1912" s="13" t="s">
        <v>8219</v>
      </c>
      <c r="B1912">
        <v>283</v>
      </c>
    </row>
    <row r="1913" spans="1:2" ht="18" customHeight="1" x14ac:dyDescent="0.25">
      <c r="A1913" s="13" t="s">
        <v>8219</v>
      </c>
      <c r="B1913">
        <v>284</v>
      </c>
    </row>
    <row r="1914" spans="1:2" ht="18" customHeight="1" x14ac:dyDescent="0.25">
      <c r="A1914" s="13" t="s">
        <v>8219</v>
      </c>
      <c r="B1914">
        <v>284</v>
      </c>
    </row>
    <row r="1915" spans="1:2" ht="18" customHeight="1" x14ac:dyDescent="0.25">
      <c r="A1915" s="13" t="s">
        <v>8219</v>
      </c>
      <c r="B1915">
        <v>284</v>
      </c>
    </row>
    <row r="1916" spans="1:2" ht="18" customHeight="1" x14ac:dyDescent="0.25">
      <c r="A1916" s="13" t="s">
        <v>8219</v>
      </c>
      <c r="B1916">
        <v>285</v>
      </c>
    </row>
    <row r="1917" spans="1:2" ht="18" customHeight="1" x14ac:dyDescent="0.25">
      <c r="A1917" s="13" t="s">
        <v>8219</v>
      </c>
      <c r="B1917">
        <v>286</v>
      </c>
    </row>
    <row r="1918" spans="1:2" ht="18" customHeight="1" x14ac:dyDescent="0.25">
      <c r="A1918" s="13" t="s">
        <v>8219</v>
      </c>
      <c r="B1918">
        <v>286</v>
      </c>
    </row>
    <row r="1919" spans="1:2" ht="18" customHeight="1" x14ac:dyDescent="0.25">
      <c r="A1919" s="13" t="s">
        <v>8219</v>
      </c>
      <c r="B1919">
        <v>286</v>
      </c>
    </row>
    <row r="1920" spans="1:2" ht="18" customHeight="1" x14ac:dyDescent="0.25">
      <c r="A1920" s="13" t="s">
        <v>8219</v>
      </c>
      <c r="B1920">
        <v>287</v>
      </c>
    </row>
    <row r="1921" spans="1:2" ht="18" customHeight="1" x14ac:dyDescent="0.25">
      <c r="A1921" s="13" t="s">
        <v>8219</v>
      </c>
      <c r="B1921">
        <v>288</v>
      </c>
    </row>
    <row r="1922" spans="1:2" ht="18" customHeight="1" x14ac:dyDescent="0.25">
      <c r="A1922" s="13" t="s">
        <v>8219</v>
      </c>
      <c r="B1922">
        <v>288</v>
      </c>
    </row>
    <row r="1923" spans="1:2" ht="18" customHeight="1" x14ac:dyDescent="0.25">
      <c r="A1923" s="13" t="s">
        <v>8219</v>
      </c>
      <c r="B1923">
        <v>290</v>
      </c>
    </row>
    <row r="1924" spans="1:2" ht="18" customHeight="1" x14ac:dyDescent="0.25">
      <c r="A1924" s="13" t="s">
        <v>8219</v>
      </c>
      <c r="B1924">
        <v>290</v>
      </c>
    </row>
    <row r="1925" spans="1:2" ht="18" customHeight="1" x14ac:dyDescent="0.25">
      <c r="A1925" s="13" t="s">
        <v>8219</v>
      </c>
      <c r="B1925">
        <v>290</v>
      </c>
    </row>
    <row r="1926" spans="1:2" ht="18" customHeight="1" x14ac:dyDescent="0.25">
      <c r="A1926" s="13" t="s">
        <v>8219</v>
      </c>
      <c r="B1926">
        <v>293</v>
      </c>
    </row>
    <row r="1927" spans="1:2" ht="18" customHeight="1" x14ac:dyDescent="0.25">
      <c r="A1927" s="13" t="s">
        <v>8219</v>
      </c>
      <c r="B1927">
        <v>294</v>
      </c>
    </row>
    <row r="1928" spans="1:2" ht="18" customHeight="1" x14ac:dyDescent="0.25">
      <c r="A1928" s="13" t="s">
        <v>8219</v>
      </c>
      <c r="B1928">
        <v>294</v>
      </c>
    </row>
    <row r="1929" spans="1:2" ht="18" customHeight="1" x14ac:dyDescent="0.25">
      <c r="A1929" s="13" t="s">
        <v>8219</v>
      </c>
      <c r="B1929">
        <v>296</v>
      </c>
    </row>
    <row r="1930" spans="1:2" ht="18" customHeight="1" x14ac:dyDescent="0.25">
      <c r="A1930" s="13" t="s">
        <v>8219</v>
      </c>
      <c r="B1930">
        <v>298</v>
      </c>
    </row>
    <row r="1931" spans="1:2" ht="18" customHeight="1" x14ac:dyDescent="0.25">
      <c r="A1931" s="13" t="s">
        <v>8219</v>
      </c>
      <c r="B1931">
        <v>299</v>
      </c>
    </row>
    <row r="1932" spans="1:2" ht="18" customHeight="1" x14ac:dyDescent="0.25">
      <c r="A1932" s="13" t="s">
        <v>8219</v>
      </c>
      <c r="B1932">
        <v>301</v>
      </c>
    </row>
    <row r="1933" spans="1:2" ht="18" customHeight="1" x14ac:dyDescent="0.25">
      <c r="A1933" s="13" t="s">
        <v>8219</v>
      </c>
      <c r="B1933">
        <v>302</v>
      </c>
    </row>
    <row r="1934" spans="1:2" ht="18" customHeight="1" x14ac:dyDescent="0.25">
      <c r="A1934" s="13" t="s">
        <v>8219</v>
      </c>
      <c r="B1934">
        <v>302</v>
      </c>
    </row>
    <row r="1935" spans="1:2" ht="18" customHeight="1" x14ac:dyDescent="0.25">
      <c r="A1935" s="13" t="s">
        <v>8219</v>
      </c>
      <c r="B1935">
        <v>303</v>
      </c>
    </row>
    <row r="1936" spans="1:2" ht="18" customHeight="1" x14ac:dyDescent="0.25">
      <c r="A1936" s="13" t="s">
        <v>8219</v>
      </c>
      <c r="B1936">
        <v>303</v>
      </c>
    </row>
    <row r="1937" spans="1:2" ht="18" customHeight="1" x14ac:dyDescent="0.25">
      <c r="A1937" s="13" t="s">
        <v>8219</v>
      </c>
      <c r="B1937">
        <v>304</v>
      </c>
    </row>
    <row r="1938" spans="1:2" ht="18" customHeight="1" x14ac:dyDescent="0.25">
      <c r="A1938" s="13" t="s">
        <v>8219</v>
      </c>
      <c r="B1938">
        <v>305</v>
      </c>
    </row>
    <row r="1939" spans="1:2" ht="18" customHeight="1" x14ac:dyDescent="0.25">
      <c r="A1939" s="13" t="s">
        <v>8219</v>
      </c>
      <c r="B1939">
        <v>305</v>
      </c>
    </row>
    <row r="1940" spans="1:2" ht="18" customHeight="1" x14ac:dyDescent="0.25">
      <c r="A1940" s="13" t="s">
        <v>8219</v>
      </c>
      <c r="B1940">
        <v>306</v>
      </c>
    </row>
    <row r="1941" spans="1:2" ht="18" customHeight="1" x14ac:dyDescent="0.25">
      <c r="A1941" s="13" t="s">
        <v>8219</v>
      </c>
      <c r="B1941">
        <v>307</v>
      </c>
    </row>
    <row r="1942" spans="1:2" ht="18" customHeight="1" x14ac:dyDescent="0.25">
      <c r="A1942" s="13" t="s">
        <v>8219</v>
      </c>
      <c r="B1942">
        <v>308</v>
      </c>
    </row>
    <row r="1943" spans="1:2" ht="18" customHeight="1" x14ac:dyDescent="0.25">
      <c r="A1943" s="13" t="s">
        <v>8219</v>
      </c>
      <c r="B1943">
        <v>311</v>
      </c>
    </row>
    <row r="1944" spans="1:2" ht="18" customHeight="1" x14ac:dyDescent="0.25">
      <c r="A1944" s="13" t="s">
        <v>8219</v>
      </c>
      <c r="B1944">
        <v>314</v>
      </c>
    </row>
    <row r="1945" spans="1:2" ht="18" customHeight="1" x14ac:dyDescent="0.25">
      <c r="A1945" s="13" t="s">
        <v>8219</v>
      </c>
      <c r="B1945">
        <v>314</v>
      </c>
    </row>
    <row r="1946" spans="1:2" ht="18" customHeight="1" x14ac:dyDescent="0.25">
      <c r="A1946" s="13" t="s">
        <v>8219</v>
      </c>
      <c r="B1946">
        <v>315</v>
      </c>
    </row>
    <row r="1947" spans="1:2" ht="18" customHeight="1" x14ac:dyDescent="0.25">
      <c r="A1947" s="13" t="s">
        <v>8219</v>
      </c>
      <c r="B1947">
        <v>316</v>
      </c>
    </row>
    <row r="1948" spans="1:2" ht="18" customHeight="1" x14ac:dyDescent="0.25">
      <c r="A1948" s="13" t="s">
        <v>8219</v>
      </c>
      <c r="B1948">
        <v>320</v>
      </c>
    </row>
    <row r="1949" spans="1:2" ht="18" customHeight="1" x14ac:dyDescent="0.25">
      <c r="A1949" s="13" t="s">
        <v>8219</v>
      </c>
      <c r="B1949">
        <v>321</v>
      </c>
    </row>
    <row r="1950" spans="1:2" ht="18" customHeight="1" x14ac:dyDescent="0.25">
      <c r="A1950" s="13" t="s">
        <v>8219</v>
      </c>
      <c r="B1950">
        <v>321</v>
      </c>
    </row>
    <row r="1951" spans="1:2" ht="18" customHeight="1" x14ac:dyDescent="0.25">
      <c r="A1951" s="13" t="s">
        <v>8219</v>
      </c>
      <c r="B1951">
        <v>321</v>
      </c>
    </row>
    <row r="1952" spans="1:2" ht="18" customHeight="1" x14ac:dyDescent="0.25">
      <c r="A1952" s="13" t="s">
        <v>8219</v>
      </c>
      <c r="B1952">
        <v>322</v>
      </c>
    </row>
    <row r="1953" spans="1:2" ht="18" customHeight="1" x14ac:dyDescent="0.25">
      <c r="A1953" s="13" t="s">
        <v>8219</v>
      </c>
      <c r="B1953">
        <v>325</v>
      </c>
    </row>
    <row r="1954" spans="1:2" ht="18" customHeight="1" x14ac:dyDescent="0.25">
      <c r="A1954" s="13" t="s">
        <v>8219</v>
      </c>
      <c r="B1954">
        <v>325</v>
      </c>
    </row>
    <row r="1955" spans="1:2" ht="18" customHeight="1" x14ac:dyDescent="0.25">
      <c r="A1955" s="13" t="s">
        <v>8219</v>
      </c>
      <c r="B1955">
        <v>325</v>
      </c>
    </row>
    <row r="1956" spans="1:2" ht="18" customHeight="1" x14ac:dyDescent="0.25">
      <c r="A1956" s="13" t="s">
        <v>8219</v>
      </c>
      <c r="B1956">
        <v>328</v>
      </c>
    </row>
    <row r="1957" spans="1:2" ht="18" customHeight="1" x14ac:dyDescent="0.25">
      <c r="A1957" s="13" t="s">
        <v>8219</v>
      </c>
      <c r="B1957">
        <v>329</v>
      </c>
    </row>
    <row r="1958" spans="1:2" ht="18" customHeight="1" x14ac:dyDescent="0.25">
      <c r="A1958" s="13" t="s">
        <v>8219</v>
      </c>
      <c r="B1958">
        <v>329</v>
      </c>
    </row>
    <row r="1959" spans="1:2" ht="18" customHeight="1" x14ac:dyDescent="0.25">
      <c r="A1959" s="13" t="s">
        <v>8219</v>
      </c>
      <c r="B1959">
        <v>332</v>
      </c>
    </row>
    <row r="1960" spans="1:2" ht="18" customHeight="1" x14ac:dyDescent="0.25">
      <c r="A1960" s="13" t="s">
        <v>8219</v>
      </c>
      <c r="B1960">
        <v>335</v>
      </c>
    </row>
    <row r="1961" spans="1:2" ht="18" customHeight="1" x14ac:dyDescent="0.25">
      <c r="A1961" s="13" t="s">
        <v>8219</v>
      </c>
      <c r="B1961">
        <v>336</v>
      </c>
    </row>
    <row r="1962" spans="1:2" ht="18" customHeight="1" x14ac:dyDescent="0.25">
      <c r="A1962" s="13" t="s">
        <v>8219</v>
      </c>
      <c r="B1962">
        <v>336</v>
      </c>
    </row>
    <row r="1963" spans="1:2" ht="18" customHeight="1" x14ac:dyDescent="0.25">
      <c r="A1963" s="13" t="s">
        <v>8219</v>
      </c>
      <c r="B1963">
        <v>337</v>
      </c>
    </row>
    <row r="1964" spans="1:2" ht="18" customHeight="1" x14ac:dyDescent="0.25">
      <c r="A1964" s="13" t="s">
        <v>8219</v>
      </c>
      <c r="B1964">
        <v>337</v>
      </c>
    </row>
    <row r="1965" spans="1:2" ht="18" customHeight="1" x14ac:dyDescent="0.25">
      <c r="A1965" s="13" t="s">
        <v>8219</v>
      </c>
      <c r="B1965">
        <v>339</v>
      </c>
    </row>
    <row r="1966" spans="1:2" ht="18" customHeight="1" x14ac:dyDescent="0.25">
      <c r="A1966" s="13" t="s">
        <v>8219</v>
      </c>
      <c r="B1966">
        <v>340</v>
      </c>
    </row>
    <row r="1967" spans="1:2" ht="18" customHeight="1" x14ac:dyDescent="0.25">
      <c r="A1967" s="13" t="s">
        <v>8219</v>
      </c>
      <c r="B1967">
        <v>340</v>
      </c>
    </row>
    <row r="1968" spans="1:2" ht="18" customHeight="1" x14ac:dyDescent="0.25">
      <c r="A1968" s="13" t="s">
        <v>8219</v>
      </c>
      <c r="B1968">
        <v>340</v>
      </c>
    </row>
    <row r="1969" spans="1:2" ht="18" customHeight="1" x14ac:dyDescent="0.25">
      <c r="A1969" s="13" t="s">
        <v>8219</v>
      </c>
      <c r="B1969">
        <v>342</v>
      </c>
    </row>
    <row r="1970" spans="1:2" ht="18" customHeight="1" x14ac:dyDescent="0.25">
      <c r="A1970" s="13" t="s">
        <v>8219</v>
      </c>
      <c r="B1970">
        <v>343</v>
      </c>
    </row>
    <row r="1971" spans="1:2" ht="18" customHeight="1" x14ac:dyDescent="0.25">
      <c r="A1971" s="13" t="s">
        <v>8219</v>
      </c>
      <c r="B1971">
        <v>345</v>
      </c>
    </row>
    <row r="1972" spans="1:2" ht="18" customHeight="1" x14ac:dyDescent="0.25">
      <c r="A1972" s="13" t="s">
        <v>8219</v>
      </c>
      <c r="B1972">
        <v>348</v>
      </c>
    </row>
    <row r="1973" spans="1:2" ht="18" customHeight="1" x14ac:dyDescent="0.25">
      <c r="A1973" s="13" t="s">
        <v>8219</v>
      </c>
      <c r="B1973">
        <v>350</v>
      </c>
    </row>
    <row r="1974" spans="1:2" ht="18" customHeight="1" x14ac:dyDescent="0.25">
      <c r="A1974" s="13" t="s">
        <v>8219</v>
      </c>
      <c r="B1974">
        <v>351</v>
      </c>
    </row>
    <row r="1975" spans="1:2" ht="18" customHeight="1" x14ac:dyDescent="0.25">
      <c r="A1975" s="13" t="s">
        <v>8219</v>
      </c>
      <c r="B1975">
        <v>352</v>
      </c>
    </row>
    <row r="1976" spans="1:2" ht="18" customHeight="1" x14ac:dyDescent="0.25">
      <c r="A1976" s="13" t="s">
        <v>8219</v>
      </c>
      <c r="B1976">
        <v>353</v>
      </c>
    </row>
    <row r="1977" spans="1:2" ht="18" customHeight="1" x14ac:dyDescent="0.25">
      <c r="A1977" s="13" t="s">
        <v>8219</v>
      </c>
      <c r="B1977">
        <v>354</v>
      </c>
    </row>
    <row r="1978" spans="1:2" ht="18" customHeight="1" x14ac:dyDescent="0.25">
      <c r="A1978" s="13" t="s">
        <v>8219</v>
      </c>
      <c r="B1978">
        <v>354</v>
      </c>
    </row>
    <row r="1979" spans="1:2" ht="18" customHeight="1" x14ac:dyDescent="0.25">
      <c r="A1979" s="13" t="s">
        <v>8219</v>
      </c>
      <c r="B1979">
        <v>356</v>
      </c>
    </row>
    <row r="1980" spans="1:2" ht="18" customHeight="1" x14ac:dyDescent="0.25">
      <c r="A1980" s="13" t="s">
        <v>8219</v>
      </c>
      <c r="B1980">
        <v>361</v>
      </c>
    </row>
    <row r="1981" spans="1:2" ht="18" customHeight="1" x14ac:dyDescent="0.25">
      <c r="A1981" s="13" t="s">
        <v>8219</v>
      </c>
      <c r="B1981">
        <v>364</v>
      </c>
    </row>
    <row r="1982" spans="1:2" ht="18" customHeight="1" x14ac:dyDescent="0.25">
      <c r="A1982" s="13" t="s">
        <v>8219</v>
      </c>
      <c r="B1982">
        <v>365</v>
      </c>
    </row>
    <row r="1983" spans="1:2" ht="18" customHeight="1" x14ac:dyDescent="0.25">
      <c r="A1983" s="13" t="s">
        <v>8219</v>
      </c>
      <c r="B1983">
        <v>369</v>
      </c>
    </row>
    <row r="1984" spans="1:2" ht="18" customHeight="1" x14ac:dyDescent="0.25">
      <c r="A1984" s="13" t="s">
        <v>8219</v>
      </c>
      <c r="B1984">
        <v>369</v>
      </c>
    </row>
    <row r="1985" spans="1:2" ht="18" customHeight="1" x14ac:dyDescent="0.25">
      <c r="A1985" s="13" t="s">
        <v>8219</v>
      </c>
      <c r="B1985">
        <v>372</v>
      </c>
    </row>
    <row r="1986" spans="1:2" ht="18" customHeight="1" x14ac:dyDescent="0.25">
      <c r="A1986" s="13" t="s">
        <v>8219</v>
      </c>
      <c r="B1986">
        <v>375</v>
      </c>
    </row>
    <row r="1987" spans="1:2" ht="18" customHeight="1" x14ac:dyDescent="0.25">
      <c r="A1987" s="13" t="s">
        <v>8219</v>
      </c>
      <c r="B1987">
        <v>375</v>
      </c>
    </row>
    <row r="1988" spans="1:2" ht="18" customHeight="1" x14ac:dyDescent="0.25">
      <c r="A1988" s="13" t="s">
        <v>8219</v>
      </c>
      <c r="B1988">
        <v>376</v>
      </c>
    </row>
    <row r="1989" spans="1:2" ht="18" customHeight="1" x14ac:dyDescent="0.25">
      <c r="A1989" s="13" t="s">
        <v>8219</v>
      </c>
      <c r="B1989">
        <v>379</v>
      </c>
    </row>
    <row r="1990" spans="1:2" ht="18" customHeight="1" x14ac:dyDescent="0.25">
      <c r="A1990" s="13" t="s">
        <v>8219</v>
      </c>
      <c r="B1990">
        <v>379</v>
      </c>
    </row>
    <row r="1991" spans="1:2" ht="18" customHeight="1" x14ac:dyDescent="0.25">
      <c r="A1991" s="13" t="s">
        <v>8219</v>
      </c>
      <c r="B1991">
        <v>380</v>
      </c>
    </row>
    <row r="1992" spans="1:2" ht="18" customHeight="1" x14ac:dyDescent="0.25">
      <c r="A1992" s="13" t="s">
        <v>8219</v>
      </c>
      <c r="B1992">
        <v>383</v>
      </c>
    </row>
    <row r="1993" spans="1:2" ht="18" customHeight="1" x14ac:dyDescent="0.25">
      <c r="A1993" s="13" t="s">
        <v>8219</v>
      </c>
      <c r="B1993">
        <v>385</v>
      </c>
    </row>
    <row r="1994" spans="1:2" ht="18" customHeight="1" x14ac:dyDescent="0.25">
      <c r="A1994" s="13" t="s">
        <v>8219</v>
      </c>
      <c r="B1994">
        <v>388</v>
      </c>
    </row>
    <row r="1995" spans="1:2" ht="18" customHeight="1" x14ac:dyDescent="0.25">
      <c r="A1995" s="13" t="s">
        <v>8219</v>
      </c>
      <c r="B1995">
        <v>389</v>
      </c>
    </row>
    <row r="1996" spans="1:2" ht="18" customHeight="1" x14ac:dyDescent="0.25">
      <c r="A1996" s="13" t="s">
        <v>8219</v>
      </c>
      <c r="B1996">
        <v>391</v>
      </c>
    </row>
    <row r="1997" spans="1:2" ht="18" customHeight="1" x14ac:dyDescent="0.25">
      <c r="A1997" s="13" t="s">
        <v>8219</v>
      </c>
      <c r="B1997">
        <v>392</v>
      </c>
    </row>
    <row r="1998" spans="1:2" ht="18" customHeight="1" x14ac:dyDescent="0.25">
      <c r="A1998" s="13" t="s">
        <v>8219</v>
      </c>
      <c r="B1998">
        <v>392</v>
      </c>
    </row>
    <row r="1999" spans="1:2" ht="18" customHeight="1" x14ac:dyDescent="0.25">
      <c r="A1999" s="13" t="s">
        <v>8219</v>
      </c>
      <c r="B1999">
        <v>392</v>
      </c>
    </row>
    <row r="2000" spans="1:2" ht="18" customHeight="1" x14ac:dyDescent="0.25">
      <c r="A2000" s="13" t="s">
        <v>8219</v>
      </c>
      <c r="B2000">
        <v>394</v>
      </c>
    </row>
    <row r="2001" spans="1:2" ht="18" customHeight="1" x14ac:dyDescent="0.25">
      <c r="A2001" s="13" t="s">
        <v>8219</v>
      </c>
      <c r="B2001">
        <v>398</v>
      </c>
    </row>
    <row r="2002" spans="1:2" ht="18" customHeight="1" x14ac:dyDescent="0.25">
      <c r="A2002" s="13" t="s">
        <v>8219</v>
      </c>
      <c r="B2002">
        <v>398</v>
      </c>
    </row>
    <row r="2003" spans="1:2" ht="18" customHeight="1" x14ac:dyDescent="0.25">
      <c r="A2003" s="13" t="s">
        <v>8219</v>
      </c>
      <c r="B2003">
        <v>402</v>
      </c>
    </row>
    <row r="2004" spans="1:2" ht="18" customHeight="1" x14ac:dyDescent="0.25">
      <c r="A2004" s="13" t="s">
        <v>8219</v>
      </c>
      <c r="B2004">
        <v>403</v>
      </c>
    </row>
    <row r="2005" spans="1:2" ht="18" customHeight="1" x14ac:dyDescent="0.25">
      <c r="A2005" s="13" t="s">
        <v>8219</v>
      </c>
      <c r="B2005">
        <v>404</v>
      </c>
    </row>
    <row r="2006" spans="1:2" ht="18" customHeight="1" x14ac:dyDescent="0.25">
      <c r="A2006" s="13" t="s">
        <v>8219</v>
      </c>
      <c r="B2006">
        <v>404</v>
      </c>
    </row>
    <row r="2007" spans="1:2" ht="18" customHeight="1" x14ac:dyDescent="0.25">
      <c r="A2007" s="13" t="s">
        <v>8219</v>
      </c>
      <c r="B2007">
        <v>405</v>
      </c>
    </row>
    <row r="2008" spans="1:2" ht="18" customHeight="1" x14ac:dyDescent="0.25">
      <c r="A2008" s="13" t="s">
        <v>8219</v>
      </c>
      <c r="B2008">
        <v>405</v>
      </c>
    </row>
    <row r="2009" spans="1:2" ht="18" customHeight="1" x14ac:dyDescent="0.25">
      <c r="A2009" s="13" t="s">
        <v>8219</v>
      </c>
      <c r="B2009">
        <v>406</v>
      </c>
    </row>
    <row r="2010" spans="1:2" ht="18" customHeight="1" x14ac:dyDescent="0.25">
      <c r="A2010" s="13" t="s">
        <v>8219</v>
      </c>
      <c r="B2010">
        <v>410</v>
      </c>
    </row>
    <row r="2011" spans="1:2" ht="18" customHeight="1" x14ac:dyDescent="0.25">
      <c r="A2011" s="13" t="s">
        <v>8219</v>
      </c>
      <c r="B2011">
        <v>413</v>
      </c>
    </row>
    <row r="2012" spans="1:2" ht="18" customHeight="1" x14ac:dyDescent="0.25">
      <c r="A2012" s="13" t="s">
        <v>8219</v>
      </c>
      <c r="B2012">
        <v>415</v>
      </c>
    </row>
    <row r="2013" spans="1:2" ht="18" customHeight="1" x14ac:dyDescent="0.25">
      <c r="A2013" s="13" t="s">
        <v>8219</v>
      </c>
      <c r="B2013">
        <v>415</v>
      </c>
    </row>
    <row r="2014" spans="1:2" ht="18" customHeight="1" x14ac:dyDescent="0.25">
      <c r="A2014" s="13" t="s">
        <v>8219</v>
      </c>
      <c r="B2014">
        <v>424</v>
      </c>
    </row>
    <row r="2015" spans="1:2" ht="18" customHeight="1" x14ac:dyDescent="0.25">
      <c r="A2015" s="13" t="s">
        <v>8219</v>
      </c>
      <c r="B2015">
        <v>426</v>
      </c>
    </row>
    <row r="2016" spans="1:2" ht="18" customHeight="1" x14ac:dyDescent="0.25">
      <c r="A2016" s="13" t="s">
        <v>8219</v>
      </c>
      <c r="B2016">
        <v>426</v>
      </c>
    </row>
    <row r="2017" spans="1:2" ht="18" customHeight="1" x14ac:dyDescent="0.25">
      <c r="A2017" s="13" t="s">
        <v>8219</v>
      </c>
      <c r="B2017">
        <v>429</v>
      </c>
    </row>
    <row r="2018" spans="1:2" ht="18" customHeight="1" x14ac:dyDescent="0.25">
      <c r="A2018" s="13" t="s">
        <v>8219</v>
      </c>
      <c r="B2018">
        <v>433</v>
      </c>
    </row>
    <row r="2019" spans="1:2" ht="18" customHeight="1" x14ac:dyDescent="0.25">
      <c r="A2019" s="13" t="s">
        <v>8219</v>
      </c>
      <c r="B2019">
        <v>437</v>
      </c>
    </row>
    <row r="2020" spans="1:2" ht="18" customHeight="1" x14ac:dyDescent="0.25">
      <c r="A2020" s="13" t="s">
        <v>8219</v>
      </c>
      <c r="B2020">
        <v>438</v>
      </c>
    </row>
    <row r="2021" spans="1:2" ht="18" customHeight="1" x14ac:dyDescent="0.25">
      <c r="A2021" s="13" t="s">
        <v>8219</v>
      </c>
      <c r="B2021">
        <v>441</v>
      </c>
    </row>
    <row r="2022" spans="1:2" ht="18" customHeight="1" x14ac:dyDescent="0.25">
      <c r="A2022" s="13" t="s">
        <v>8219</v>
      </c>
      <c r="B2022">
        <v>443</v>
      </c>
    </row>
    <row r="2023" spans="1:2" ht="18" customHeight="1" x14ac:dyDescent="0.25">
      <c r="A2023" s="13" t="s">
        <v>8219</v>
      </c>
      <c r="B2023">
        <v>445</v>
      </c>
    </row>
    <row r="2024" spans="1:2" ht="18" customHeight="1" x14ac:dyDescent="0.25">
      <c r="A2024" s="13" t="s">
        <v>8219</v>
      </c>
      <c r="B2024">
        <v>447</v>
      </c>
    </row>
    <row r="2025" spans="1:2" ht="18" customHeight="1" x14ac:dyDescent="0.25">
      <c r="A2025" s="13" t="s">
        <v>8219</v>
      </c>
      <c r="B2025">
        <v>450</v>
      </c>
    </row>
    <row r="2026" spans="1:2" ht="18" customHeight="1" x14ac:dyDescent="0.25">
      <c r="A2026" s="13" t="s">
        <v>8219</v>
      </c>
      <c r="B2026">
        <v>452</v>
      </c>
    </row>
    <row r="2027" spans="1:2" ht="18" customHeight="1" x14ac:dyDescent="0.25">
      <c r="A2027" s="13" t="s">
        <v>8219</v>
      </c>
      <c r="B2027">
        <v>454</v>
      </c>
    </row>
    <row r="2028" spans="1:2" ht="18" customHeight="1" x14ac:dyDescent="0.25">
      <c r="A2028" s="13" t="s">
        <v>8219</v>
      </c>
      <c r="B2028">
        <v>455</v>
      </c>
    </row>
    <row r="2029" spans="1:2" ht="18" customHeight="1" x14ac:dyDescent="0.25">
      <c r="A2029" s="13" t="s">
        <v>8219</v>
      </c>
      <c r="B2029">
        <v>456</v>
      </c>
    </row>
    <row r="2030" spans="1:2" ht="18" customHeight="1" x14ac:dyDescent="0.25">
      <c r="A2030" s="13" t="s">
        <v>8219</v>
      </c>
      <c r="B2030">
        <v>465</v>
      </c>
    </row>
    <row r="2031" spans="1:2" ht="18" customHeight="1" x14ac:dyDescent="0.25">
      <c r="A2031" s="13" t="s">
        <v>8219</v>
      </c>
      <c r="B2031">
        <v>467</v>
      </c>
    </row>
    <row r="2032" spans="1:2" ht="18" customHeight="1" x14ac:dyDescent="0.25">
      <c r="A2032" s="13" t="s">
        <v>8219</v>
      </c>
      <c r="B2032">
        <v>470</v>
      </c>
    </row>
    <row r="2033" spans="1:2" ht="18" customHeight="1" x14ac:dyDescent="0.25">
      <c r="A2033" s="13" t="s">
        <v>8219</v>
      </c>
      <c r="B2033">
        <v>473</v>
      </c>
    </row>
    <row r="2034" spans="1:2" ht="18" customHeight="1" x14ac:dyDescent="0.25">
      <c r="A2034" s="13" t="s">
        <v>8219</v>
      </c>
      <c r="B2034">
        <v>478</v>
      </c>
    </row>
    <row r="2035" spans="1:2" ht="18" customHeight="1" x14ac:dyDescent="0.25">
      <c r="A2035" s="13" t="s">
        <v>8219</v>
      </c>
      <c r="B2035">
        <v>479</v>
      </c>
    </row>
    <row r="2036" spans="1:2" ht="18" customHeight="1" x14ac:dyDescent="0.25">
      <c r="A2036" s="13" t="s">
        <v>8219</v>
      </c>
      <c r="B2036">
        <v>480</v>
      </c>
    </row>
    <row r="2037" spans="1:2" ht="18" customHeight="1" x14ac:dyDescent="0.25">
      <c r="A2037" s="13" t="s">
        <v>8219</v>
      </c>
      <c r="B2037">
        <v>480</v>
      </c>
    </row>
    <row r="2038" spans="1:2" ht="18" customHeight="1" x14ac:dyDescent="0.25">
      <c r="A2038" s="13" t="s">
        <v>8219</v>
      </c>
      <c r="B2038">
        <v>489</v>
      </c>
    </row>
    <row r="2039" spans="1:2" ht="18" customHeight="1" x14ac:dyDescent="0.25">
      <c r="A2039" s="13" t="s">
        <v>8219</v>
      </c>
      <c r="B2039">
        <v>493</v>
      </c>
    </row>
    <row r="2040" spans="1:2" ht="18" customHeight="1" x14ac:dyDescent="0.25">
      <c r="A2040" s="13" t="s">
        <v>8219</v>
      </c>
      <c r="B2040">
        <v>493</v>
      </c>
    </row>
    <row r="2041" spans="1:2" ht="18" customHeight="1" x14ac:dyDescent="0.25">
      <c r="A2041" s="13" t="s">
        <v>8219</v>
      </c>
      <c r="B2041">
        <v>498</v>
      </c>
    </row>
    <row r="2042" spans="1:2" ht="18" customHeight="1" x14ac:dyDescent="0.25">
      <c r="A2042" s="13" t="s">
        <v>8219</v>
      </c>
      <c r="B2042">
        <v>498</v>
      </c>
    </row>
    <row r="2043" spans="1:2" ht="18" customHeight="1" x14ac:dyDescent="0.25">
      <c r="A2043" s="13" t="s">
        <v>8219</v>
      </c>
      <c r="B2043">
        <v>499</v>
      </c>
    </row>
    <row r="2044" spans="1:2" ht="18" customHeight="1" x14ac:dyDescent="0.25">
      <c r="A2044" s="13" t="s">
        <v>8219</v>
      </c>
      <c r="B2044">
        <v>508</v>
      </c>
    </row>
    <row r="2045" spans="1:2" ht="18" customHeight="1" x14ac:dyDescent="0.25">
      <c r="A2045" s="13" t="s">
        <v>8219</v>
      </c>
      <c r="B2045">
        <v>508</v>
      </c>
    </row>
    <row r="2046" spans="1:2" ht="18" customHeight="1" x14ac:dyDescent="0.25">
      <c r="A2046" s="13" t="s">
        <v>8219</v>
      </c>
      <c r="B2046">
        <v>508</v>
      </c>
    </row>
    <row r="2047" spans="1:2" ht="18" customHeight="1" x14ac:dyDescent="0.25">
      <c r="A2047" s="13" t="s">
        <v>8219</v>
      </c>
      <c r="B2047">
        <v>510</v>
      </c>
    </row>
    <row r="2048" spans="1:2" ht="18" customHeight="1" x14ac:dyDescent="0.25">
      <c r="A2048" s="13" t="s">
        <v>8219</v>
      </c>
      <c r="B2048">
        <v>512</v>
      </c>
    </row>
    <row r="2049" spans="1:2" ht="18" customHeight="1" x14ac:dyDescent="0.25">
      <c r="A2049" s="13" t="s">
        <v>8219</v>
      </c>
      <c r="B2049">
        <v>514</v>
      </c>
    </row>
    <row r="2050" spans="1:2" ht="18" customHeight="1" x14ac:dyDescent="0.25">
      <c r="A2050" s="13" t="s">
        <v>8219</v>
      </c>
      <c r="B2050">
        <v>524</v>
      </c>
    </row>
    <row r="2051" spans="1:2" ht="18" customHeight="1" x14ac:dyDescent="0.25">
      <c r="A2051" s="13" t="s">
        <v>8219</v>
      </c>
      <c r="B2051">
        <v>531</v>
      </c>
    </row>
    <row r="2052" spans="1:2" ht="18" customHeight="1" x14ac:dyDescent="0.25">
      <c r="A2052" s="13" t="s">
        <v>8219</v>
      </c>
      <c r="B2052">
        <v>537</v>
      </c>
    </row>
    <row r="2053" spans="1:2" ht="18" customHeight="1" x14ac:dyDescent="0.25">
      <c r="A2053" s="13" t="s">
        <v>8219</v>
      </c>
      <c r="B2053">
        <v>537</v>
      </c>
    </row>
    <row r="2054" spans="1:2" ht="18" customHeight="1" x14ac:dyDescent="0.25">
      <c r="A2054" s="13" t="s">
        <v>8219</v>
      </c>
      <c r="B2054">
        <v>539</v>
      </c>
    </row>
    <row r="2055" spans="1:2" ht="18" customHeight="1" x14ac:dyDescent="0.25">
      <c r="A2055" s="13" t="s">
        <v>8219</v>
      </c>
      <c r="B2055">
        <v>539</v>
      </c>
    </row>
    <row r="2056" spans="1:2" ht="18" customHeight="1" x14ac:dyDescent="0.25">
      <c r="A2056" s="13" t="s">
        <v>8219</v>
      </c>
      <c r="B2056">
        <v>541</v>
      </c>
    </row>
    <row r="2057" spans="1:2" ht="18" customHeight="1" x14ac:dyDescent="0.25">
      <c r="A2057" s="13" t="s">
        <v>8219</v>
      </c>
      <c r="B2057">
        <v>549</v>
      </c>
    </row>
    <row r="2058" spans="1:2" ht="18" customHeight="1" x14ac:dyDescent="0.25">
      <c r="A2058" s="13" t="s">
        <v>8219</v>
      </c>
      <c r="B2058">
        <v>551</v>
      </c>
    </row>
    <row r="2059" spans="1:2" ht="18" customHeight="1" x14ac:dyDescent="0.25">
      <c r="A2059" s="13" t="s">
        <v>8219</v>
      </c>
      <c r="B2059">
        <v>554</v>
      </c>
    </row>
    <row r="2060" spans="1:2" ht="18" customHeight="1" x14ac:dyDescent="0.25">
      <c r="A2060" s="13" t="s">
        <v>8219</v>
      </c>
      <c r="B2060">
        <v>555</v>
      </c>
    </row>
    <row r="2061" spans="1:2" ht="18" customHeight="1" x14ac:dyDescent="0.25">
      <c r="A2061" s="13" t="s">
        <v>8219</v>
      </c>
      <c r="B2061">
        <v>555</v>
      </c>
    </row>
    <row r="2062" spans="1:2" ht="18" customHeight="1" x14ac:dyDescent="0.25">
      <c r="A2062" s="13" t="s">
        <v>8219</v>
      </c>
      <c r="B2062">
        <v>557</v>
      </c>
    </row>
    <row r="2063" spans="1:2" ht="18" customHeight="1" x14ac:dyDescent="0.25">
      <c r="A2063" s="13" t="s">
        <v>8219</v>
      </c>
      <c r="B2063">
        <v>558</v>
      </c>
    </row>
    <row r="2064" spans="1:2" ht="18" customHeight="1" x14ac:dyDescent="0.25">
      <c r="A2064" s="13" t="s">
        <v>8219</v>
      </c>
      <c r="B2064">
        <v>560</v>
      </c>
    </row>
    <row r="2065" spans="1:2" ht="18" customHeight="1" x14ac:dyDescent="0.25">
      <c r="A2065" s="13" t="s">
        <v>8219</v>
      </c>
      <c r="B2065">
        <v>562</v>
      </c>
    </row>
    <row r="2066" spans="1:2" ht="18" customHeight="1" x14ac:dyDescent="0.25">
      <c r="A2066" s="13" t="s">
        <v>8219</v>
      </c>
      <c r="B2066">
        <v>563</v>
      </c>
    </row>
    <row r="2067" spans="1:2" ht="18" customHeight="1" x14ac:dyDescent="0.25">
      <c r="A2067" s="13" t="s">
        <v>8219</v>
      </c>
      <c r="B2067">
        <v>571</v>
      </c>
    </row>
    <row r="2068" spans="1:2" ht="18" customHeight="1" x14ac:dyDescent="0.25">
      <c r="A2068" s="13" t="s">
        <v>8219</v>
      </c>
      <c r="B2068">
        <v>574</v>
      </c>
    </row>
    <row r="2069" spans="1:2" ht="18" customHeight="1" x14ac:dyDescent="0.25">
      <c r="A2069" s="13" t="s">
        <v>8219</v>
      </c>
      <c r="B2069">
        <v>576</v>
      </c>
    </row>
    <row r="2070" spans="1:2" ht="18" customHeight="1" x14ac:dyDescent="0.25">
      <c r="A2070" s="13" t="s">
        <v>8219</v>
      </c>
      <c r="B2070">
        <v>577</v>
      </c>
    </row>
    <row r="2071" spans="1:2" ht="18" customHeight="1" x14ac:dyDescent="0.25">
      <c r="A2071" s="13" t="s">
        <v>8219</v>
      </c>
      <c r="B2071">
        <v>600</v>
      </c>
    </row>
    <row r="2072" spans="1:2" ht="18" customHeight="1" x14ac:dyDescent="0.25">
      <c r="A2072" s="13" t="s">
        <v>8219</v>
      </c>
      <c r="B2072">
        <v>607</v>
      </c>
    </row>
    <row r="2073" spans="1:2" ht="18" customHeight="1" x14ac:dyDescent="0.25">
      <c r="A2073" s="13" t="s">
        <v>8219</v>
      </c>
      <c r="B2073">
        <v>613</v>
      </c>
    </row>
    <row r="2074" spans="1:2" ht="18" customHeight="1" x14ac:dyDescent="0.25">
      <c r="A2074" s="13" t="s">
        <v>8219</v>
      </c>
      <c r="B2074">
        <v>614</v>
      </c>
    </row>
    <row r="2075" spans="1:2" ht="18" customHeight="1" x14ac:dyDescent="0.25">
      <c r="A2075" s="13" t="s">
        <v>8219</v>
      </c>
      <c r="B2075">
        <v>615</v>
      </c>
    </row>
    <row r="2076" spans="1:2" ht="18" customHeight="1" x14ac:dyDescent="0.25">
      <c r="A2076" s="13" t="s">
        <v>8219</v>
      </c>
      <c r="B2076">
        <v>621</v>
      </c>
    </row>
    <row r="2077" spans="1:2" ht="18" customHeight="1" x14ac:dyDescent="0.25">
      <c r="A2077" s="13" t="s">
        <v>8219</v>
      </c>
      <c r="B2077">
        <v>623</v>
      </c>
    </row>
    <row r="2078" spans="1:2" ht="18" customHeight="1" x14ac:dyDescent="0.25">
      <c r="A2078" s="13" t="s">
        <v>8219</v>
      </c>
      <c r="B2078">
        <v>625</v>
      </c>
    </row>
    <row r="2079" spans="1:2" ht="18" customHeight="1" x14ac:dyDescent="0.25">
      <c r="A2079" s="13" t="s">
        <v>8219</v>
      </c>
      <c r="B2079">
        <v>635</v>
      </c>
    </row>
    <row r="2080" spans="1:2" ht="18" customHeight="1" x14ac:dyDescent="0.25">
      <c r="A2080" s="13" t="s">
        <v>8219</v>
      </c>
      <c r="B2080">
        <v>644</v>
      </c>
    </row>
    <row r="2081" spans="1:2" ht="18" customHeight="1" x14ac:dyDescent="0.25">
      <c r="A2081" s="13" t="s">
        <v>8219</v>
      </c>
      <c r="B2081">
        <v>651</v>
      </c>
    </row>
    <row r="2082" spans="1:2" ht="18" customHeight="1" x14ac:dyDescent="0.25">
      <c r="A2082" s="13" t="s">
        <v>8219</v>
      </c>
      <c r="B2082">
        <v>660</v>
      </c>
    </row>
    <row r="2083" spans="1:2" ht="18" customHeight="1" x14ac:dyDescent="0.25">
      <c r="A2083" s="13" t="s">
        <v>8219</v>
      </c>
      <c r="B2083">
        <v>665</v>
      </c>
    </row>
    <row r="2084" spans="1:2" ht="18" customHeight="1" x14ac:dyDescent="0.25">
      <c r="A2084" s="13" t="s">
        <v>8219</v>
      </c>
      <c r="B2084">
        <v>666</v>
      </c>
    </row>
    <row r="2085" spans="1:2" ht="18" customHeight="1" x14ac:dyDescent="0.25">
      <c r="A2085" s="13" t="s">
        <v>8219</v>
      </c>
      <c r="B2085">
        <v>670</v>
      </c>
    </row>
    <row r="2086" spans="1:2" ht="18" customHeight="1" x14ac:dyDescent="0.25">
      <c r="A2086" s="13" t="s">
        <v>8219</v>
      </c>
      <c r="B2086">
        <v>676</v>
      </c>
    </row>
    <row r="2087" spans="1:2" ht="18" customHeight="1" x14ac:dyDescent="0.25">
      <c r="A2087" s="13" t="s">
        <v>8219</v>
      </c>
      <c r="B2087">
        <v>680</v>
      </c>
    </row>
    <row r="2088" spans="1:2" ht="18" customHeight="1" x14ac:dyDescent="0.25">
      <c r="A2088" s="13" t="s">
        <v>8219</v>
      </c>
      <c r="B2088">
        <v>680</v>
      </c>
    </row>
    <row r="2089" spans="1:2" ht="18" customHeight="1" x14ac:dyDescent="0.25">
      <c r="A2089" s="13" t="s">
        <v>8219</v>
      </c>
      <c r="B2089">
        <v>682</v>
      </c>
    </row>
    <row r="2090" spans="1:2" ht="18" customHeight="1" x14ac:dyDescent="0.25">
      <c r="A2090" s="13" t="s">
        <v>8219</v>
      </c>
      <c r="B2090">
        <v>682</v>
      </c>
    </row>
    <row r="2091" spans="1:2" ht="18" customHeight="1" x14ac:dyDescent="0.25">
      <c r="A2091" s="13" t="s">
        <v>8219</v>
      </c>
      <c r="B2091">
        <v>688</v>
      </c>
    </row>
    <row r="2092" spans="1:2" ht="18" customHeight="1" x14ac:dyDescent="0.25">
      <c r="A2092" s="13" t="s">
        <v>8219</v>
      </c>
      <c r="B2092">
        <v>701</v>
      </c>
    </row>
    <row r="2093" spans="1:2" ht="18" customHeight="1" x14ac:dyDescent="0.25">
      <c r="A2093" s="13" t="s">
        <v>8219</v>
      </c>
      <c r="B2093">
        <v>707</v>
      </c>
    </row>
    <row r="2094" spans="1:2" ht="18" customHeight="1" x14ac:dyDescent="0.25">
      <c r="A2094" s="13" t="s">
        <v>8219</v>
      </c>
      <c r="B2094">
        <v>711</v>
      </c>
    </row>
    <row r="2095" spans="1:2" ht="18" customHeight="1" x14ac:dyDescent="0.25">
      <c r="A2095" s="13" t="s">
        <v>8219</v>
      </c>
      <c r="B2095">
        <v>714</v>
      </c>
    </row>
    <row r="2096" spans="1:2" ht="18" customHeight="1" x14ac:dyDescent="0.25">
      <c r="A2096" s="13" t="s">
        <v>8219</v>
      </c>
      <c r="B2096">
        <v>721</v>
      </c>
    </row>
    <row r="2097" spans="1:2" ht="18" customHeight="1" x14ac:dyDescent="0.25">
      <c r="A2097" s="13" t="s">
        <v>8219</v>
      </c>
      <c r="B2097">
        <v>729</v>
      </c>
    </row>
    <row r="2098" spans="1:2" ht="18" customHeight="1" x14ac:dyDescent="0.25">
      <c r="A2098" s="13" t="s">
        <v>8219</v>
      </c>
      <c r="B2098">
        <v>736</v>
      </c>
    </row>
    <row r="2099" spans="1:2" ht="18" customHeight="1" x14ac:dyDescent="0.25">
      <c r="A2099" s="13" t="s">
        <v>8219</v>
      </c>
      <c r="B2099">
        <v>740</v>
      </c>
    </row>
    <row r="2100" spans="1:2" ht="18" customHeight="1" x14ac:dyDescent="0.25">
      <c r="A2100" s="13" t="s">
        <v>8219</v>
      </c>
      <c r="B2100">
        <v>742</v>
      </c>
    </row>
    <row r="2101" spans="1:2" ht="18" customHeight="1" x14ac:dyDescent="0.25">
      <c r="A2101" s="13" t="s">
        <v>8219</v>
      </c>
      <c r="B2101">
        <v>760</v>
      </c>
    </row>
    <row r="2102" spans="1:2" ht="18" customHeight="1" x14ac:dyDescent="0.25">
      <c r="A2102" s="13" t="s">
        <v>8219</v>
      </c>
      <c r="B2102">
        <v>813</v>
      </c>
    </row>
    <row r="2103" spans="1:2" ht="18" customHeight="1" x14ac:dyDescent="0.25">
      <c r="A2103" s="13" t="s">
        <v>8219</v>
      </c>
      <c r="B2103">
        <v>821</v>
      </c>
    </row>
    <row r="2104" spans="1:2" ht="18" customHeight="1" x14ac:dyDescent="0.25">
      <c r="A2104" s="13" t="s">
        <v>8219</v>
      </c>
      <c r="B2104">
        <v>827</v>
      </c>
    </row>
    <row r="2105" spans="1:2" ht="18" customHeight="1" x14ac:dyDescent="0.25">
      <c r="A2105" s="13" t="s">
        <v>8219</v>
      </c>
      <c r="B2105">
        <v>834</v>
      </c>
    </row>
    <row r="2106" spans="1:2" ht="18" customHeight="1" x14ac:dyDescent="0.25">
      <c r="A2106" s="13" t="s">
        <v>8219</v>
      </c>
      <c r="B2106">
        <v>848</v>
      </c>
    </row>
    <row r="2107" spans="1:2" ht="18" customHeight="1" x14ac:dyDescent="0.25">
      <c r="A2107" s="13" t="s">
        <v>8219</v>
      </c>
      <c r="B2107">
        <v>859</v>
      </c>
    </row>
    <row r="2108" spans="1:2" ht="18" customHeight="1" x14ac:dyDescent="0.25">
      <c r="A2108" s="13" t="s">
        <v>8219</v>
      </c>
      <c r="B2108">
        <v>874</v>
      </c>
    </row>
    <row r="2109" spans="1:2" ht="18" customHeight="1" x14ac:dyDescent="0.25">
      <c r="A2109" s="13" t="s">
        <v>8219</v>
      </c>
      <c r="B2109">
        <v>878</v>
      </c>
    </row>
    <row r="2110" spans="1:2" ht="18" customHeight="1" x14ac:dyDescent="0.25">
      <c r="A2110" s="13" t="s">
        <v>8219</v>
      </c>
      <c r="B2110">
        <v>885</v>
      </c>
    </row>
    <row r="2111" spans="1:2" ht="18" customHeight="1" x14ac:dyDescent="0.25">
      <c r="A2111" s="13" t="s">
        <v>8219</v>
      </c>
      <c r="B2111">
        <v>897</v>
      </c>
    </row>
    <row r="2112" spans="1:2" ht="18" customHeight="1" x14ac:dyDescent="0.25">
      <c r="A2112" s="13" t="s">
        <v>8219</v>
      </c>
      <c r="B2112">
        <v>902</v>
      </c>
    </row>
    <row r="2113" spans="1:2" ht="18" customHeight="1" x14ac:dyDescent="0.25">
      <c r="A2113" s="13" t="s">
        <v>8219</v>
      </c>
      <c r="B2113">
        <v>916</v>
      </c>
    </row>
    <row r="2114" spans="1:2" ht="18" customHeight="1" x14ac:dyDescent="0.25">
      <c r="A2114" s="13" t="s">
        <v>8219</v>
      </c>
      <c r="B2114">
        <v>930</v>
      </c>
    </row>
    <row r="2115" spans="1:2" ht="18" customHeight="1" x14ac:dyDescent="0.25">
      <c r="A2115" s="13" t="s">
        <v>8219</v>
      </c>
      <c r="B2115">
        <v>942</v>
      </c>
    </row>
    <row r="2116" spans="1:2" ht="18" customHeight="1" x14ac:dyDescent="0.25">
      <c r="A2116" s="13" t="s">
        <v>8219</v>
      </c>
      <c r="B2116">
        <v>943</v>
      </c>
    </row>
    <row r="2117" spans="1:2" ht="18" customHeight="1" x14ac:dyDescent="0.25">
      <c r="A2117" s="13" t="s">
        <v>8219</v>
      </c>
      <c r="B2117">
        <v>944</v>
      </c>
    </row>
    <row r="2118" spans="1:2" ht="18" customHeight="1" x14ac:dyDescent="0.25">
      <c r="A2118" s="13" t="s">
        <v>8219</v>
      </c>
      <c r="B2118">
        <v>951</v>
      </c>
    </row>
    <row r="2119" spans="1:2" ht="18" customHeight="1" x14ac:dyDescent="0.25">
      <c r="A2119" s="13" t="s">
        <v>8219</v>
      </c>
      <c r="B2119">
        <v>963</v>
      </c>
    </row>
    <row r="2120" spans="1:2" ht="18" customHeight="1" x14ac:dyDescent="0.25">
      <c r="A2120" s="13" t="s">
        <v>8219</v>
      </c>
      <c r="B2120">
        <v>964</v>
      </c>
    </row>
    <row r="2121" spans="1:2" ht="18" customHeight="1" x14ac:dyDescent="0.25">
      <c r="A2121" s="13" t="s">
        <v>8219</v>
      </c>
      <c r="B2121">
        <v>971</v>
      </c>
    </row>
    <row r="2122" spans="1:2" ht="18" customHeight="1" x14ac:dyDescent="0.25">
      <c r="A2122" s="13" t="s">
        <v>8219</v>
      </c>
      <c r="B2122">
        <v>983</v>
      </c>
    </row>
    <row r="2123" spans="1:2" ht="18" customHeight="1" x14ac:dyDescent="0.25">
      <c r="A2123" s="13" t="s">
        <v>8219</v>
      </c>
      <c r="B2123">
        <v>988</v>
      </c>
    </row>
    <row r="2124" spans="1:2" ht="18" customHeight="1" x14ac:dyDescent="0.25">
      <c r="A2124" s="13" t="s">
        <v>8219</v>
      </c>
      <c r="B2124">
        <v>1013</v>
      </c>
    </row>
    <row r="2125" spans="1:2" ht="18" customHeight="1" x14ac:dyDescent="0.25">
      <c r="A2125" s="13" t="s">
        <v>8219</v>
      </c>
      <c r="B2125">
        <v>1019</v>
      </c>
    </row>
    <row r="2126" spans="1:2" ht="18" customHeight="1" x14ac:dyDescent="0.25">
      <c r="A2126" s="13" t="s">
        <v>8219</v>
      </c>
      <c r="B2126">
        <v>1021</v>
      </c>
    </row>
    <row r="2127" spans="1:2" ht="18" customHeight="1" x14ac:dyDescent="0.25">
      <c r="A2127" s="13" t="s">
        <v>8219</v>
      </c>
      <c r="B2127">
        <v>1049</v>
      </c>
    </row>
    <row r="2128" spans="1:2" ht="18" customHeight="1" x14ac:dyDescent="0.25">
      <c r="A2128" s="13" t="s">
        <v>8219</v>
      </c>
      <c r="B2128">
        <v>1062</v>
      </c>
    </row>
    <row r="2129" spans="1:2" ht="18" customHeight="1" x14ac:dyDescent="0.25">
      <c r="A2129" s="13" t="s">
        <v>8219</v>
      </c>
      <c r="B2129">
        <v>1071</v>
      </c>
    </row>
    <row r="2130" spans="1:2" ht="18" customHeight="1" x14ac:dyDescent="0.25">
      <c r="A2130" s="13" t="s">
        <v>8219</v>
      </c>
      <c r="B2130">
        <v>1088</v>
      </c>
    </row>
    <row r="2131" spans="1:2" ht="18" customHeight="1" x14ac:dyDescent="0.25">
      <c r="A2131" s="13" t="s">
        <v>8219</v>
      </c>
      <c r="B2131">
        <v>1095</v>
      </c>
    </row>
    <row r="2132" spans="1:2" ht="18" customHeight="1" x14ac:dyDescent="0.25">
      <c r="A2132" s="13" t="s">
        <v>8219</v>
      </c>
      <c r="B2132">
        <v>1104</v>
      </c>
    </row>
    <row r="2133" spans="1:2" ht="18" customHeight="1" x14ac:dyDescent="0.25">
      <c r="A2133" s="13" t="s">
        <v>8219</v>
      </c>
      <c r="B2133">
        <v>1107</v>
      </c>
    </row>
    <row r="2134" spans="1:2" ht="18" customHeight="1" x14ac:dyDescent="0.25">
      <c r="A2134" s="13" t="s">
        <v>8219</v>
      </c>
      <c r="B2134">
        <v>1113</v>
      </c>
    </row>
    <row r="2135" spans="1:2" ht="18" customHeight="1" x14ac:dyDescent="0.25">
      <c r="A2135" s="13" t="s">
        <v>8219</v>
      </c>
      <c r="B2135">
        <v>1151</v>
      </c>
    </row>
    <row r="2136" spans="1:2" ht="18" customHeight="1" x14ac:dyDescent="0.25">
      <c r="A2136" s="13" t="s">
        <v>8219</v>
      </c>
      <c r="B2136">
        <v>1204</v>
      </c>
    </row>
    <row r="2137" spans="1:2" ht="18" customHeight="1" x14ac:dyDescent="0.25">
      <c r="A2137" s="13" t="s">
        <v>8219</v>
      </c>
      <c r="B2137">
        <v>1224</v>
      </c>
    </row>
    <row r="2138" spans="1:2" ht="18" customHeight="1" x14ac:dyDescent="0.25">
      <c r="A2138" s="13" t="s">
        <v>8219</v>
      </c>
      <c r="B2138">
        <v>1251</v>
      </c>
    </row>
    <row r="2139" spans="1:2" ht="18" customHeight="1" x14ac:dyDescent="0.25">
      <c r="A2139" s="13" t="s">
        <v>8219</v>
      </c>
      <c r="B2139">
        <v>1260</v>
      </c>
    </row>
    <row r="2140" spans="1:2" ht="18" customHeight="1" x14ac:dyDescent="0.25">
      <c r="A2140" s="13" t="s">
        <v>8219</v>
      </c>
      <c r="B2140">
        <v>1281</v>
      </c>
    </row>
    <row r="2141" spans="1:2" ht="18" customHeight="1" x14ac:dyDescent="0.25">
      <c r="A2141" s="13" t="s">
        <v>8219</v>
      </c>
      <c r="B2141">
        <v>1328</v>
      </c>
    </row>
    <row r="2142" spans="1:2" ht="18" customHeight="1" x14ac:dyDescent="0.25">
      <c r="A2142" s="13" t="s">
        <v>8219</v>
      </c>
      <c r="B2142">
        <v>1356</v>
      </c>
    </row>
    <row r="2143" spans="1:2" ht="18" customHeight="1" x14ac:dyDescent="0.25">
      <c r="A2143" s="13" t="s">
        <v>8219</v>
      </c>
      <c r="B2143">
        <v>1364</v>
      </c>
    </row>
    <row r="2144" spans="1:2" ht="18" customHeight="1" x14ac:dyDescent="0.25">
      <c r="A2144" s="13" t="s">
        <v>8219</v>
      </c>
      <c r="B2144">
        <v>1373</v>
      </c>
    </row>
    <row r="2145" spans="1:2" ht="18" customHeight="1" x14ac:dyDescent="0.25">
      <c r="A2145" s="13" t="s">
        <v>8219</v>
      </c>
      <c r="B2145">
        <v>1375</v>
      </c>
    </row>
    <row r="2146" spans="1:2" ht="18" customHeight="1" x14ac:dyDescent="0.25">
      <c r="A2146" s="13" t="s">
        <v>8219</v>
      </c>
      <c r="B2146">
        <v>1420</v>
      </c>
    </row>
    <row r="2147" spans="1:2" ht="18" customHeight="1" x14ac:dyDescent="0.25">
      <c r="A2147" s="13" t="s">
        <v>8219</v>
      </c>
      <c r="B2147">
        <v>1510</v>
      </c>
    </row>
    <row r="2148" spans="1:2" ht="18" customHeight="1" x14ac:dyDescent="0.25">
      <c r="A2148" s="13" t="s">
        <v>8219</v>
      </c>
      <c r="B2148">
        <v>1513</v>
      </c>
    </row>
    <row r="2149" spans="1:2" ht="18" customHeight="1" x14ac:dyDescent="0.25">
      <c r="A2149" s="13" t="s">
        <v>8219</v>
      </c>
      <c r="B2149">
        <v>1530</v>
      </c>
    </row>
    <row r="2150" spans="1:2" ht="18" customHeight="1" x14ac:dyDescent="0.25">
      <c r="A2150" s="13" t="s">
        <v>8219</v>
      </c>
      <c r="B2150">
        <v>1556</v>
      </c>
    </row>
    <row r="2151" spans="1:2" ht="18" customHeight="1" x14ac:dyDescent="0.25">
      <c r="A2151" s="13" t="s">
        <v>8219</v>
      </c>
      <c r="B2151">
        <v>1596</v>
      </c>
    </row>
    <row r="2152" spans="1:2" ht="18" customHeight="1" x14ac:dyDescent="0.25">
      <c r="A2152" s="13" t="s">
        <v>8219</v>
      </c>
      <c r="B2152">
        <v>1633</v>
      </c>
    </row>
    <row r="2153" spans="1:2" ht="18" customHeight="1" x14ac:dyDescent="0.25">
      <c r="A2153" s="13" t="s">
        <v>8219</v>
      </c>
      <c r="B2153">
        <v>1637</v>
      </c>
    </row>
    <row r="2154" spans="1:2" ht="18" customHeight="1" x14ac:dyDescent="0.25">
      <c r="A2154" s="13" t="s">
        <v>8219</v>
      </c>
      <c r="B2154">
        <v>1670</v>
      </c>
    </row>
    <row r="2155" spans="1:2" ht="18" customHeight="1" x14ac:dyDescent="0.25">
      <c r="A2155" s="13" t="s">
        <v>8219</v>
      </c>
      <c r="B2155">
        <v>1737</v>
      </c>
    </row>
    <row r="2156" spans="1:2" ht="18" customHeight="1" x14ac:dyDescent="0.25">
      <c r="A2156" s="13" t="s">
        <v>8219</v>
      </c>
      <c r="B2156">
        <v>1762</v>
      </c>
    </row>
    <row r="2157" spans="1:2" ht="18" customHeight="1" x14ac:dyDescent="0.25">
      <c r="A2157" s="13" t="s">
        <v>8219</v>
      </c>
      <c r="B2157">
        <v>1780</v>
      </c>
    </row>
    <row r="2158" spans="1:2" ht="18" customHeight="1" x14ac:dyDescent="0.25">
      <c r="A2158" s="13" t="s">
        <v>8219</v>
      </c>
      <c r="B2158">
        <v>1789</v>
      </c>
    </row>
    <row r="2159" spans="1:2" ht="18" customHeight="1" x14ac:dyDescent="0.25">
      <c r="A2159" s="13" t="s">
        <v>8219</v>
      </c>
      <c r="B2159">
        <v>1876</v>
      </c>
    </row>
    <row r="2160" spans="1:2" ht="18" customHeight="1" x14ac:dyDescent="0.25">
      <c r="A2160" s="13" t="s">
        <v>8219</v>
      </c>
      <c r="B2160">
        <v>1887</v>
      </c>
    </row>
    <row r="2161" spans="1:2" ht="18" customHeight="1" x14ac:dyDescent="0.25">
      <c r="A2161" s="13" t="s">
        <v>8219</v>
      </c>
      <c r="B2161">
        <v>1945</v>
      </c>
    </row>
    <row r="2162" spans="1:2" ht="18" customHeight="1" x14ac:dyDescent="0.25">
      <c r="A2162" s="13" t="s">
        <v>8219</v>
      </c>
      <c r="B2162">
        <v>1980</v>
      </c>
    </row>
    <row r="2163" spans="1:2" ht="18" customHeight="1" x14ac:dyDescent="0.25">
      <c r="A2163" s="13" t="s">
        <v>8219</v>
      </c>
      <c r="B2163">
        <v>2035</v>
      </c>
    </row>
    <row r="2164" spans="1:2" ht="18" customHeight="1" x14ac:dyDescent="0.25">
      <c r="A2164" s="13" t="s">
        <v>8219</v>
      </c>
      <c r="B2164">
        <v>2051</v>
      </c>
    </row>
    <row r="2165" spans="1:2" ht="18" customHeight="1" x14ac:dyDescent="0.25">
      <c r="A2165" s="13" t="s">
        <v>8219</v>
      </c>
      <c r="B2165">
        <v>2139</v>
      </c>
    </row>
    <row r="2166" spans="1:2" ht="18" customHeight="1" x14ac:dyDescent="0.25">
      <c r="A2166" s="13" t="s">
        <v>8219</v>
      </c>
      <c r="B2166">
        <v>2165</v>
      </c>
    </row>
    <row r="2167" spans="1:2" ht="18" customHeight="1" x14ac:dyDescent="0.25">
      <c r="A2167" s="13" t="s">
        <v>8219</v>
      </c>
      <c r="B2167">
        <v>2174</v>
      </c>
    </row>
    <row r="2168" spans="1:2" ht="18" customHeight="1" x14ac:dyDescent="0.25">
      <c r="A2168" s="13" t="s">
        <v>8219</v>
      </c>
      <c r="B2168">
        <v>2436</v>
      </c>
    </row>
    <row r="2169" spans="1:2" ht="18" customHeight="1" x14ac:dyDescent="0.25">
      <c r="A2169" s="13" t="s">
        <v>8219</v>
      </c>
      <c r="B2169">
        <v>2478</v>
      </c>
    </row>
    <row r="2170" spans="1:2" ht="18" customHeight="1" x14ac:dyDescent="0.25">
      <c r="A2170" s="13" t="s">
        <v>8219</v>
      </c>
      <c r="B2170">
        <v>2525</v>
      </c>
    </row>
    <row r="2171" spans="1:2" ht="18" customHeight="1" x14ac:dyDescent="0.25">
      <c r="A2171" s="13" t="s">
        <v>8219</v>
      </c>
      <c r="B2171">
        <v>2602</v>
      </c>
    </row>
    <row r="2172" spans="1:2" ht="18" customHeight="1" x14ac:dyDescent="0.25">
      <c r="A2172" s="13" t="s">
        <v>8219</v>
      </c>
      <c r="B2172">
        <v>3238</v>
      </c>
    </row>
    <row r="2173" spans="1:2" ht="18" customHeight="1" x14ac:dyDescent="0.25">
      <c r="A2173" s="13" t="s">
        <v>8219</v>
      </c>
      <c r="B2173">
        <v>3355</v>
      </c>
    </row>
    <row r="2174" spans="1:2" ht="18" customHeight="1" x14ac:dyDescent="0.25">
      <c r="A2174" s="13" t="s">
        <v>8219</v>
      </c>
      <c r="B2174">
        <v>3468</v>
      </c>
    </row>
    <row r="2175" spans="1:2" ht="18" customHeight="1" x14ac:dyDescent="0.25">
      <c r="A2175" s="13" t="s">
        <v>8219</v>
      </c>
      <c r="B2175">
        <v>3562</v>
      </c>
    </row>
    <row r="2176" spans="1:2" ht="18" customHeight="1" x14ac:dyDescent="0.25">
      <c r="A2176" s="13" t="s">
        <v>8219</v>
      </c>
      <c r="B2176">
        <v>3663</v>
      </c>
    </row>
    <row r="2177" spans="1:2" ht="18" customHeight="1" x14ac:dyDescent="0.25">
      <c r="A2177" s="13" t="s">
        <v>8219</v>
      </c>
      <c r="B2177">
        <v>3863</v>
      </c>
    </row>
    <row r="2178" spans="1:2" ht="18" customHeight="1" x14ac:dyDescent="0.25">
      <c r="A2178" s="13" t="s">
        <v>8219</v>
      </c>
      <c r="B2178">
        <v>4245</v>
      </c>
    </row>
    <row r="2179" spans="1:2" ht="18" customHeight="1" x14ac:dyDescent="0.25">
      <c r="A2179" s="13" t="s">
        <v>8219</v>
      </c>
      <c r="B2179">
        <v>4330</v>
      </c>
    </row>
    <row r="2180" spans="1:2" ht="18" customHeight="1" x14ac:dyDescent="0.25">
      <c r="A2180" s="13" t="s">
        <v>8219</v>
      </c>
      <c r="B2180">
        <v>4562</v>
      </c>
    </row>
    <row r="2181" spans="1:2" ht="18" customHeight="1" x14ac:dyDescent="0.25">
      <c r="A2181" s="13" t="s">
        <v>8219</v>
      </c>
      <c r="B2181">
        <v>4883</v>
      </c>
    </row>
    <row r="2182" spans="1:2" ht="18" customHeight="1" x14ac:dyDescent="0.25">
      <c r="A2182" s="13" t="s">
        <v>8219</v>
      </c>
      <c r="B2182">
        <v>5812</v>
      </c>
    </row>
    <row r="2183" spans="1:2" ht="18" customHeight="1" x14ac:dyDescent="0.25">
      <c r="A2183" s="13" t="s">
        <v>8219</v>
      </c>
      <c r="B2183">
        <v>8200</v>
      </c>
    </row>
    <row r="2184" spans="1:2" ht="18" customHeight="1" x14ac:dyDescent="0.25">
      <c r="A2184" s="13" t="s">
        <v>8219</v>
      </c>
      <c r="B2184">
        <v>8359</v>
      </c>
    </row>
    <row r="2185" spans="1:2" ht="18" customHeight="1" x14ac:dyDescent="0.25">
      <c r="A2185" s="13" t="s">
        <v>8219</v>
      </c>
      <c r="B2185">
        <v>20242</v>
      </c>
    </row>
    <row r="2186" spans="1:2" ht="18" customHeight="1" x14ac:dyDescent="0.25">
      <c r="A2186" s="13" t="s">
        <v>8219</v>
      </c>
      <c r="B2186">
        <v>26457</v>
      </c>
    </row>
  </sheetData>
  <autoFilter ref="A1:B2186" xr:uid="{5ECEAC27-E7D9-4439-8350-DDBD2C14F7CF}"/>
  <mergeCells count="2">
    <mergeCell ref="K1:L1"/>
    <mergeCell ref="D1:E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zoomScale="80" zoomScaleNormal="8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2" max="2" width="38.42578125" style="3" customWidth="1"/>
    <col min="3" max="3" width="40.28515625" style="3" customWidth="1"/>
    <col min="4" max="4" width="10.85546875" bestFit="1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17.85546875" customWidth="1"/>
    <col min="11" max="11" width="15.42578125" customWidth="1"/>
    <col min="12" max="12" width="24.5703125" customWidth="1"/>
    <col min="13" max="13" width="36.42578125" customWidth="1"/>
    <col min="14" max="14" width="36.7109375" customWidth="1"/>
    <col min="15" max="15" width="23.85546875" customWidth="1"/>
    <col min="16" max="16" width="23" bestFit="1" customWidth="1"/>
    <col min="17" max="17" width="12.85546875" customWidth="1"/>
    <col min="18" max="18" width="18.7109375" bestFit="1" customWidth="1"/>
    <col min="19" max="19" width="29.85546875" bestFit="1" customWidth="1"/>
    <col min="20" max="20" width="26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s="1" t="s">
        <v>8308</v>
      </c>
      <c r="R1" s="1" t="s">
        <v>8309</v>
      </c>
      <c r="S1" s="1" t="s">
        <v>8366</v>
      </c>
      <c r="T1" s="1" t="s">
        <v>8365</v>
      </c>
    </row>
    <row r="2" spans="1:20" ht="30" x14ac:dyDescent="0.25">
      <c r="A2">
        <v>847</v>
      </c>
      <c r="B2" s="3" t="s">
        <v>848</v>
      </c>
      <c r="C2" s="3" t="s">
        <v>4957</v>
      </c>
      <c r="D2">
        <v>10</v>
      </c>
      <c r="E2">
        <v>10</v>
      </c>
      <c r="F2" t="s">
        <v>8219</v>
      </c>
      <c r="G2" t="s">
        <v>8224</v>
      </c>
      <c r="H2" t="s">
        <v>8246</v>
      </c>
      <c r="I2">
        <v>1436555376</v>
      </c>
      <c r="J2">
        <v>1433963376</v>
      </c>
      <c r="K2" t="b">
        <v>0</v>
      </c>
      <c r="L2">
        <v>1</v>
      </c>
      <c r="M2" t="b">
        <v>1</v>
      </c>
      <c r="N2" t="s">
        <v>8277</v>
      </c>
      <c r="O2" s="9">
        <f t="shared" ref="O2:O65" si="0">ROUND((E2/D2)*100,0)</f>
        <v>100</v>
      </c>
      <c r="P2" s="5">
        <f t="shared" ref="P2:P65" si="1">E2/L2</f>
        <v>10</v>
      </c>
      <c r="Q2" t="str">
        <f t="shared" ref="Q2:Q65" si="2">LEFT(N2,SEARCH("/",N2)-1)</f>
        <v>music</v>
      </c>
      <c r="R2" t="str">
        <f t="shared" ref="R2:R65" si="3">RIGHT(N2,LEN(N2)-SEARCH("/",N2,1))</f>
        <v>metal</v>
      </c>
      <c r="S2" s="10">
        <f t="shared" ref="S2:S65" si="4">(((J2/60)/60)/24)+DATE(1970,1,1)</f>
        <v>42165.79833333334</v>
      </c>
      <c r="T2" s="10">
        <f t="shared" ref="T2:T65" si="5">(((I2/60)/60)/24)+DATE(1970,1,1)</f>
        <v>42195.79833333334</v>
      </c>
    </row>
    <row r="3" spans="1:20" ht="75" x14ac:dyDescent="0.25">
      <c r="A3">
        <v>2213</v>
      </c>
      <c r="B3" s="3" t="s">
        <v>2214</v>
      </c>
      <c r="C3" s="3" t="s">
        <v>6323</v>
      </c>
      <c r="D3">
        <v>5</v>
      </c>
      <c r="E3">
        <v>10</v>
      </c>
      <c r="F3" t="s">
        <v>8219</v>
      </c>
      <c r="G3" t="s">
        <v>8224</v>
      </c>
      <c r="H3" t="s">
        <v>8246</v>
      </c>
      <c r="I3">
        <v>1431719379</v>
      </c>
      <c r="J3">
        <v>1429127379</v>
      </c>
      <c r="K3" t="b">
        <v>0</v>
      </c>
      <c r="L3">
        <v>1</v>
      </c>
      <c r="M3" t="b">
        <v>1</v>
      </c>
      <c r="N3" t="s">
        <v>8280</v>
      </c>
      <c r="O3" s="9">
        <f t="shared" si="0"/>
        <v>200</v>
      </c>
      <c r="P3" s="5">
        <f t="shared" si="1"/>
        <v>10</v>
      </c>
      <c r="Q3" t="str">
        <f t="shared" si="2"/>
        <v>music</v>
      </c>
      <c r="R3" t="str">
        <f t="shared" si="3"/>
        <v>electronic music</v>
      </c>
      <c r="S3" s="10">
        <f t="shared" si="4"/>
        <v>42109.826145833329</v>
      </c>
      <c r="T3" s="10">
        <f t="shared" si="5"/>
        <v>42139.826145833329</v>
      </c>
    </row>
    <row r="4" spans="1:20" ht="45" x14ac:dyDescent="0.25">
      <c r="A4">
        <v>31</v>
      </c>
      <c r="B4" s="3" t="s">
        <v>33</v>
      </c>
      <c r="C4" s="3" t="s">
        <v>4142</v>
      </c>
      <c r="D4">
        <v>13</v>
      </c>
      <c r="E4">
        <v>13</v>
      </c>
      <c r="F4" t="s">
        <v>8219</v>
      </c>
      <c r="G4" t="s">
        <v>8224</v>
      </c>
      <c r="H4" t="s">
        <v>8246</v>
      </c>
      <c r="I4">
        <v>1453748434</v>
      </c>
      <c r="J4">
        <v>1452193234</v>
      </c>
      <c r="K4" t="b">
        <v>0</v>
      </c>
      <c r="L4">
        <v>1</v>
      </c>
      <c r="M4" t="b">
        <v>1</v>
      </c>
      <c r="N4" t="s">
        <v>8265</v>
      </c>
      <c r="O4" s="9">
        <f t="shared" si="0"/>
        <v>100</v>
      </c>
      <c r="P4" s="5">
        <f t="shared" si="1"/>
        <v>13</v>
      </c>
      <c r="Q4" t="str">
        <f t="shared" si="2"/>
        <v>film &amp; video</v>
      </c>
      <c r="R4" t="str">
        <f t="shared" si="3"/>
        <v>television</v>
      </c>
      <c r="S4" s="10">
        <f t="shared" si="4"/>
        <v>42376.79206018518</v>
      </c>
      <c r="T4" s="10">
        <f t="shared" si="5"/>
        <v>42394.79206018518</v>
      </c>
    </row>
    <row r="5" spans="1:20" ht="30" x14ac:dyDescent="0.25">
      <c r="A5">
        <v>3600</v>
      </c>
      <c r="B5" s="3" t="s">
        <v>3599</v>
      </c>
      <c r="C5" s="3" t="s">
        <v>7710</v>
      </c>
      <c r="D5">
        <v>10</v>
      </c>
      <c r="E5">
        <v>13</v>
      </c>
      <c r="F5" t="s">
        <v>8219</v>
      </c>
      <c r="G5" t="s">
        <v>8224</v>
      </c>
      <c r="H5" t="s">
        <v>8246</v>
      </c>
      <c r="I5">
        <v>1476390164</v>
      </c>
      <c r="J5">
        <v>1473970964</v>
      </c>
      <c r="K5" t="b">
        <v>0</v>
      </c>
      <c r="L5">
        <v>4</v>
      </c>
      <c r="M5" t="b">
        <v>1</v>
      </c>
      <c r="N5" t="s">
        <v>8271</v>
      </c>
      <c r="O5" s="9">
        <f t="shared" si="0"/>
        <v>130</v>
      </c>
      <c r="P5" s="5">
        <f t="shared" si="1"/>
        <v>3.25</v>
      </c>
      <c r="Q5" t="str">
        <f t="shared" si="2"/>
        <v>theater</v>
      </c>
      <c r="R5" t="str">
        <f t="shared" si="3"/>
        <v>plays</v>
      </c>
      <c r="S5" s="10">
        <f t="shared" si="4"/>
        <v>42628.849120370374</v>
      </c>
      <c r="T5" s="10">
        <f t="shared" si="5"/>
        <v>42656.849120370374</v>
      </c>
    </row>
    <row r="6" spans="1:20" ht="60" x14ac:dyDescent="0.25">
      <c r="A6">
        <v>2536</v>
      </c>
      <c r="B6" s="3" t="s">
        <v>2536</v>
      </c>
      <c r="C6" s="3" t="s">
        <v>6646</v>
      </c>
      <c r="D6">
        <v>25</v>
      </c>
      <c r="E6">
        <v>29</v>
      </c>
      <c r="F6" t="s">
        <v>8219</v>
      </c>
      <c r="G6" t="s">
        <v>8224</v>
      </c>
      <c r="H6" t="s">
        <v>8246</v>
      </c>
      <c r="I6">
        <v>1375151566</v>
      </c>
      <c r="J6">
        <v>1373337166</v>
      </c>
      <c r="K6" t="b">
        <v>0</v>
      </c>
      <c r="L6">
        <v>4</v>
      </c>
      <c r="M6" t="b">
        <v>1</v>
      </c>
      <c r="N6" t="s">
        <v>8300</v>
      </c>
      <c r="O6" s="9">
        <f t="shared" si="0"/>
        <v>116</v>
      </c>
      <c r="P6" s="5">
        <f t="shared" si="1"/>
        <v>7.25</v>
      </c>
      <c r="Q6" t="str">
        <f t="shared" si="2"/>
        <v>music</v>
      </c>
      <c r="R6" t="str">
        <f t="shared" si="3"/>
        <v>classical music</v>
      </c>
      <c r="S6" s="10">
        <f t="shared" si="4"/>
        <v>41464.106087962966</v>
      </c>
      <c r="T6" s="10">
        <f t="shared" si="5"/>
        <v>41485.106087962966</v>
      </c>
    </row>
    <row r="7" spans="1:20" ht="60" x14ac:dyDescent="0.25">
      <c r="A7">
        <v>1755</v>
      </c>
      <c r="B7" s="3" t="s">
        <v>1756</v>
      </c>
      <c r="C7" s="3" t="s">
        <v>5865</v>
      </c>
      <c r="D7">
        <v>25</v>
      </c>
      <c r="E7">
        <v>30</v>
      </c>
      <c r="F7" t="s">
        <v>8219</v>
      </c>
      <c r="G7" t="s">
        <v>8224</v>
      </c>
      <c r="H7" t="s">
        <v>8246</v>
      </c>
      <c r="I7">
        <v>1444071361</v>
      </c>
      <c r="J7">
        <v>1441479361</v>
      </c>
      <c r="K7" t="b">
        <v>0</v>
      </c>
      <c r="L7">
        <v>4</v>
      </c>
      <c r="M7" t="b">
        <v>1</v>
      </c>
      <c r="N7" t="s">
        <v>8285</v>
      </c>
      <c r="O7" s="9">
        <f t="shared" si="0"/>
        <v>120</v>
      </c>
      <c r="P7" s="5">
        <f t="shared" si="1"/>
        <v>7.5</v>
      </c>
      <c r="Q7" t="str">
        <f t="shared" si="2"/>
        <v>photography</v>
      </c>
      <c r="R7" t="str">
        <f t="shared" si="3"/>
        <v>photobooks</v>
      </c>
      <c r="S7" s="10">
        <f t="shared" si="4"/>
        <v>42252.788900462961</v>
      </c>
      <c r="T7" s="10">
        <f t="shared" si="5"/>
        <v>42282.788900462961</v>
      </c>
    </row>
    <row r="8" spans="1:20" ht="60" x14ac:dyDescent="0.25">
      <c r="A8">
        <v>732</v>
      </c>
      <c r="B8" s="3" t="s">
        <v>733</v>
      </c>
      <c r="C8" s="3" t="s">
        <v>4842</v>
      </c>
      <c r="D8">
        <v>40</v>
      </c>
      <c r="E8">
        <v>64</v>
      </c>
      <c r="F8" t="s">
        <v>8219</v>
      </c>
      <c r="G8" t="s">
        <v>8225</v>
      </c>
      <c r="H8" t="s">
        <v>8247</v>
      </c>
      <c r="I8">
        <v>1380449461</v>
      </c>
      <c r="J8">
        <v>1375265461</v>
      </c>
      <c r="K8" t="b">
        <v>0</v>
      </c>
      <c r="L8">
        <v>13</v>
      </c>
      <c r="M8" t="b">
        <v>1</v>
      </c>
      <c r="N8" t="s">
        <v>8274</v>
      </c>
      <c r="O8" s="9">
        <f t="shared" si="0"/>
        <v>160</v>
      </c>
      <c r="P8" s="5">
        <f t="shared" si="1"/>
        <v>4.9230769230769234</v>
      </c>
      <c r="Q8" t="str">
        <f t="shared" si="2"/>
        <v>publishing</v>
      </c>
      <c r="R8" t="str">
        <f t="shared" si="3"/>
        <v>nonfiction</v>
      </c>
      <c r="S8" s="10">
        <f t="shared" si="4"/>
        <v>41486.424317129626</v>
      </c>
      <c r="T8" s="10">
        <f t="shared" si="5"/>
        <v>41546.424317129626</v>
      </c>
    </row>
    <row r="9" spans="1:20" ht="45" x14ac:dyDescent="0.25">
      <c r="A9">
        <v>3840</v>
      </c>
      <c r="B9" s="3" t="s">
        <v>3837</v>
      </c>
      <c r="C9" s="3" t="s">
        <v>7949</v>
      </c>
      <c r="D9">
        <v>1</v>
      </c>
      <c r="E9">
        <v>65</v>
      </c>
      <c r="F9" t="s">
        <v>8219</v>
      </c>
      <c r="G9" t="s">
        <v>8225</v>
      </c>
      <c r="H9" t="s">
        <v>8247</v>
      </c>
      <c r="I9">
        <v>1459180229</v>
      </c>
      <c r="J9">
        <v>1457023829</v>
      </c>
      <c r="K9" t="b">
        <v>0</v>
      </c>
      <c r="L9">
        <v>3</v>
      </c>
      <c r="M9" t="b">
        <v>1</v>
      </c>
      <c r="N9" t="s">
        <v>8271</v>
      </c>
      <c r="O9" s="9">
        <f t="shared" si="0"/>
        <v>6500</v>
      </c>
      <c r="P9" s="5">
        <f t="shared" si="1"/>
        <v>21.666666666666668</v>
      </c>
      <c r="Q9" t="str">
        <f t="shared" si="2"/>
        <v>theater</v>
      </c>
      <c r="R9" t="str">
        <f t="shared" si="3"/>
        <v>plays</v>
      </c>
      <c r="S9" s="10">
        <f t="shared" si="4"/>
        <v>42432.701724537037</v>
      </c>
      <c r="T9" s="10">
        <f t="shared" si="5"/>
        <v>42457.660057870366</v>
      </c>
    </row>
    <row r="10" spans="1:20" ht="60" x14ac:dyDescent="0.25">
      <c r="A10">
        <v>3675</v>
      </c>
      <c r="B10" s="3" t="s">
        <v>3672</v>
      </c>
      <c r="C10" s="3" t="s">
        <v>7785</v>
      </c>
      <c r="D10">
        <v>50</v>
      </c>
      <c r="E10">
        <v>70</v>
      </c>
      <c r="F10" t="s">
        <v>8219</v>
      </c>
      <c r="G10" t="s">
        <v>8225</v>
      </c>
      <c r="H10" t="s">
        <v>8247</v>
      </c>
      <c r="I10">
        <v>1463353200</v>
      </c>
      <c r="J10">
        <v>1462285182</v>
      </c>
      <c r="K10" t="b">
        <v>0</v>
      </c>
      <c r="L10">
        <v>3</v>
      </c>
      <c r="M10" t="b">
        <v>1</v>
      </c>
      <c r="N10" t="s">
        <v>8271</v>
      </c>
      <c r="O10" s="9">
        <f t="shared" si="0"/>
        <v>140</v>
      </c>
      <c r="P10" s="5">
        <f t="shared" si="1"/>
        <v>23.333333333333332</v>
      </c>
      <c r="Q10" t="str">
        <f t="shared" si="2"/>
        <v>theater</v>
      </c>
      <c r="R10" t="str">
        <f t="shared" si="3"/>
        <v>plays</v>
      </c>
      <c r="S10" s="10">
        <f t="shared" si="4"/>
        <v>42493.597013888888</v>
      </c>
      <c r="T10" s="10">
        <f t="shared" si="5"/>
        <v>42505.958333333328</v>
      </c>
    </row>
    <row r="11" spans="1:20" ht="60" x14ac:dyDescent="0.25">
      <c r="A11">
        <v>2794</v>
      </c>
      <c r="B11" s="3" t="s">
        <v>2794</v>
      </c>
      <c r="C11" s="3" t="s">
        <v>6904</v>
      </c>
      <c r="D11">
        <v>50</v>
      </c>
      <c r="E11">
        <v>75</v>
      </c>
      <c r="F11" t="s">
        <v>8219</v>
      </c>
      <c r="G11" t="s">
        <v>8225</v>
      </c>
      <c r="H11" t="s">
        <v>8247</v>
      </c>
      <c r="I11">
        <v>1457031600</v>
      </c>
      <c r="J11">
        <v>1455640559</v>
      </c>
      <c r="K11" t="b">
        <v>0</v>
      </c>
      <c r="L11">
        <v>3</v>
      </c>
      <c r="M11" t="b">
        <v>1</v>
      </c>
      <c r="N11" t="s">
        <v>8271</v>
      </c>
      <c r="O11" s="9">
        <f t="shared" si="0"/>
        <v>150</v>
      </c>
      <c r="P11" s="5">
        <f t="shared" si="1"/>
        <v>25</v>
      </c>
      <c r="Q11" t="str">
        <f t="shared" si="2"/>
        <v>theater</v>
      </c>
      <c r="R11" t="str">
        <f t="shared" si="3"/>
        <v>plays</v>
      </c>
      <c r="S11" s="10">
        <f t="shared" si="4"/>
        <v>42416.691655092596</v>
      </c>
      <c r="T11" s="10">
        <f t="shared" si="5"/>
        <v>42432.791666666672</v>
      </c>
    </row>
    <row r="12" spans="1:20" ht="45" x14ac:dyDescent="0.25">
      <c r="A12">
        <v>3576</v>
      </c>
      <c r="B12" s="3" t="s">
        <v>3575</v>
      </c>
      <c r="C12" s="3" t="s">
        <v>7686</v>
      </c>
      <c r="D12">
        <v>100</v>
      </c>
      <c r="E12">
        <v>100</v>
      </c>
      <c r="F12" t="s">
        <v>8219</v>
      </c>
      <c r="G12" t="s">
        <v>8224</v>
      </c>
      <c r="H12" t="s">
        <v>8246</v>
      </c>
      <c r="I12">
        <v>1480947054</v>
      </c>
      <c r="J12">
        <v>1475759454</v>
      </c>
      <c r="K12" t="b">
        <v>0</v>
      </c>
      <c r="L12">
        <v>5</v>
      </c>
      <c r="M12" t="b">
        <v>1</v>
      </c>
      <c r="N12" t="s">
        <v>8271</v>
      </c>
      <c r="O12" s="9">
        <f t="shared" si="0"/>
        <v>100</v>
      </c>
      <c r="P12" s="5">
        <f t="shared" si="1"/>
        <v>20</v>
      </c>
      <c r="Q12" t="str">
        <f t="shared" si="2"/>
        <v>theater</v>
      </c>
      <c r="R12" t="str">
        <f t="shared" si="3"/>
        <v>plays</v>
      </c>
      <c r="S12" s="10">
        <f t="shared" si="4"/>
        <v>42649.54923611111</v>
      </c>
      <c r="T12" s="10">
        <f t="shared" si="5"/>
        <v>42709.590902777782</v>
      </c>
    </row>
    <row r="13" spans="1:20" ht="60" x14ac:dyDescent="0.25">
      <c r="A13">
        <v>640</v>
      </c>
      <c r="B13" s="3" t="s">
        <v>641</v>
      </c>
      <c r="C13" s="3" t="s">
        <v>4750</v>
      </c>
      <c r="D13">
        <v>70</v>
      </c>
      <c r="E13">
        <v>101</v>
      </c>
      <c r="F13" t="s">
        <v>8219</v>
      </c>
      <c r="G13" t="s">
        <v>8230</v>
      </c>
      <c r="H13" t="s">
        <v>8249</v>
      </c>
      <c r="I13">
        <v>1480028400</v>
      </c>
      <c r="J13">
        <v>1478685915</v>
      </c>
      <c r="K13" t="b">
        <v>0</v>
      </c>
      <c r="L13">
        <v>2</v>
      </c>
      <c r="M13" t="b">
        <v>1</v>
      </c>
      <c r="N13" t="s">
        <v>8273</v>
      </c>
      <c r="O13" s="9">
        <f t="shared" si="0"/>
        <v>144</v>
      </c>
      <c r="P13" s="5">
        <f t="shared" si="1"/>
        <v>50.5</v>
      </c>
      <c r="Q13" t="str">
        <f t="shared" si="2"/>
        <v>technology</v>
      </c>
      <c r="R13" t="str">
        <f t="shared" si="3"/>
        <v>wearables</v>
      </c>
      <c r="S13" s="10">
        <f t="shared" si="4"/>
        <v>42683.420312500006</v>
      </c>
      <c r="T13" s="10">
        <f t="shared" si="5"/>
        <v>42698.958333333328</v>
      </c>
    </row>
    <row r="14" spans="1:20" ht="45" x14ac:dyDescent="0.25">
      <c r="A14">
        <v>1380</v>
      </c>
      <c r="B14" s="3" t="s">
        <v>1381</v>
      </c>
      <c r="C14" s="3" t="s">
        <v>5490</v>
      </c>
      <c r="D14">
        <v>25</v>
      </c>
      <c r="E14">
        <v>106</v>
      </c>
      <c r="F14" t="s">
        <v>8219</v>
      </c>
      <c r="G14" t="s">
        <v>8224</v>
      </c>
      <c r="H14" t="s">
        <v>8246</v>
      </c>
      <c r="I14">
        <v>1433815200</v>
      </c>
      <c r="J14">
        <v>1431886706</v>
      </c>
      <c r="K14" t="b">
        <v>0</v>
      </c>
      <c r="L14">
        <v>5</v>
      </c>
      <c r="M14" t="b">
        <v>1</v>
      </c>
      <c r="N14" t="s">
        <v>8276</v>
      </c>
      <c r="O14" s="9">
        <f t="shared" si="0"/>
        <v>424</v>
      </c>
      <c r="P14" s="5">
        <f t="shared" si="1"/>
        <v>21.2</v>
      </c>
      <c r="Q14" t="str">
        <f t="shared" si="2"/>
        <v>music</v>
      </c>
      <c r="R14" t="str">
        <f t="shared" si="3"/>
        <v>rock</v>
      </c>
      <c r="S14" s="10">
        <f t="shared" si="4"/>
        <v>42141.762800925921</v>
      </c>
      <c r="T14" s="10">
        <f t="shared" si="5"/>
        <v>42164.083333333328</v>
      </c>
    </row>
    <row r="15" spans="1:20" ht="45" x14ac:dyDescent="0.25">
      <c r="A15">
        <v>2976</v>
      </c>
      <c r="B15" s="3" t="s">
        <v>2976</v>
      </c>
      <c r="C15" s="3" t="s">
        <v>7086</v>
      </c>
      <c r="D15">
        <v>70</v>
      </c>
      <c r="E15">
        <v>120</v>
      </c>
      <c r="F15" t="s">
        <v>8219</v>
      </c>
      <c r="G15" t="s">
        <v>8225</v>
      </c>
      <c r="H15" t="s">
        <v>8247</v>
      </c>
      <c r="I15">
        <v>1457870400</v>
      </c>
      <c r="J15">
        <v>1456421530</v>
      </c>
      <c r="K15" t="b">
        <v>0</v>
      </c>
      <c r="L15">
        <v>14</v>
      </c>
      <c r="M15" t="b">
        <v>1</v>
      </c>
      <c r="N15" t="s">
        <v>8271</v>
      </c>
      <c r="O15" s="9">
        <f t="shared" si="0"/>
        <v>171</v>
      </c>
      <c r="P15" s="5">
        <f t="shared" si="1"/>
        <v>8.5714285714285712</v>
      </c>
      <c r="Q15" t="str">
        <f t="shared" si="2"/>
        <v>theater</v>
      </c>
      <c r="R15" t="str">
        <f t="shared" si="3"/>
        <v>plays</v>
      </c>
      <c r="S15" s="10">
        <f t="shared" si="4"/>
        <v>42425.730671296296</v>
      </c>
      <c r="T15" s="10">
        <f t="shared" si="5"/>
        <v>42442.5</v>
      </c>
    </row>
    <row r="16" spans="1:20" ht="60" x14ac:dyDescent="0.25">
      <c r="A16">
        <v>2823</v>
      </c>
      <c r="B16" s="3" t="s">
        <v>2823</v>
      </c>
      <c r="C16" s="3" t="s">
        <v>6933</v>
      </c>
      <c r="D16">
        <v>100</v>
      </c>
      <c r="E16">
        <v>124</v>
      </c>
      <c r="F16" t="s">
        <v>8219</v>
      </c>
      <c r="G16" t="s">
        <v>8225</v>
      </c>
      <c r="H16" t="s">
        <v>8247</v>
      </c>
      <c r="I16">
        <v>1427842740</v>
      </c>
      <c r="J16">
        <v>1425428206</v>
      </c>
      <c r="K16" t="b">
        <v>0</v>
      </c>
      <c r="L16">
        <v>14</v>
      </c>
      <c r="M16" t="b">
        <v>1</v>
      </c>
      <c r="N16" t="s">
        <v>8271</v>
      </c>
      <c r="O16" s="9">
        <f t="shared" si="0"/>
        <v>124</v>
      </c>
      <c r="P16" s="5">
        <f t="shared" si="1"/>
        <v>8.8571428571428577</v>
      </c>
      <c r="Q16" t="str">
        <f t="shared" si="2"/>
        <v>theater</v>
      </c>
      <c r="R16" t="str">
        <f t="shared" si="3"/>
        <v>plays</v>
      </c>
      <c r="S16" s="10">
        <f t="shared" si="4"/>
        <v>42067.011643518519</v>
      </c>
      <c r="T16" s="10">
        <f t="shared" si="5"/>
        <v>42094.957638888889</v>
      </c>
    </row>
    <row r="17" spans="1:20" ht="45" x14ac:dyDescent="0.25">
      <c r="A17">
        <v>2921</v>
      </c>
      <c r="B17" s="3" t="s">
        <v>2921</v>
      </c>
      <c r="C17" s="3" t="s">
        <v>7031</v>
      </c>
      <c r="D17">
        <v>100</v>
      </c>
      <c r="E17">
        <v>129</v>
      </c>
      <c r="F17" t="s">
        <v>8219</v>
      </c>
      <c r="G17" t="s">
        <v>8224</v>
      </c>
      <c r="H17" t="s">
        <v>8246</v>
      </c>
      <c r="I17">
        <v>1411679804</v>
      </c>
      <c r="J17">
        <v>1409087804</v>
      </c>
      <c r="K17" t="b">
        <v>0</v>
      </c>
      <c r="L17">
        <v>3</v>
      </c>
      <c r="M17" t="b">
        <v>1</v>
      </c>
      <c r="N17" t="s">
        <v>8305</v>
      </c>
      <c r="O17" s="9">
        <f t="shared" si="0"/>
        <v>129</v>
      </c>
      <c r="P17" s="5">
        <f t="shared" si="1"/>
        <v>43</v>
      </c>
      <c r="Q17" t="str">
        <f t="shared" si="2"/>
        <v>theater</v>
      </c>
      <c r="R17" t="str">
        <f t="shared" si="3"/>
        <v>musical</v>
      </c>
      <c r="S17" s="10">
        <f t="shared" si="4"/>
        <v>41877.886620370373</v>
      </c>
      <c r="T17" s="10">
        <f t="shared" si="5"/>
        <v>41907.886620370373</v>
      </c>
    </row>
    <row r="18" spans="1:20" ht="60" x14ac:dyDescent="0.25">
      <c r="A18">
        <v>2169</v>
      </c>
      <c r="B18" s="3" t="s">
        <v>2170</v>
      </c>
      <c r="C18" s="3" t="s">
        <v>6279</v>
      </c>
      <c r="D18">
        <v>153</v>
      </c>
      <c r="E18">
        <v>153</v>
      </c>
      <c r="F18" t="s">
        <v>8219</v>
      </c>
      <c r="G18" t="s">
        <v>8224</v>
      </c>
      <c r="H18" t="s">
        <v>8246</v>
      </c>
      <c r="I18">
        <v>1488473351</v>
      </c>
      <c r="J18">
        <v>1488214151</v>
      </c>
      <c r="K18" t="b">
        <v>0</v>
      </c>
      <c r="L18">
        <v>7</v>
      </c>
      <c r="M18" t="b">
        <v>1</v>
      </c>
      <c r="N18" t="s">
        <v>8276</v>
      </c>
      <c r="O18" s="9">
        <f t="shared" si="0"/>
        <v>100</v>
      </c>
      <c r="P18" s="5">
        <f t="shared" si="1"/>
        <v>21.857142857142858</v>
      </c>
      <c r="Q18" t="str">
        <f t="shared" si="2"/>
        <v>music</v>
      </c>
      <c r="R18" t="str">
        <f t="shared" si="3"/>
        <v>rock</v>
      </c>
      <c r="S18" s="10">
        <f t="shared" si="4"/>
        <v>42793.700821759259</v>
      </c>
      <c r="T18" s="10">
        <f t="shared" si="5"/>
        <v>42796.700821759259</v>
      </c>
    </row>
    <row r="19" spans="1:20" ht="30" x14ac:dyDescent="0.25">
      <c r="A19">
        <v>1761</v>
      </c>
      <c r="B19" s="3" t="s">
        <v>1762</v>
      </c>
      <c r="C19" s="3" t="s">
        <v>5871</v>
      </c>
      <c r="D19">
        <v>100</v>
      </c>
      <c r="E19">
        <v>155</v>
      </c>
      <c r="F19" t="s">
        <v>8219</v>
      </c>
      <c r="G19" t="s">
        <v>8225</v>
      </c>
      <c r="H19" t="s">
        <v>8247</v>
      </c>
      <c r="I19">
        <v>1442065060</v>
      </c>
      <c r="J19">
        <v>1437745060</v>
      </c>
      <c r="K19" t="b">
        <v>0</v>
      </c>
      <c r="L19">
        <v>3</v>
      </c>
      <c r="M19" t="b">
        <v>1</v>
      </c>
      <c r="N19" t="s">
        <v>8285</v>
      </c>
      <c r="O19" s="9">
        <f t="shared" si="0"/>
        <v>155</v>
      </c>
      <c r="P19" s="5">
        <f t="shared" si="1"/>
        <v>51.666666666666664</v>
      </c>
      <c r="Q19" t="str">
        <f t="shared" si="2"/>
        <v>photography</v>
      </c>
      <c r="R19" t="str">
        <f t="shared" si="3"/>
        <v>photobooks</v>
      </c>
      <c r="S19" s="10">
        <f t="shared" si="4"/>
        <v>42209.567824074074</v>
      </c>
      <c r="T19" s="10">
        <f t="shared" si="5"/>
        <v>42259.567824074074</v>
      </c>
    </row>
    <row r="20" spans="1:20" ht="30" x14ac:dyDescent="0.25">
      <c r="A20">
        <v>2167</v>
      </c>
      <c r="B20" s="3" t="s">
        <v>2168</v>
      </c>
      <c r="C20" s="3" t="s">
        <v>6277</v>
      </c>
      <c r="D20">
        <v>150</v>
      </c>
      <c r="E20">
        <v>180</v>
      </c>
      <c r="F20" t="s">
        <v>8219</v>
      </c>
      <c r="G20" t="s">
        <v>8224</v>
      </c>
      <c r="H20" t="s">
        <v>8246</v>
      </c>
      <c r="I20">
        <v>1347672937</v>
      </c>
      <c r="J20">
        <v>1346463337</v>
      </c>
      <c r="K20" t="b">
        <v>0</v>
      </c>
      <c r="L20">
        <v>8</v>
      </c>
      <c r="M20" t="b">
        <v>1</v>
      </c>
      <c r="N20" t="s">
        <v>8276</v>
      </c>
      <c r="O20" s="9">
        <f t="shared" si="0"/>
        <v>120</v>
      </c>
      <c r="P20" s="5">
        <f t="shared" si="1"/>
        <v>22.5</v>
      </c>
      <c r="Q20" t="str">
        <f t="shared" si="2"/>
        <v>music</v>
      </c>
      <c r="R20" t="str">
        <f t="shared" si="3"/>
        <v>rock</v>
      </c>
      <c r="S20" s="10">
        <f t="shared" si="4"/>
        <v>41153.066400462965</v>
      </c>
      <c r="T20" s="10">
        <f t="shared" si="5"/>
        <v>41167.066400462965</v>
      </c>
    </row>
    <row r="21" spans="1:20" ht="60" x14ac:dyDescent="0.25">
      <c r="A21">
        <v>3508</v>
      </c>
      <c r="B21" s="3" t="s">
        <v>3507</v>
      </c>
      <c r="C21" s="3" t="s">
        <v>7618</v>
      </c>
      <c r="D21">
        <v>100</v>
      </c>
      <c r="E21">
        <v>180</v>
      </c>
      <c r="F21" t="s">
        <v>8219</v>
      </c>
      <c r="G21" t="s">
        <v>8225</v>
      </c>
      <c r="H21" t="s">
        <v>8247</v>
      </c>
      <c r="I21">
        <v>1462914000</v>
      </c>
      <c r="J21">
        <v>1460914253</v>
      </c>
      <c r="K21" t="b">
        <v>0</v>
      </c>
      <c r="L21">
        <v>15</v>
      </c>
      <c r="M21" t="b">
        <v>1</v>
      </c>
      <c r="N21" t="s">
        <v>8271</v>
      </c>
      <c r="O21" s="9">
        <f t="shared" si="0"/>
        <v>180</v>
      </c>
      <c r="P21" s="5">
        <f t="shared" si="1"/>
        <v>12</v>
      </c>
      <c r="Q21" t="str">
        <f t="shared" si="2"/>
        <v>theater</v>
      </c>
      <c r="R21" t="str">
        <f t="shared" si="3"/>
        <v>plays</v>
      </c>
      <c r="S21" s="10">
        <f t="shared" si="4"/>
        <v>42477.729780092588</v>
      </c>
      <c r="T21" s="10">
        <f t="shared" si="5"/>
        <v>42500.875</v>
      </c>
    </row>
    <row r="22" spans="1:20" ht="60" x14ac:dyDescent="0.25">
      <c r="A22">
        <v>3429</v>
      </c>
      <c r="B22" s="3" t="s">
        <v>3428</v>
      </c>
      <c r="C22" s="3" t="s">
        <v>7539</v>
      </c>
      <c r="D22">
        <v>150</v>
      </c>
      <c r="E22">
        <v>195</v>
      </c>
      <c r="F22" t="s">
        <v>8219</v>
      </c>
      <c r="G22" t="s">
        <v>8225</v>
      </c>
      <c r="H22" t="s">
        <v>8247</v>
      </c>
      <c r="I22">
        <v>1478046661</v>
      </c>
      <c r="J22">
        <v>1476837061</v>
      </c>
      <c r="K22" t="b">
        <v>0</v>
      </c>
      <c r="L22">
        <v>12</v>
      </c>
      <c r="M22" t="b">
        <v>1</v>
      </c>
      <c r="N22" t="s">
        <v>8271</v>
      </c>
      <c r="O22" s="9">
        <f t="shared" si="0"/>
        <v>130</v>
      </c>
      <c r="P22" s="5">
        <f t="shared" si="1"/>
        <v>16.25</v>
      </c>
      <c r="Q22" t="str">
        <f t="shared" si="2"/>
        <v>theater</v>
      </c>
      <c r="R22" t="str">
        <f t="shared" si="3"/>
        <v>plays</v>
      </c>
      <c r="S22" s="10">
        <f t="shared" si="4"/>
        <v>42662.021539351852</v>
      </c>
      <c r="T22" s="10">
        <f t="shared" si="5"/>
        <v>42676.021539351852</v>
      </c>
    </row>
    <row r="23" spans="1:20" ht="60" x14ac:dyDescent="0.25">
      <c r="A23">
        <v>1363</v>
      </c>
      <c r="B23" s="3" t="s">
        <v>1364</v>
      </c>
      <c r="C23" s="3" t="s">
        <v>5473</v>
      </c>
      <c r="D23">
        <v>200</v>
      </c>
      <c r="E23">
        <v>200</v>
      </c>
      <c r="F23" t="s">
        <v>8219</v>
      </c>
      <c r="G23" t="s">
        <v>8224</v>
      </c>
      <c r="H23" t="s">
        <v>8246</v>
      </c>
      <c r="I23">
        <v>1455523140</v>
      </c>
      <c r="J23">
        <v>1453925727</v>
      </c>
      <c r="K23" t="b">
        <v>0</v>
      </c>
      <c r="L23">
        <v>5</v>
      </c>
      <c r="M23" t="b">
        <v>1</v>
      </c>
      <c r="N23" t="s">
        <v>8274</v>
      </c>
      <c r="O23" s="9">
        <f t="shared" si="0"/>
        <v>100</v>
      </c>
      <c r="P23" s="5">
        <f t="shared" si="1"/>
        <v>40</v>
      </c>
      <c r="Q23" t="str">
        <f t="shared" si="2"/>
        <v>publishing</v>
      </c>
      <c r="R23" t="str">
        <f t="shared" si="3"/>
        <v>nonfiction</v>
      </c>
      <c r="S23" s="10">
        <f t="shared" si="4"/>
        <v>42396.8440625</v>
      </c>
      <c r="T23" s="10">
        <f t="shared" si="5"/>
        <v>42415.332638888889</v>
      </c>
    </row>
    <row r="24" spans="1:20" ht="45" x14ac:dyDescent="0.25">
      <c r="A24">
        <v>3415</v>
      </c>
      <c r="B24" s="3" t="s">
        <v>3414</v>
      </c>
      <c r="C24" s="3" t="s">
        <v>7525</v>
      </c>
      <c r="D24">
        <v>200</v>
      </c>
      <c r="E24">
        <v>200</v>
      </c>
      <c r="F24" t="s">
        <v>8219</v>
      </c>
      <c r="G24" t="s">
        <v>8224</v>
      </c>
      <c r="H24" t="s">
        <v>8246</v>
      </c>
      <c r="I24">
        <v>1460935800</v>
      </c>
      <c r="J24">
        <v>1459999656</v>
      </c>
      <c r="K24" t="b">
        <v>0</v>
      </c>
      <c r="L24">
        <v>9</v>
      </c>
      <c r="M24" t="b">
        <v>1</v>
      </c>
      <c r="N24" t="s">
        <v>8271</v>
      </c>
      <c r="O24" s="9">
        <f t="shared" si="0"/>
        <v>100</v>
      </c>
      <c r="P24" s="5">
        <f t="shared" si="1"/>
        <v>22.222222222222221</v>
      </c>
      <c r="Q24" t="str">
        <f t="shared" si="2"/>
        <v>theater</v>
      </c>
      <c r="R24" t="str">
        <f t="shared" si="3"/>
        <v>plays</v>
      </c>
      <c r="S24" s="10">
        <f t="shared" si="4"/>
        <v>42467.144166666665</v>
      </c>
      <c r="T24" s="10">
        <f t="shared" si="5"/>
        <v>42477.979166666672</v>
      </c>
    </row>
    <row r="25" spans="1:20" ht="45" x14ac:dyDescent="0.25">
      <c r="A25">
        <v>3588</v>
      </c>
      <c r="B25" s="3" t="s">
        <v>3587</v>
      </c>
      <c r="C25" s="3" t="s">
        <v>7698</v>
      </c>
      <c r="D25">
        <v>200</v>
      </c>
      <c r="E25">
        <v>201</v>
      </c>
      <c r="F25" t="s">
        <v>8219</v>
      </c>
      <c r="G25" t="s">
        <v>8225</v>
      </c>
      <c r="H25" t="s">
        <v>8247</v>
      </c>
      <c r="I25">
        <v>1430348400</v>
      </c>
      <c r="J25">
        <v>1428436410</v>
      </c>
      <c r="K25" t="b">
        <v>0</v>
      </c>
      <c r="L25">
        <v>11</v>
      </c>
      <c r="M25" t="b">
        <v>1</v>
      </c>
      <c r="N25" t="s">
        <v>8271</v>
      </c>
      <c r="O25" s="9">
        <f t="shared" si="0"/>
        <v>101</v>
      </c>
      <c r="P25" s="5">
        <f t="shared" si="1"/>
        <v>18.272727272727273</v>
      </c>
      <c r="Q25" t="str">
        <f t="shared" si="2"/>
        <v>theater</v>
      </c>
      <c r="R25" t="str">
        <f t="shared" si="3"/>
        <v>plays</v>
      </c>
      <c r="S25" s="10">
        <f t="shared" si="4"/>
        <v>42101.828819444447</v>
      </c>
      <c r="T25" s="10">
        <f t="shared" si="5"/>
        <v>42123.958333333328</v>
      </c>
    </row>
    <row r="26" spans="1:20" ht="60" x14ac:dyDescent="0.25">
      <c r="A26">
        <v>83</v>
      </c>
      <c r="B26" s="3" t="s">
        <v>85</v>
      </c>
      <c r="C26" s="3" t="s">
        <v>4194</v>
      </c>
      <c r="D26">
        <v>200</v>
      </c>
      <c r="E26">
        <v>205</v>
      </c>
      <c r="F26" t="s">
        <v>8219</v>
      </c>
      <c r="G26" t="s">
        <v>8225</v>
      </c>
      <c r="H26" t="s">
        <v>8247</v>
      </c>
      <c r="I26">
        <v>1424604600</v>
      </c>
      <c r="J26">
        <v>1423320389</v>
      </c>
      <c r="K26" t="b">
        <v>0</v>
      </c>
      <c r="L26">
        <v>13</v>
      </c>
      <c r="M26" t="b">
        <v>1</v>
      </c>
      <c r="N26" t="s">
        <v>8266</v>
      </c>
      <c r="O26" s="9">
        <f t="shared" si="0"/>
        <v>103</v>
      </c>
      <c r="P26" s="5">
        <f t="shared" si="1"/>
        <v>15.76923076923077</v>
      </c>
      <c r="Q26" t="str">
        <f t="shared" si="2"/>
        <v>film &amp; video</v>
      </c>
      <c r="R26" t="str">
        <f t="shared" si="3"/>
        <v>shorts</v>
      </c>
      <c r="S26" s="10">
        <f t="shared" si="4"/>
        <v>42042.615613425922</v>
      </c>
      <c r="T26" s="10">
        <f t="shared" si="5"/>
        <v>42057.479166666672</v>
      </c>
    </row>
    <row r="27" spans="1:20" ht="45" x14ac:dyDescent="0.25">
      <c r="A27">
        <v>3830</v>
      </c>
      <c r="B27" s="3" t="s">
        <v>3827</v>
      </c>
      <c r="C27" s="3" t="s">
        <v>7939</v>
      </c>
      <c r="D27">
        <v>100</v>
      </c>
      <c r="E27">
        <v>225</v>
      </c>
      <c r="F27" t="s">
        <v>8219</v>
      </c>
      <c r="G27" t="s">
        <v>8224</v>
      </c>
      <c r="H27" t="s">
        <v>8246</v>
      </c>
      <c r="I27">
        <v>1464371211</v>
      </c>
      <c r="J27">
        <v>1463161611</v>
      </c>
      <c r="K27" t="b">
        <v>0</v>
      </c>
      <c r="L27">
        <v>3</v>
      </c>
      <c r="M27" t="b">
        <v>1</v>
      </c>
      <c r="N27" t="s">
        <v>8271</v>
      </c>
      <c r="O27" s="9">
        <f t="shared" si="0"/>
        <v>225</v>
      </c>
      <c r="P27" s="5">
        <f t="shared" si="1"/>
        <v>75</v>
      </c>
      <c r="Q27" t="str">
        <f t="shared" si="2"/>
        <v>theater</v>
      </c>
      <c r="R27" t="str">
        <f t="shared" si="3"/>
        <v>plays</v>
      </c>
      <c r="S27" s="10">
        <f t="shared" si="4"/>
        <v>42503.740868055553</v>
      </c>
      <c r="T27" s="10">
        <f t="shared" si="5"/>
        <v>42517.740868055553</v>
      </c>
    </row>
    <row r="28" spans="1:20" ht="60" x14ac:dyDescent="0.25">
      <c r="A28">
        <v>3536</v>
      </c>
      <c r="B28" s="3" t="s">
        <v>3535</v>
      </c>
      <c r="C28" s="3" t="s">
        <v>7646</v>
      </c>
      <c r="D28">
        <v>150</v>
      </c>
      <c r="E28">
        <v>230</v>
      </c>
      <c r="F28" t="s">
        <v>8219</v>
      </c>
      <c r="G28" t="s">
        <v>8225</v>
      </c>
      <c r="H28" t="s">
        <v>8247</v>
      </c>
      <c r="I28">
        <v>1450612740</v>
      </c>
      <c r="J28">
        <v>1448040425</v>
      </c>
      <c r="K28" t="b">
        <v>0</v>
      </c>
      <c r="L28">
        <v>17</v>
      </c>
      <c r="M28" t="b">
        <v>1</v>
      </c>
      <c r="N28" t="s">
        <v>8271</v>
      </c>
      <c r="O28" s="9">
        <f t="shared" si="0"/>
        <v>153</v>
      </c>
      <c r="P28" s="5">
        <f t="shared" si="1"/>
        <v>13.529411764705882</v>
      </c>
      <c r="Q28" t="str">
        <f t="shared" si="2"/>
        <v>theater</v>
      </c>
      <c r="R28" t="str">
        <f t="shared" si="3"/>
        <v>plays</v>
      </c>
      <c r="S28" s="10">
        <f t="shared" si="4"/>
        <v>42328.727141203708</v>
      </c>
      <c r="T28" s="10">
        <f t="shared" si="5"/>
        <v>42358.499305555553</v>
      </c>
    </row>
    <row r="29" spans="1:20" ht="60" x14ac:dyDescent="0.25">
      <c r="A29">
        <v>3663</v>
      </c>
      <c r="B29" s="3" t="s">
        <v>3660</v>
      </c>
      <c r="C29" s="3" t="s">
        <v>7773</v>
      </c>
      <c r="D29">
        <v>225</v>
      </c>
      <c r="E29">
        <v>234</v>
      </c>
      <c r="F29" t="s">
        <v>8219</v>
      </c>
      <c r="G29" t="s">
        <v>8225</v>
      </c>
      <c r="H29" t="s">
        <v>8247</v>
      </c>
      <c r="I29">
        <v>1482321030</v>
      </c>
      <c r="J29">
        <v>1477133430</v>
      </c>
      <c r="K29" t="b">
        <v>0</v>
      </c>
      <c r="L29">
        <v>9</v>
      </c>
      <c r="M29" t="b">
        <v>1</v>
      </c>
      <c r="N29" t="s">
        <v>8271</v>
      </c>
      <c r="O29" s="9">
        <f t="shared" si="0"/>
        <v>104</v>
      </c>
      <c r="P29" s="5">
        <f t="shared" si="1"/>
        <v>26</v>
      </c>
      <c r="Q29" t="str">
        <f t="shared" si="2"/>
        <v>theater</v>
      </c>
      <c r="R29" t="str">
        <f t="shared" si="3"/>
        <v>plays</v>
      </c>
      <c r="S29" s="10">
        <f t="shared" si="4"/>
        <v>42665.451736111107</v>
      </c>
      <c r="T29" s="10">
        <f t="shared" si="5"/>
        <v>42725.493402777778</v>
      </c>
    </row>
    <row r="30" spans="1:20" ht="60" x14ac:dyDescent="0.25">
      <c r="A30">
        <v>3670</v>
      </c>
      <c r="B30" s="3" t="s">
        <v>3667</v>
      </c>
      <c r="C30" s="3" t="s">
        <v>7780</v>
      </c>
      <c r="D30">
        <v>220</v>
      </c>
      <c r="E30">
        <v>241</v>
      </c>
      <c r="F30" t="s">
        <v>8219</v>
      </c>
      <c r="G30" t="s">
        <v>8225</v>
      </c>
      <c r="H30" t="s">
        <v>8247</v>
      </c>
      <c r="I30">
        <v>1433113200</v>
      </c>
      <c r="J30">
        <v>1431951611</v>
      </c>
      <c r="K30" t="b">
        <v>0</v>
      </c>
      <c r="L30">
        <v>12</v>
      </c>
      <c r="M30" t="b">
        <v>1</v>
      </c>
      <c r="N30" t="s">
        <v>8271</v>
      </c>
      <c r="O30" s="9">
        <f t="shared" si="0"/>
        <v>110</v>
      </c>
      <c r="P30" s="5">
        <f t="shared" si="1"/>
        <v>20.083333333333332</v>
      </c>
      <c r="Q30" t="str">
        <f t="shared" si="2"/>
        <v>theater</v>
      </c>
      <c r="R30" t="str">
        <f t="shared" si="3"/>
        <v>plays</v>
      </c>
      <c r="S30" s="10">
        <f t="shared" si="4"/>
        <v>42142.514016203699</v>
      </c>
      <c r="T30" s="10">
        <f t="shared" si="5"/>
        <v>42155.958333333328</v>
      </c>
    </row>
    <row r="31" spans="1:20" ht="45" x14ac:dyDescent="0.25">
      <c r="A31">
        <v>3336</v>
      </c>
      <c r="B31" s="3" t="s">
        <v>3336</v>
      </c>
      <c r="C31" s="3" t="s">
        <v>7446</v>
      </c>
      <c r="D31">
        <v>250</v>
      </c>
      <c r="E31">
        <v>250</v>
      </c>
      <c r="F31" t="s">
        <v>8219</v>
      </c>
      <c r="G31" t="s">
        <v>8225</v>
      </c>
      <c r="H31" t="s">
        <v>8247</v>
      </c>
      <c r="I31">
        <v>1459845246</v>
      </c>
      <c r="J31">
        <v>1457429646</v>
      </c>
      <c r="K31" t="b">
        <v>0</v>
      </c>
      <c r="L31">
        <v>9</v>
      </c>
      <c r="M31" t="b">
        <v>1</v>
      </c>
      <c r="N31" t="s">
        <v>8271</v>
      </c>
      <c r="O31" s="9">
        <f t="shared" si="0"/>
        <v>100</v>
      </c>
      <c r="P31" s="5">
        <f t="shared" si="1"/>
        <v>27.777777777777779</v>
      </c>
      <c r="Q31" t="str">
        <f t="shared" si="2"/>
        <v>theater</v>
      </c>
      <c r="R31" t="str">
        <f t="shared" si="3"/>
        <v>plays</v>
      </c>
      <c r="S31" s="10">
        <f t="shared" si="4"/>
        <v>42437.398680555561</v>
      </c>
      <c r="T31" s="10">
        <f t="shared" si="5"/>
        <v>42465.35701388889</v>
      </c>
    </row>
    <row r="32" spans="1:20" ht="60" x14ac:dyDescent="0.25">
      <c r="A32">
        <v>3442</v>
      </c>
      <c r="B32" s="3" t="s">
        <v>3441</v>
      </c>
      <c r="C32" s="3" t="s">
        <v>7552</v>
      </c>
      <c r="D32">
        <v>250</v>
      </c>
      <c r="E32">
        <v>250</v>
      </c>
      <c r="F32" t="s">
        <v>8219</v>
      </c>
      <c r="G32" t="s">
        <v>8224</v>
      </c>
      <c r="H32" t="s">
        <v>8246</v>
      </c>
      <c r="I32">
        <v>1433016672</v>
      </c>
      <c r="J32">
        <v>1430424672</v>
      </c>
      <c r="K32" t="b">
        <v>0</v>
      </c>
      <c r="L32">
        <v>8</v>
      </c>
      <c r="M32" t="b">
        <v>1</v>
      </c>
      <c r="N32" t="s">
        <v>8271</v>
      </c>
      <c r="O32" s="9">
        <f t="shared" si="0"/>
        <v>100</v>
      </c>
      <c r="P32" s="5">
        <f t="shared" si="1"/>
        <v>31.25</v>
      </c>
      <c r="Q32" t="str">
        <f t="shared" si="2"/>
        <v>theater</v>
      </c>
      <c r="R32" t="str">
        <f t="shared" si="3"/>
        <v>plays</v>
      </c>
      <c r="S32" s="10">
        <f t="shared" si="4"/>
        <v>42124.841111111105</v>
      </c>
      <c r="T32" s="10">
        <f t="shared" si="5"/>
        <v>42154.841111111105</v>
      </c>
    </row>
    <row r="33" spans="1:20" ht="60" x14ac:dyDescent="0.25">
      <c r="A33">
        <v>3660</v>
      </c>
      <c r="B33" s="3" t="s">
        <v>3657</v>
      </c>
      <c r="C33" s="3" t="s">
        <v>7770</v>
      </c>
      <c r="D33">
        <v>250</v>
      </c>
      <c r="E33">
        <v>250</v>
      </c>
      <c r="F33" t="s">
        <v>8219</v>
      </c>
      <c r="G33" t="s">
        <v>8225</v>
      </c>
      <c r="H33" t="s">
        <v>8247</v>
      </c>
      <c r="I33">
        <v>1419368925</v>
      </c>
      <c r="J33">
        <v>1417208925</v>
      </c>
      <c r="K33" t="b">
        <v>0</v>
      </c>
      <c r="L33">
        <v>22</v>
      </c>
      <c r="M33" t="b">
        <v>1</v>
      </c>
      <c r="N33" t="s">
        <v>8271</v>
      </c>
      <c r="O33" s="9">
        <f t="shared" si="0"/>
        <v>100</v>
      </c>
      <c r="P33" s="5">
        <f t="shared" si="1"/>
        <v>11.363636363636363</v>
      </c>
      <c r="Q33" t="str">
        <f t="shared" si="2"/>
        <v>theater</v>
      </c>
      <c r="R33" t="str">
        <f t="shared" si="3"/>
        <v>plays</v>
      </c>
      <c r="S33" s="10">
        <f t="shared" si="4"/>
        <v>41971.881076388891</v>
      </c>
      <c r="T33" s="10">
        <f t="shared" si="5"/>
        <v>41996.881076388891</v>
      </c>
    </row>
    <row r="34" spans="1:20" ht="60" x14ac:dyDescent="0.25">
      <c r="A34">
        <v>3545</v>
      </c>
      <c r="B34" s="3" t="s">
        <v>3544</v>
      </c>
      <c r="C34" s="3" t="s">
        <v>7655</v>
      </c>
      <c r="D34">
        <v>250</v>
      </c>
      <c r="E34">
        <v>251</v>
      </c>
      <c r="F34" t="s">
        <v>8219</v>
      </c>
      <c r="G34" t="s">
        <v>8224</v>
      </c>
      <c r="H34" t="s">
        <v>8246</v>
      </c>
      <c r="I34">
        <v>1428780159</v>
      </c>
      <c r="J34">
        <v>1426188159</v>
      </c>
      <c r="K34" t="b">
        <v>0</v>
      </c>
      <c r="L34">
        <v>8</v>
      </c>
      <c r="M34" t="b">
        <v>1</v>
      </c>
      <c r="N34" t="s">
        <v>8271</v>
      </c>
      <c r="O34" s="9">
        <f t="shared" si="0"/>
        <v>100</v>
      </c>
      <c r="P34" s="5">
        <f t="shared" si="1"/>
        <v>31.375</v>
      </c>
      <c r="Q34" t="str">
        <f t="shared" si="2"/>
        <v>theater</v>
      </c>
      <c r="R34" t="str">
        <f t="shared" si="3"/>
        <v>plays</v>
      </c>
      <c r="S34" s="10">
        <f t="shared" si="4"/>
        <v>42075.807395833333</v>
      </c>
      <c r="T34" s="10">
        <f t="shared" si="5"/>
        <v>42105.807395833333</v>
      </c>
    </row>
    <row r="35" spans="1:20" ht="45" x14ac:dyDescent="0.25">
      <c r="A35">
        <v>94</v>
      </c>
      <c r="B35" s="3" t="s">
        <v>96</v>
      </c>
      <c r="C35" s="3" t="s">
        <v>4205</v>
      </c>
      <c r="D35">
        <v>250</v>
      </c>
      <c r="E35">
        <v>260</v>
      </c>
      <c r="F35" t="s">
        <v>8219</v>
      </c>
      <c r="G35" t="s">
        <v>8225</v>
      </c>
      <c r="H35" t="s">
        <v>8247</v>
      </c>
      <c r="I35">
        <v>1396890822</v>
      </c>
      <c r="J35">
        <v>1395162822</v>
      </c>
      <c r="K35" t="b">
        <v>0</v>
      </c>
      <c r="L35">
        <v>12</v>
      </c>
      <c r="M35" t="b">
        <v>1</v>
      </c>
      <c r="N35" t="s">
        <v>8266</v>
      </c>
      <c r="O35" s="9">
        <f t="shared" si="0"/>
        <v>104</v>
      </c>
      <c r="P35" s="5">
        <f t="shared" si="1"/>
        <v>21.666666666666668</v>
      </c>
      <c r="Q35" t="str">
        <f t="shared" si="2"/>
        <v>film &amp; video</v>
      </c>
      <c r="R35" t="str">
        <f t="shared" si="3"/>
        <v>shorts</v>
      </c>
      <c r="S35" s="10">
        <f t="shared" si="4"/>
        <v>41716.717847222222</v>
      </c>
      <c r="T35" s="10">
        <f t="shared" si="5"/>
        <v>41736.717847222222</v>
      </c>
    </row>
    <row r="36" spans="1:20" ht="60" x14ac:dyDescent="0.25">
      <c r="A36">
        <v>3824</v>
      </c>
      <c r="B36" s="3" t="s">
        <v>3821</v>
      </c>
      <c r="C36" s="3" t="s">
        <v>7933</v>
      </c>
      <c r="D36">
        <v>250</v>
      </c>
      <c r="E36">
        <v>270</v>
      </c>
      <c r="F36" t="s">
        <v>8219</v>
      </c>
      <c r="G36" t="s">
        <v>8225</v>
      </c>
      <c r="H36" t="s">
        <v>8247</v>
      </c>
      <c r="I36">
        <v>1470058860</v>
      </c>
      <c r="J36">
        <v>1469026903</v>
      </c>
      <c r="K36" t="b">
        <v>0</v>
      </c>
      <c r="L36">
        <v>7</v>
      </c>
      <c r="M36" t="b">
        <v>1</v>
      </c>
      <c r="N36" t="s">
        <v>8271</v>
      </c>
      <c r="O36" s="9">
        <f t="shared" si="0"/>
        <v>108</v>
      </c>
      <c r="P36" s="5">
        <f t="shared" si="1"/>
        <v>38.571428571428569</v>
      </c>
      <c r="Q36" t="str">
        <f t="shared" si="2"/>
        <v>theater</v>
      </c>
      <c r="R36" t="str">
        <f t="shared" si="3"/>
        <v>plays</v>
      </c>
      <c r="S36" s="10">
        <f t="shared" si="4"/>
        <v>42571.626192129625</v>
      </c>
      <c r="T36" s="10">
        <f t="shared" si="5"/>
        <v>42583.570138888885</v>
      </c>
    </row>
    <row r="37" spans="1:20" ht="60" x14ac:dyDescent="0.25">
      <c r="A37">
        <v>2820</v>
      </c>
      <c r="B37" s="3" t="s">
        <v>2820</v>
      </c>
      <c r="C37" s="3" t="s">
        <v>6930</v>
      </c>
      <c r="D37">
        <v>200</v>
      </c>
      <c r="E37">
        <v>272</v>
      </c>
      <c r="F37" t="s">
        <v>8219</v>
      </c>
      <c r="G37" t="s">
        <v>8225</v>
      </c>
      <c r="H37" t="s">
        <v>8247</v>
      </c>
      <c r="I37">
        <v>1456444800</v>
      </c>
      <c r="J37">
        <v>1454337589</v>
      </c>
      <c r="K37" t="b">
        <v>0</v>
      </c>
      <c r="L37">
        <v>20</v>
      </c>
      <c r="M37" t="b">
        <v>1</v>
      </c>
      <c r="N37" t="s">
        <v>8271</v>
      </c>
      <c r="O37" s="9">
        <f t="shared" si="0"/>
        <v>136</v>
      </c>
      <c r="P37" s="5">
        <f t="shared" si="1"/>
        <v>13.6</v>
      </c>
      <c r="Q37" t="str">
        <f t="shared" si="2"/>
        <v>theater</v>
      </c>
      <c r="R37" t="str">
        <f t="shared" si="3"/>
        <v>plays</v>
      </c>
      <c r="S37" s="10">
        <f t="shared" si="4"/>
        <v>42401.610983796301</v>
      </c>
      <c r="T37" s="10">
        <f t="shared" si="5"/>
        <v>42426</v>
      </c>
    </row>
    <row r="38" spans="1:20" ht="45" x14ac:dyDescent="0.25">
      <c r="A38">
        <v>3371</v>
      </c>
      <c r="B38" s="3" t="s">
        <v>3370</v>
      </c>
      <c r="C38" s="3" t="s">
        <v>7481</v>
      </c>
      <c r="D38">
        <v>200</v>
      </c>
      <c r="E38">
        <v>277</v>
      </c>
      <c r="F38" t="s">
        <v>8219</v>
      </c>
      <c r="G38" t="s">
        <v>8224</v>
      </c>
      <c r="H38" t="s">
        <v>8246</v>
      </c>
      <c r="I38">
        <v>1449089965</v>
      </c>
      <c r="J38">
        <v>1446670765</v>
      </c>
      <c r="K38" t="b">
        <v>0</v>
      </c>
      <c r="L38">
        <v>9</v>
      </c>
      <c r="M38" t="b">
        <v>1</v>
      </c>
      <c r="N38" t="s">
        <v>8271</v>
      </c>
      <c r="O38" s="9">
        <f t="shared" si="0"/>
        <v>139</v>
      </c>
      <c r="P38" s="5">
        <f t="shared" si="1"/>
        <v>30.777777777777779</v>
      </c>
      <c r="Q38" t="str">
        <f t="shared" si="2"/>
        <v>theater</v>
      </c>
      <c r="R38" t="str">
        <f t="shared" si="3"/>
        <v>plays</v>
      </c>
      <c r="S38" s="10">
        <f t="shared" si="4"/>
        <v>42312.874594907407</v>
      </c>
      <c r="T38" s="10">
        <f t="shared" si="5"/>
        <v>42340.874594907407</v>
      </c>
    </row>
    <row r="39" spans="1:20" ht="30" x14ac:dyDescent="0.25">
      <c r="A39">
        <v>3397</v>
      </c>
      <c r="B39" s="3" t="s">
        <v>3396</v>
      </c>
      <c r="C39" s="3" t="s">
        <v>7507</v>
      </c>
      <c r="D39">
        <v>250</v>
      </c>
      <c r="E39">
        <v>280</v>
      </c>
      <c r="F39" t="s">
        <v>8219</v>
      </c>
      <c r="G39" t="s">
        <v>8225</v>
      </c>
      <c r="H39" t="s">
        <v>8247</v>
      </c>
      <c r="I39">
        <v>1455832800</v>
      </c>
      <c r="J39">
        <v>1452338929</v>
      </c>
      <c r="K39" t="b">
        <v>0</v>
      </c>
      <c r="L39">
        <v>24</v>
      </c>
      <c r="M39" t="b">
        <v>1</v>
      </c>
      <c r="N39" t="s">
        <v>8271</v>
      </c>
      <c r="O39" s="9">
        <f t="shared" si="0"/>
        <v>112</v>
      </c>
      <c r="P39" s="5">
        <f t="shared" si="1"/>
        <v>11.666666666666666</v>
      </c>
      <c r="Q39" t="str">
        <f t="shared" si="2"/>
        <v>theater</v>
      </c>
      <c r="R39" t="str">
        <f t="shared" si="3"/>
        <v>plays</v>
      </c>
      <c r="S39" s="10">
        <f t="shared" si="4"/>
        <v>42378.478344907402</v>
      </c>
      <c r="T39" s="10">
        <f t="shared" si="5"/>
        <v>42418.916666666672</v>
      </c>
    </row>
    <row r="40" spans="1:20" ht="45" x14ac:dyDescent="0.25">
      <c r="A40">
        <v>3292</v>
      </c>
      <c r="B40" s="3" t="s">
        <v>3292</v>
      </c>
      <c r="C40" s="3" t="s">
        <v>7402</v>
      </c>
      <c r="D40">
        <v>101</v>
      </c>
      <c r="E40">
        <v>289</v>
      </c>
      <c r="F40" t="s">
        <v>8219</v>
      </c>
      <c r="G40" t="s">
        <v>8225</v>
      </c>
      <c r="H40" t="s">
        <v>8247</v>
      </c>
      <c r="I40">
        <v>1449257348</v>
      </c>
      <c r="J40">
        <v>1444069748</v>
      </c>
      <c r="K40" t="b">
        <v>0</v>
      </c>
      <c r="L40">
        <v>15</v>
      </c>
      <c r="M40" t="b">
        <v>1</v>
      </c>
      <c r="N40" t="s">
        <v>8271</v>
      </c>
      <c r="O40" s="9">
        <f t="shared" si="0"/>
        <v>286</v>
      </c>
      <c r="P40" s="5">
        <f t="shared" si="1"/>
        <v>19.266666666666666</v>
      </c>
      <c r="Q40" t="str">
        <f t="shared" si="2"/>
        <v>theater</v>
      </c>
      <c r="R40" t="str">
        <f t="shared" si="3"/>
        <v>plays</v>
      </c>
      <c r="S40" s="10">
        <f t="shared" si="4"/>
        <v>42282.770231481481</v>
      </c>
      <c r="T40" s="10">
        <f t="shared" si="5"/>
        <v>42342.811898148153</v>
      </c>
    </row>
    <row r="41" spans="1:20" ht="30" x14ac:dyDescent="0.25">
      <c r="A41">
        <v>1192</v>
      </c>
      <c r="B41" s="3" t="s">
        <v>1193</v>
      </c>
      <c r="C41" s="3" t="s">
        <v>5302</v>
      </c>
      <c r="D41">
        <v>100</v>
      </c>
      <c r="E41">
        <v>290</v>
      </c>
      <c r="F41" t="s">
        <v>8219</v>
      </c>
      <c r="G41" t="s">
        <v>8225</v>
      </c>
      <c r="H41" t="s">
        <v>8247</v>
      </c>
      <c r="I41">
        <v>1486814978</v>
      </c>
      <c r="J41">
        <v>1484222978</v>
      </c>
      <c r="K41" t="b">
        <v>0</v>
      </c>
      <c r="L41">
        <v>15</v>
      </c>
      <c r="M41" t="b">
        <v>1</v>
      </c>
      <c r="N41" t="s">
        <v>8285</v>
      </c>
      <c r="O41" s="9">
        <f t="shared" si="0"/>
        <v>290</v>
      </c>
      <c r="P41" s="5">
        <f t="shared" si="1"/>
        <v>19.333333333333332</v>
      </c>
      <c r="Q41" t="str">
        <f t="shared" si="2"/>
        <v>photography</v>
      </c>
      <c r="R41" t="str">
        <f t="shared" si="3"/>
        <v>photobooks</v>
      </c>
      <c r="S41" s="10">
        <f t="shared" si="4"/>
        <v>42747.506689814814</v>
      </c>
      <c r="T41" s="10">
        <f t="shared" si="5"/>
        <v>42777.506689814814</v>
      </c>
    </row>
    <row r="42" spans="1:20" ht="45" x14ac:dyDescent="0.25">
      <c r="A42">
        <v>848</v>
      </c>
      <c r="B42" s="3" t="s">
        <v>849</v>
      </c>
      <c r="C42" s="3" t="s">
        <v>4958</v>
      </c>
      <c r="D42">
        <v>300</v>
      </c>
      <c r="E42">
        <v>300</v>
      </c>
      <c r="F42" t="s">
        <v>8219</v>
      </c>
      <c r="G42" t="s">
        <v>8224</v>
      </c>
      <c r="H42" t="s">
        <v>8246</v>
      </c>
      <c r="I42">
        <v>1429038033</v>
      </c>
      <c r="J42">
        <v>1426446033</v>
      </c>
      <c r="K42" t="b">
        <v>0</v>
      </c>
      <c r="L42">
        <v>16</v>
      </c>
      <c r="M42" t="b">
        <v>1</v>
      </c>
      <c r="N42" t="s">
        <v>8277</v>
      </c>
      <c r="O42" s="9">
        <f t="shared" si="0"/>
        <v>100</v>
      </c>
      <c r="P42" s="5">
        <f t="shared" si="1"/>
        <v>18.75</v>
      </c>
      <c r="Q42" t="str">
        <f t="shared" si="2"/>
        <v>music</v>
      </c>
      <c r="R42" t="str">
        <f t="shared" si="3"/>
        <v>metal</v>
      </c>
      <c r="S42" s="10">
        <f t="shared" si="4"/>
        <v>42078.792048611111</v>
      </c>
      <c r="T42" s="10">
        <f t="shared" si="5"/>
        <v>42108.792048611111</v>
      </c>
    </row>
    <row r="43" spans="1:20" ht="45" x14ac:dyDescent="0.25">
      <c r="A43">
        <v>853</v>
      </c>
      <c r="B43" s="3" t="s">
        <v>854</v>
      </c>
      <c r="C43" s="3" t="s">
        <v>4963</v>
      </c>
      <c r="D43">
        <v>300</v>
      </c>
      <c r="E43">
        <v>300</v>
      </c>
      <c r="F43" t="s">
        <v>8219</v>
      </c>
      <c r="G43" t="s">
        <v>8224</v>
      </c>
      <c r="H43" t="s">
        <v>8246</v>
      </c>
      <c r="I43">
        <v>1424116709</v>
      </c>
      <c r="J43">
        <v>1421524709</v>
      </c>
      <c r="K43" t="b">
        <v>0</v>
      </c>
      <c r="L43">
        <v>10</v>
      </c>
      <c r="M43" t="b">
        <v>1</v>
      </c>
      <c r="N43" t="s">
        <v>8277</v>
      </c>
      <c r="O43" s="9">
        <f t="shared" si="0"/>
        <v>100</v>
      </c>
      <c r="P43" s="5">
        <f t="shared" si="1"/>
        <v>30</v>
      </c>
      <c r="Q43" t="str">
        <f t="shared" si="2"/>
        <v>music</v>
      </c>
      <c r="R43" t="str">
        <f t="shared" si="3"/>
        <v>metal</v>
      </c>
      <c r="S43" s="10">
        <f t="shared" si="4"/>
        <v>42021.832280092596</v>
      </c>
      <c r="T43" s="10">
        <f t="shared" si="5"/>
        <v>42051.832280092596</v>
      </c>
    </row>
    <row r="44" spans="1:20" ht="30" x14ac:dyDescent="0.25">
      <c r="A44">
        <v>1822</v>
      </c>
      <c r="B44" s="3" t="s">
        <v>1823</v>
      </c>
      <c r="C44" s="3" t="s">
        <v>5932</v>
      </c>
      <c r="D44">
        <v>300</v>
      </c>
      <c r="E44">
        <v>300</v>
      </c>
      <c r="F44" t="s">
        <v>8219</v>
      </c>
      <c r="G44" t="s">
        <v>8229</v>
      </c>
      <c r="H44" t="s">
        <v>8251</v>
      </c>
      <c r="I44">
        <v>1391194860</v>
      </c>
      <c r="J44">
        <v>1388084862</v>
      </c>
      <c r="K44" t="b">
        <v>0</v>
      </c>
      <c r="L44">
        <v>11</v>
      </c>
      <c r="M44" t="b">
        <v>1</v>
      </c>
      <c r="N44" t="s">
        <v>8276</v>
      </c>
      <c r="O44" s="9">
        <f t="shared" si="0"/>
        <v>100</v>
      </c>
      <c r="P44" s="5">
        <f t="shared" si="1"/>
        <v>27.272727272727273</v>
      </c>
      <c r="Q44" t="str">
        <f t="shared" si="2"/>
        <v>music</v>
      </c>
      <c r="R44" t="str">
        <f t="shared" si="3"/>
        <v>rock</v>
      </c>
      <c r="S44" s="10">
        <f t="shared" si="4"/>
        <v>41634.797013888885</v>
      </c>
      <c r="T44" s="10">
        <f t="shared" si="5"/>
        <v>41670.792361111111</v>
      </c>
    </row>
    <row r="45" spans="1:20" ht="45" x14ac:dyDescent="0.25">
      <c r="A45">
        <v>2112</v>
      </c>
      <c r="B45" s="3" t="s">
        <v>2113</v>
      </c>
      <c r="C45" s="3" t="s">
        <v>6222</v>
      </c>
      <c r="D45">
        <v>300</v>
      </c>
      <c r="E45">
        <v>300</v>
      </c>
      <c r="F45" t="s">
        <v>8219</v>
      </c>
      <c r="G45" t="s">
        <v>8224</v>
      </c>
      <c r="H45" t="s">
        <v>8246</v>
      </c>
      <c r="I45">
        <v>1366064193</v>
      </c>
      <c r="J45">
        <v>1364854593</v>
      </c>
      <c r="K45" t="b">
        <v>0</v>
      </c>
      <c r="L45">
        <v>11</v>
      </c>
      <c r="M45" t="b">
        <v>1</v>
      </c>
      <c r="N45" t="s">
        <v>8279</v>
      </c>
      <c r="O45" s="9">
        <f t="shared" si="0"/>
        <v>100</v>
      </c>
      <c r="P45" s="5">
        <f t="shared" si="1"/>
        <v>27.272727272727273</v>
      </c>
      <c r="Q45" t="str">
        <f t="shared" si="2"/>
        <v>music</v>
      </c>
      <c r="R45" t="str">
        <f t="shared" si="3"/>
        <v>indie rock</v>
      </c>
      <c r="S45" s="10">
        <f t="shared" si="4"/>
        <v>41365.928159722222</v>
      </c>
      <c r="T45" s="10">
        <f t="shared" si="5"/>
        <v>41379.928159722222</v>
      </c>
    </row>
    <row r="46" spans="1:20" ht="45" x14ac:dyDescent="0.25">
      <c r="A46">
        <v>2923</v>
      </c>
      <c r="B46" s="3" t="s">
        <v>2923</v>
      </c>
      <c r="C46" s="3" t="s">
        <v>7033</v>
      </c>
      <c r="D46">
        <v>300</v>
      </c>
      <c r="E46">
        <v>300</v>
      </c>
      <c r="F46" t="s">
        <v>8219</v>
      </c>
      <c r="G46" t="s">
        <v>8224</v>
      </c>
      <c r="H46" t="s">
        <v>8246</v>
      </c>
      <c r="I46">
        <v>1422068400</v>
      </c>
      <c r="J46">
        <v>1420774779</v>
      </c>
      <c r="K46" t="b">
        <v>0</v>
      </c>
      <c r="L46">
        <v>10</v>
      </c>
      <c r="M46" t="b">
        <v>1</v>
      </c>
      <c r="N46" t="s">
        <v>8305</v>
      </c>
      <c r="O46" s="9">
        <f t="shared" si="0"/>
        <v>100</v>
      </c>
      <c r="P46" s="5">
        <f t="shared" si="1"/>
        <v>30</v>
      </c>
      <c r="Q46" t="str">
        <f t="shared" si="2"/>
        <v>theater</v>
      </c>
      <c r="R46" t="str">
        <f t="shared" si="3"/>
        <v>musical</v>
      </c>
      <c r="S46" s="10">
        <f t="shared" si="4"/>
        <v>42013.15253472222</v>
      </c>
      <c r="T46" s="10">
        <f t="shared" si="5"/>
        <v>42028.125</v>
      </c>
    </row>
    <row r="47" spans="1:20" ht="45" x14ac:dyDescent="0.25">
      <c r="A47">
        <v>1849</v>
      </c>
      <c r="B47" s="3" t="s">
        <v>1850</v>
      </c>
      <c r="C47" s="3" t="s">
        <v>5959</v>
      </c>
      <c r="D47">
        <v>300</v>
      </c>
      <c r="E47">
        <v>301</v>
      </c>
      <c r="F47" t="s">
        <v>8219</v>
      </c>
      <c r="G47" t="s">
        <v>8224</v>
      </c>
      <c r="H47" t="s">
        <v>8246</v>
      </c>
      <c r="I47">
        <v>1350505059</v>
      </c>
      <c r="J47">
        <v>1347913059</v>
      </c>
      <c r="K47" t="b">
        <v>0</v>
      </c>
      <c r="L47">
        <v>8</v>
      </c>
      <c r="M47" t="b">
        <v>1</v>
      </c>
      <c r="N47" t="s">
        <v>8276</v>
      </c>
      <c r="O47" s="9">
        <f t="shared" si="0"/>
        <v>100</v>
      </c>
      <c r="P47" s="5">
        <f t="shared" si="1"/>
        <v>37.625</v>
      </c>
      <c r="Q47" t="str">
        <f t="shared" si="2"/>
        <v>music</v>
      </c>
      <c r="R47" t="str">
        <f t="shared" si="3"/>
        <v>rock</v>
      </c>
      <c r="S47" s="10">
        <f t="shared" si="4"/>
        <v>41169.845590277779</v>
      </c>
      <c r="T47" s="10">
        <f t="shared" si="5"/>
        <v>41199.845590277779</v>
      </c>
    </row>
    <row r="48" spans="1:20" ht="45" x14ac:dyDescent="0.25">
      <c r="A48">
        <v>1923</v>
      </c>
      <c r="B48" s="3" t="s">
        <v>1924</v>
      </c>
      <c r="C48" s="3" t="s">
        <v>6033</v>
      </c>
      <c r="D48">
        <v>125</v>
      </c>
      <c r="E48">
        <v>301</v>
      </c>
      <c r="F48" t="s">
        <v>8219</v>
      </c>
      <c r="G48" t="s">
        <v>8224</v>
      </c>
      <c r="H48" t="s">
        <v>8246</v>
      </c>
      <c r="I48">
        <v>1317099540</v>
      </c>
      <c r="J48">
        <v>1313612532</v>
      </c>
      <c r="K48" t="b">
        <v>0</v>
      </c>
      <c r="L48">
        <v>13</v>
      </c>
      <c r="M48" t="b">
        <v>1</v>
      </c>
      <c r="N48" t="s">
        <v>8279</v>
      </c>
      <c r="O48" s="9">
        <f t="shared" si="0"/>
        <v>241</v>
      </c>
      <c r="P48" s="5">
        <f t="shared" si="1"/>
        <v>23.153846153846153</v>
      </c>
      <c r="Q48" t="str">
        <f t="shared" si="2"/>
        <v>music</v>
      </c>
      <c r="R48" t="str">
        <f t="shared" si="3"/>
        <v>indie rock</v>
      </c>
      <c r="S48" s="10">
        <f t="shared" si="4"/>
        <v>40772.848749999997</v>
      </c>
      <c r="T48" s="10">
        <f t="shared" si="5"/>
        <v>40813.207638888889</v>
      </c>
    </row>
    <row r="49" spans="1:20" ht="60" x14ac:dyDescent="0.25">
      <c r="A49">
        <v>827</v>
      </c>
      <c r="B49" s="3" t="s">
        <v>828</v>
      </c>
      <c r="C49" s="3" t="s">
        <v>4937</v>
      </c>
      <c r="D49">
        <v>300</v>
      </c>
      <c r="E49">
        <v>310</v>
      </c>
      <c r="F49" t="s">
        <v>8219</v>
      </c>
      <c r="G49" t="s">
        <v>8224</v>
      </c>
      <c r="H49" t="s">
        <v>8246</v>
      </c>
      <c r="I49">
        <v>1329248940</v>
      </c>
      <c r="J49">
        <v>1326972107</v>
      </c>
      <c r="K49" t="b">
        <v>0</v>
      </c>
      <c r="L49">
        <v>11</v>
      </c>
      <c r="M49" t="b">
        <v>1</v>
      </c>
      <c r="N49" t="s">
        <v>8276</v>
      </c>
      <c r="O49" s="9">
        <f t="shared" si="0"/>
        <v>103</v>
      </c>
      <c r="P49" s="5">
        <f t="shared" si="1"/>
        <v>28.181818181818183</v>
      </c>
      <c r="Q49" t="str">
        <f t="shared" si="2"/>
        <v>music</v>
      </c>
      <c r="R49" t="str">
        <f t="shared" si="3"/>
        <v>rock</v>
      </c>
      <c r="S49" s="10">
        <f t="shared" si="4"/>
        <v>40927.473460648151</v>
      </c>
      <c r="T49" s="10">
        <f t="shared" si="5"/>
        <v>40953.825694444444</v>
      </c>
    </row>
    <row r="50" spans="1:20" ht="45" x14ac:dyDescent="0.25">
      <c r="A50">
        <v>2740</v>
      </c>
      <c r="B50" s="3" t="s">
        <v>2740</v>
      </c>
      <c r="C50" s="3" t="s">
        <v>6850</v>
      </c>
      <c r="D50">
        <v>300</v>
      </c>
      <c r="E50">
        <v>310</v>
      </c>
      <c r="F50" t="s">
        <v>8219</v>
      </c>
      <c r="G50" t="s">
        <v>8224</v>
      </c>
      <c r="H50" t="s">
        <v>8246</v>
      </c>
      <c r="I50">
        <v>1426117552</v>
      </c>
      <c r="J50">
        <v>1423529152</v>
      </c>
      <c r="K50" t="b">
        <v>0</v>
      </c>
      <c r="L50">
        <v>17</v>
      </c>
      <c r="M50" t="b">
        <v>1</v>
      </c>
      <c r="N50" t="s">
        <v>8295</v>
      </c>
      <c r="O50" s="9">
        <f t="shared" si="0"/>
        <v>103</v>
      </c>
      <c r="P50" s="5">
        <f t="shared" si="1"/>
        <v>18.235294117647058</v>
      </c>
      <c r="Q50" t="str">
        <f t="shared" si="2"/>
        <v>technology</v>
      </c>
      <c r="R50" t="str">
        <f t="shared" si="3"/>
        <v>hardware</v>
      </c>
      <c r="S50" s="10">
        <f t="shared" si="4"/>
        <v>42045.031851851847</v>
      </c>
      <c r="T50" s="10">
        <f t="shared" si="5"/>
        <v>42074.99018518519</v>
      </c>
    </row>
    <row r="51" spans="1:20" ht="60" x14ac:dyDescent="0.25">
      <c r="A51">
        <v>3476</v>
      </c>
      <c r="B51" s="3" t="s">
        <v>3475</v>
      </c>
      <c r="C51" s="3" t="s">
        <v>7586</v>
      </c>
      <c r="D51">
        <v>300</v>
      </c>
      <c r="E51">
        <v>312</v>
      </c>
      <c r="F51" t="s">
        <v>8219</v>
      </c>
      <c r="G51" t="s">
        <v>8224</v>
      </c>
      <c r="H51" t="s">
        <v>8246</v>
      </c>
      <c r="I51">
        <v>1414378800</v>
      </c>
      <c r="J51">
        <v>1412836990</v>
      </c>
      <c r="K51" t="b">
        <v>0</v>
      </c>
      <c r="L51">
        <v>6</v>
      </c>
      <c r="M51" t="b">
        <v>1</v>
      </c>
      <c r="N51" t="s">
        <v>8271</v>
      </c>
      <c r="O51" s="9">
        <f t="shared" si="0"/>
        <v>104</v>
      </c>
      <c r="P51" s="5">
        <f t="shared" si="1"/>
        <v>52</v>
      </c>
      <c r="Q51" t="str">
        <f t="shared" si="2"/>
        <v>theater</v>
      </c>
      <c r="R51" t="str">
        <f t="shared" si="3"/>
        <v>plays</v>
      </c>
      <c r="S51" s="10">
        <f t="shared" si="4"/>
        <v>41921.279976851853</v>
      </c>
      <c r="T51" s="10">
        <f t="shared" si="5"/>
        <v>41939.125</v>
      </c>
    </row>
    <row r="52" spans="1:20" ht="60" x14ac:dyDescent="0.25">
      <c r="A52">
        <v>2216</v>
      </c>
      <c r="B52" s="3" t="s">
        <v>2217</v>
      </c>
      <c r="C52" s="3" t="s">
        <v>6326</v>
      </c>
      <c r="D52">
        <v>300</v>
      </c>
      <c r="E52">
        <v>317</v>
      </c>
      <c r="F52" t="s">
        <v>8219</v>
      </c>
      <c r="G52" t="s">
        <v>8224</v>
      </c>
      <c r="H52" t="s">
        <v>8246</v>
      </c>
      <c r="I52">
        <v>1437674545</v>
      </c>
      <c r="J52">
        <v>1436464945</v>
      </c>
      <c r="K52" t="b">
        <v>0</v>
      </c>
      <c r="L52">
        <v>14</v>
      </c>
      <c r="M52" t="b">
        <v>1</v>
      </c>
      <c r="N52" t="s">
        <v>8280</v>
      </c>
      <c r="O52" s="9">
        <f t="shared" si="0"/>
        <v>106</v>
      </c>
      <c r="P52" s="5">
        <f t="shared" si="1"/>
        <v>22.642857142857142</v>
      </c>
      <c r="Q52" t="str">
        <f t="shared" si="2"/>
        <v>music</v>
      </c>
      <c r="R52" t="str">
        <f t="shared" si="3"/>
        <v>electronic music</v>
      </c>
      <c r="S52" s="10">
        <f t="shared" si="4"/>
        <v>42194.751678240747</v>
      </c>
      <c r="T52" s="10">
        <f t="shared" si="5"/>
        <v>42208.751678240747</v>
      </c>
    </row>
    <row r="53" spans="1:20" ht="60" x14ac:dyDescent="0.25">
      <c r="A53">
        <v>3835</v>
      </c>
      <c r="B53" s="3" t="s">
        <v>3832</v>
      </c>
      <c r="C53" s="3" t="s">
        <v>7944</v>
      </c>
      <c r="D53">
        <v>200</v>
      </c>
      <c r="E53">
        <v>320</v>
      </c>
      <c r="F53" t="s">
        <v>8219</v>
      </c>
      <c r="G53" t="s">
        <v>8225</v>
      </c>
      <c r="H53" t="s">
        <v>8247</v>
      </c>
      <c r="I53">
        <v>1461278208</v>
      </c>
      <c r="J53">
        <v>1459463808</v>
      </c>
      <c r="K53" t="b">
        <v>0</v>
      </c>
      <c r="L53">
        <v>8</v>
      </c>
      <c r="M53" t="b">
        <v>1</v>
      </c>
      <c r="N53" t="s">
        <v>8271</v>
      </c>
      <c r="O53" s="9">
        <f t="shared" si="0"/>
        <v>160</v>
      </c>
      <c r="P53" s="5">
        <f t="shared" si="1"/>
        <v>40</v>
      </c>
      <c r="Q53" t="str">
        <f t="shared" si="2"/>
        <v>theater</v>
      </c>
      <c r="R53" t="str">
        <f t="shared" si="3"/>
        <v>plays</v>
      </c>
      <c r="S53" s="10">
        <f t="shared" si="4"/>
        <v>42460.94222222222</v>
      </c>
      <c r="T53" s="10">
        <f t="shared" si="5"/>
        <v>42481.94222222222</v>
      </c>
    </row>
    <row r="54" spans="1:20" ht="45" x14ac:dyDescent="0.25">
      <c r="A54">
        <v>3475</v>
      </c>
      <c r="B54" s="3" t="s">
        <v>3474</v>
      </c>
      <c r="C54" s="3" t="s">
        <v>7585</v>
      </c>
      <c r="D54">
        <v>300</v>
      </c>
      <c r="E54">
        <v>340</v>
      </c>
      <c r="F54" t="s">
        <v>8219</v>
      </c>
      <c r="G54" t="s">
        <v>8225</v>
      </c>
      <c r="H54" t="s">
        <v>8247</v>
      </c>
      <c r="I54">
        <v>1414972800</v>
      </c>
      <c r="J54">
        <v>1412629704</v>
      </c>
      <c r="K54" t="b">
        <v>0</v>
      </c>
      <c r="L54">
        <v>17</v>
      </c>
      <c r="M54" t="b">
        <v>1</v>
      </c>
      <c r="N54" t="s">
        <v>8271</v>
      </c>
      <c r="O54" s="9">
        <f t="shared" si="0"/>
        <v>113</v>
      </c>
      <c r="P54" s="5">
        <f t="shared" si="1"/>
        <v>20</v>
      </c>
      <c r="Q54" t="str">
        <f t="shared" si="2"/>
        <v>theater</v>
      </c>
      <c r="R54" t="str">
        <f t="shared" si="3"/>
        <v>plays</v>
      </c>
      <c r="S54" s="10">
        <f t="shared" si="4"/>
        <v>41918.880833333329</v>
      </c>
      <c r="T54" s="10">
        <f t="shared" si="5"/>
        <v>41946</v>
      </c>
    </row>
    <row r="55" spans="1:20" ht="45" x14ac:dyDescent="0.25">
      <c r="A55">
        <v>3423</v>
      </c>
      <c r="B55" s="3" t="s">
        <v>3422</v>
      </c>
      <c r="C55" s="3" t="s">
        <v>7533</v>
      </c>
      <c r="D55">
        <v>250</v>
      </c>
      <c r="E55">
        <v>350</v>
      </c>
      <c r="F55" t="s">
        <v>8219</v>
      </c>
      <c r="G55" t="s">
        <v>8224</v>
      </c>
      <c r="H55" t="s">
        <v>8246</v>
      </c>
      <c r="I55">
        <v>1429912341</v>
      </c>
      <c r="J55">
        <v>1427320341</v>
      </c>
      <c r="K55" t="b">
        <v>0</v>
      </c>
      <c r="L55">
        <v>10</v>
      </c>
      <c r="M55" t="b">
        <v>1</v>
      </c>
      <c r="N55" t="s">
        <v>8271</v>
      </c>
      <c r="O55" s="9">
        <f t="shared" si="0"/>
        <v>140</v>
      </c>
      <c r="P55" s="5">
        <f t="shared" si="1"/>
        <v>35</v>
      </c>
      <c r="Q55" t="str">
        <f t="shared" si="2"/>
        <v>theater</v>
      </c>
      <c r="R55" t="str">
        <f t="shared" si="3"/>
        <v>plays</v>
      </c>
      <c r="S55" s="10">
        <f t="shared" si="4"/>
        <v>42088.911354166667</v>
      </c>
      <c r="T55" s="10">
        <f t="shared" si="5"/>
        <v>42118.911354166667</v>
      </c>
    </row>
    <row r="56" spans="1:20" ht="45" x14ac:dyDescent="0.25">
      <c r="A56">
        <v>3787</v>
      </c>
      <c r="B56" s="3" t="s">
        <v>3784</v>
      </c>
      <c r="C56" s="3" t="s">
        <v>7897</v>
      </c>
      <c r="D56">
        <v>350</v>
      </c>
      <c r="E56">
        <v>351</v>
      </c>
      <c r="F56" t="s">
        <v>8219</v>
      </c>
      <c r="G56" t="s">
        <v>8224</v>
      </c>
      <c r="H56" t="s">
        <v>8246</v>
      </c>
      <c r="I56">
        <v>1436587140</v>
      </c>
      <c r="J56">
        <v>1434113406</v>
      </c>
      <c r="K56" t="b">
        <v>0</v>
      </c>
      <c r="L56">
        <v>10</v>
      </c>
      <c r="M56" t="b">
        <v>1</v>
      </c>
      <c r="N56" t="s">
        <v>8305</v>
      </c>
      <c r="O56" s="9">
        <f t="shared" si="0"/>
        <v>100</v>
      </c>
      <c r="P56" s="5">
        <f t="shared" si="1"/>
        <v>35.1</v>
      </c>
      <c r="Q56" t="str">
        <f t="shared" si="2"/>
        <v>theater</v>
      </c>
      <c r="R56" t="str">
        <f t="shared" si="3"/>
        <v>musical</v>
      </c>
      <c r="S56" s="10">
        <f t="shared" si="4"/>
        <v>42167.534791666665</v>
      </c>
      <c r="T56" s="10">
        <f t="shared" si="5"/>
        <v>42196.165972222225</v>
      </c>
    </row>
    <row r="57" spans="1:20" ht="45" x14ac:dyDescent="0.25">
      <c r="A57">
        <v>2638</v>
      </c>
      <c r="B57" s="3" t="s">
        <v>2638</v>
      </c>
      <c r="C57" s="3" t="s">
        <v>6748</v>
      </c>
      <c r="D57">
        <v>347</v>
      </c>
      <c r="E57">
        <v>353</v>
      </c>
      <c r="F57" t="s">
        <v>8219</v>
      </c>
      <c r="G57" t="s">
        <v>8224</v>
      </c>
      <c r="H57" t="s">
        <v>8246</v>
      </c>
      <c r="I57">
        <v>1421358895</v>
      </c>
      <c r="J57">
        <v>1418766895</v>
      </c>
      <c r="K57" t="b">
        <v>0</v>
      </c>
      <c r="L57">
        <v>14</v>
      </c>
      <c r="M57" t="b">
        <v>1</v>
      </c>
      <c r="N57" t="s">
        <v>8301</v>
      </c>
      <c r="O57" s="9">
        <f t="shared" si="0"/>
        <v>102</v>
      </c>
      <c r="P57" s="5">
        <f t="shared" si="1"/>
        <v>25.214285714285715</v>
      </c>
      <c r="Q57" t="str">
        <f t="shared" si="2"/>
        <v>technology</v>
      </c>
      <c r="R57" t="str">
        <f t="shared" si="3"/>
        <v>space exploration</v>
      </c>
      <c r="S57" s="10">
        <f t="shared" si="4"/>
        <v>41989.913136574076</v>
      </c>
      <c r="T57" s="10">
        <f t="shared" si="5"/>
        <v>42019.913136574076</v>
      </c>
    </row>
    <row r="58" spans="1:20" ht="45" x14ac:dyDescent="0.25">
      <c r="A58">
        <v>3686</v>
      </c>
      <c r="B58" s="3" t="s">
        <v>3683</v>
      </c>
      <c r="C58" s="3" t="s">
        <v>7796</v>
      </c>
      <c r="D58">
        <v>350</v>
      </c>
      <c r="E58">
        <v>355</v>
      </c>
      <c r="F58" t="s">
        <v>8219</v>
      </c>
      <c r="G58" t="s">
        <v>8224</v>
      </c>
      <c r="H58" t="s">
        <v>8246</v>
      </c>
      <c r="I58">
        <v>1440820740</v>
      </c>
      <c r="J58">
        <v>1439567660</v>
      </c>
      <c r="K58" t="b">
        <v>0</v>
      </c>
      <c r="L58">
        <v>6</v>
      </c>
      <c r="M58" t="b">
        <v>1</v>
      </c>
      <c r="N58" t="s">
        <v>8271</v>
      </c>
      <c r="O58" s="9">
        <f t="shared" si="0"/>
        <v>101</v>
      </c>
      <c r="P58" s="5">
        <f t="shared" si="1"/>
        <v>59.166666666666664</v>
      </c>
      <c r="Q58" t="str">
        <f t="shared" si="2"/>
        <v>theater</v>
      </c>
      <c r="R58" t="str">
        <f t="shared" si="3"/>
        <v>plays</v>
      </c>
      <c r="S58" s="10">
        <f t="shared" si="4"/>
        <v>42230.662731481483</v>
      </c>
      <c r="T58" s="10">
        <f t="shared" si="5"/>
        <v>42245.165972222225</v>
      </c>
    </row>
    <row r="59" spans="1:20" ht="60" x14ac:dyDescent="0.25">
      <c r="A59">
        <v>3540</v>
      </c>
      <c r="B59" s="3" t="s">
        <v>3539</v>
      </c>
      <c r="C59" s="3" t="s">
        <v>7650</v>
      </c>
      <c r="D59">
        <v>300</v>
      </c>
      <c r="E59">
        <v>369</v>
      </c>
      <c r="F59" t="s">
        <v>8219</v>
      </c>
      <c r="G59" t="s">
        <v>8225</v>
      </c>
      <c r="H59" t="s">
        <v>8247</v>
      </c>
      <c r="I59">
        <v>1466899491</v>
      </c>
      <c r="J59">
        <v>1464307491</v>
      </c>
      <c r="K59" t="b">
        <v>0</v>
      </c>
      <c r="L59">
        <v>8</v>
      </c>
      <c r="M59" t="b">
        <v>1</v>
      </c>
      <c r="N59" t="s">
        <v>8271</v>
      </c>
      <c r="O59" s="9">
        <f t="shared" si="0"/>
        <v>123</v>
      </c>
      <c r="P59" s="5">
        <f t="shared" si="1"/>
        <v>46.125</v>
      </c>
      <c r="Q59" t="str">
        <f t="shared" si="2"/>
        <v>theater</v>
      </c>
      <c r="R59" t="str">
        <f t="shared" si="3"/>
        <v>plays</v>
      </c>
      <c r="S59" s="10">
        <f t="shared" si="4"/>
        <v>42517.003368055557</v>
      </c>
      <c r="T59" s="10">
        <f t="shared" si="5"/>
        <v>42547.003368055557</v>
      </c>
    </row>
    <row r="60" spans="1:20" ht="45" x14ac:dyDescent="0.25">
      <c r="A60">
        <v>3011</v>
      </c>
      <c r="B60" s="3" t="s">
        <v>3011</v>
      </c>
      <c r="C60" s="3" t="s">
        <v>7121</v>
      </c>
      <c r="D60">
        <v>300</v>
      </c>
      <c r="E60">
        <v>371</v>
      </c>
      <c r="F60" t="s">
        <v>8219</v>
      </c>
      <c r="G60" t="s">
        <v>8227</v>
      </c>
      <c r="H60" t="s">
        <v>8249</v>
      </c>
      <c r="I60">
        <v>1450911540</v>
      </c>
      <c r="J60">
        <v>1448536516</v>
      </c>
      <c r="K60" t="b">
        <v>0</v>
      </c>
      <c r="L60">
        <v>25</v>
      </c>
      <c r="M60" t="b">
        <v>1</v>
      </c>
      <c r="N60" t="s">
        <v>8303</v>
      </c>
      <c r="O60" s="9">
        <f t="shared" si="0"/>
        <v>124</v>
      </c>
      <c r="P60" s="5">
        <f t="shared" si="1"/>
        <v>14.84</v>
      </c>
      <c r="Q60" t="str">
        <f t="shared" si="2"/>
        <v>theater</v>
      </c>
      <c r="R60" t="str">
        <f t="shared" si="3"/>
        <v>spaces</v>
      </c>
      <c r="S60" s="10">
        <f t="shared" si="4"/>
        <v>42334.468935185185</v>
      </c>
      <c r="T60" s="10">
        <f t="shared" si="5"/>
        <v>42361.957638888889</v>
      </c>
    </row>
    <row r="61" spans="1:20" ht="45" x14ac:dyDescent="0.25">
      <c r="A61">
        <v>1345</v>
      </c>
      <c r="B61" s="3" t="s">
        <v>1346</v>
      </c>
      <c r="C61" s="3" t="s">
        <v>5455</v>
      </c>
      <c r="D61">
        <v>300</v>
      </c>
      <c r="E61">
        <v>375</v>
      </c>
      <c r="F61" t="s">
        <v>8219</v>
      </c>
      <c r="G61" t="s">
        <v>8224</v>
      </c>
      <c r="H61" t="s">
        <v>8246</v>
      </c>
      <c r="I61">
        <v>1405366359</v>
      </c>
      <c r="J61">
        <v>1402342359</v>
      </c>
      <c r="K61" t="b">
        <v>0</v>
      </c>
      <c r="L61">
        <v>7</v>
      </c>
      <c r="M61" t="b">
        <v>1</v>
      </c>
      <c r="N61" t="s">
        <v>8274</v>
      </c>
      <c r="O61" s="9">
        <f t="shared" si="0"/>
        <v>125</v>
      </c>
      <c r="P61" s="5">
        <f t="shared" si="1"/>
        <v>53.571428571428569</v>
      </c>
      <c r="Q61" t="str">
        <f t="shared" si="2"/>
        <v>publishing</v>
      </c>
      <c r="R61" t="str">
        <f t="shared" si="3"/>
        <v>nonfiction</v>
      </c>
      <c r="S61" s="10">
        <f t="shared" si="4"/>
        <v>41799.814340277779</v>
      </c>
      <c r="T61" s="10">
        <f t="shared" si="5"/>
        <v>41834.814340277779</v>
      </c>
    </row>
    <row r="62" spans="1:20" ht="45" x14ac:dyDescent="0.25">
      <c r="A62">
        <v>3470</v>
      </c>
      <c r="B62" s="3" t="s">
        <v>3469</v>
      </c>
      <c r="C62" s="3" t="s">
        <v>7580</v>
      </c>
      <c r="D62">
        <v>250</v>
      </c>
      <c r="E62">
        <v>375</v>
      </c>
      <c r="F62" t="s">
        <v>8219</v>
      </c>
      <c r="G62" t="s">
        <v>8224</v>
      </c>
      <c r="H62" t="s">
        <v>8246</v>
      </c>
      <c r="I62">
        <v>1468618680</v>
      </c>
      <c r="J62">
        <v>1465345902</v>
      </c>
      <c r="K62" t="b">
        <v>0</v>
      </c>
      <c r="L62">
        <v>9</v>
      </c>
      <c r="M62" t="b">
        <v>1</v>
      </c>
      <c r="N62" t="s">
        <v>8271</v>
      </c>
      <c r="O62" s="9">
        <f t="shared" si="0"/>
        <v>150</v>
      </c>
      <c r="P62" s="5">
        <f t="shared" si="1"/>
        <v>41.666666666666664</v>
      </c>
      <c r="Q62" t="str">
        <f t="shared" si="2"/>
        <v>theater</v>
      </c>
      <c r="R62" t="str">
        <f t="shared" si="3"/>
        <v>plays</v>
      </c>
      <c r="S62" s="10">
        <f t="shared" si="4"/>
        <v>42529.022013888884</v>
      </c>
      <c r="T62" s="10">
        <f t="shared" si="5"/>
        <v>42566.901388888888</v>
      </c>
    </row>
    <row r="63" spans="1:20" ht="30" x14ac:dyDescent="0.25">
      <c r="A63">
        <v>372</v>
      </c>
      <c r="B63" s="3" t="s">
        <v>373</v>
      </c>
      <c r="C63" s="3" t="s">
        <v>4482</v>
      </c>
      <c r="D63">
        <v>300</v>
      </c>
      <c r="E63">
        <v>376</v>
      </c>
      <c r="F63" t="s">
        <v>8219</v>
      </c>
      <c r="G63" t="s">
        <v>8225</v>
      </c>
      <c r="H63" t="s">
        <v>8247</v>
      </c>
      <c r="I63">
        <v>1459872000</v>
      </c>
      <c r="J63">
        <v>1456408244</v>
      </c>
      <c r="K63" t="b">
        <v>0</v>
      </c>
      <c r="L63">
        <v>9</v>
      </c>
      <c r="M63" t="b">
        <v>1</v>
      </c>
      <c r="N63" t="s">
        <v>8269</v>
      </c>
      <c r="O63" s="9">
        <f t="shared" si="0"/>
        <v>125</v>
      </c>
      <c r="P63" s="5">
        <f t="shared" si="1"/>
        <v>41.777777777777779</v>
      </c>
      <c r="Q63" t="str">
        <f t="shared" si="2"/>
        <v>film &amp; video</v>
      </c>
      <c r="R63" t="str">
        <f t="shared" si="3"/>
        <v>documentary</v>
      </c>
      <c r="S63" s="10">
        <f t="shared" si="4"/>
        <v>42425.576898148152</v>
      </c>
      <c r="T63" s="10">
        <f t="shared" si="5"/>
        <v>42465.666666666672</v>
      </c>
    </row>
    <row r="64" spans="1:20" ht="60" x14ac:dyDescent="0.25">
      <c r="A64">
        <v>3725</v>
      </c>
      <c r="B64" s="3" t="s">
        <v>3722</v>
      </c>
      <c r="C64" s="3" t="s">
        <v>7835</v>
      </c>
      <c r="D64">
        <v>300</v>
      </c>
      <c r="E64">
        <v>381</v>
      </c>
      <c r="F64" t="s">
        <v>8219</v>
      </c>
      <c r="G64" t="s">
        <v>8225</v>
      </c>
      <c r="H64" t="s">
        <v>8247</v>
      </c>
      <c r="I64">
        <v>1455831000</v>
      </c>
      <c r="J64">
        <v>1454366467</v>
      </c>
      <c r="K64" t="b">
        <v>0</v>
      </c>
      <c r="L64">
        <v>15</v>
      </c>
      <c r="M64" t="b">
        <v>1</v>
      </c>
      <c r="N64" t="s">
        <v>8271</v>
      </c>
      <c r="O64" s="9">
        <f t="shared" si="0"/>
        <v>127</v>
      </c>
      <c r="P64" s="5">
        <f t="shared" si="1"/>
        <v>25.4</v>
      </c>
      <c r="Q64" t="str">
        <f t="shared" si="2"/>
        <v>theater</v>
      </c>
      <c r="R64" t="str">
        <f t="shared" si="3"/>
        <v>plays</v>
      </c>
      <c r="S64" s="10">
        <f t="shared" si="4"/>
        <v>42401.945219907408</v>
      </c>
      <c r="T64" s="10">
        <f t="shared" si="5"/>
        <v>42418.895833333328</v>
      </c>
    </row>
    <row r="65" spans="1:20" ht="45" x14ac:dyDescent="0.25">
      <c r="A65">
        <v>3453</v>
      </c>
      <c r="B65" s="3" t="s">
        <v>3452</v>
      </c>
      <c r="C65" s="3" t="s">
        <v>7563</v>
      </c>
      <c r="D65">
        <v>300</v>
      </c>
      <c r="E65">
        <v>385</v>
      </c>
      <c r="F65" t="s">
        <v>8219</v>
      </c>
      <c r="G65" t="s">
        <v>8225</v>
      </c>
      <c r="H65" t="s">
        <v>8247</v>
      </c>
      <c r="I65">
        <v>1471130956</v>
      </c>
      <c r="J65">
        <v>1465946956</v>
      </c>
      <c r="K65" t="b">
        <v>0</v>
      </c>
      <c r="L65">
        <v>14</v>
      </c>
      <c r="M65" t="b">
        <v>1</v>
      </c>
      <c r="N65" t="s">
        <v>8271</v>
      </c>
      <c r="O65" s="9">
        <f t="shared" si="0"/>
        <v>128</v>
      </c>
      <c r="P65" s="5">
        <f t="shared" si="1"/>
        <v>27.5</v>
      </c>
      <c r="Q65" t="str">
        <f t="shared" si="2"/>
        <v>theater</v>
      </c>
      <c r="R65" t="str">
        <f t="shared" si="3"/>
        <v>plays</v>
      </c>
      <c r="S65" s="10">
        <f t="shared" si="4"/>
        <v>42535.97865740741</v>
      </c>
      <c r="T65" s="10">
        <f t="shared" si="5"/>
        <v>42595.97865740741</v>
      </c>
    </row>
    <row r="66" spans="1:20" ht="60" x14ac:dyDescent="0.25">
      <c r="A66">
        <v>2543</v>
      </c>
      <c r="B66" s="3" t="s">
        <v>2543</v>
      </c>
      <c r="C66" s="3" t="s">
        <v>6653</v>
      </c>
      <c r="D66">
        <v>250</v>
      </c>
      <c r="E66">
        <v>391</v>
      </c>
      <c r="F66" t="s">
        <v>8219</v>
      </c>
      <c r="G66" t="s">
        <v>8224</v>
      </c>
      <c r="H66" t="s">
        <v>8246</v>
      </c>
      <c r="I66">
        <v>1293937200</v>
      </c>
      <c r="J66">
        <v>1291257298</v>
      </c>
      <c r="K66" t="b">
        <v>0</v>
      </c>
      <c r="L66">
        <v>13</v>
      </c>
      <c r="M66" t="b">
        <v>1</v>
      </c>
      <c r="N66" t="s">
        <v>8300</v>
      </c>
      <c r="O66" s="9">
        <f t="shared" ref="O66:O129" si="6">ROUND((E66/D66)*100,0)</f>
        <v>156</v>
      </c>
      <c r="P66" s="5">
        <f t="shared" ref="P66:P129" si="7">E66/L66</f>
        <v>30.076923076923077</v>
      </c>
      <c r="Q66" t="str">
        <f t="shared" ref="Q66:Q129" si="8">LEFT(N66,SEARCH("/",N66)-1)</f>
        <v>music</v>
      </c>
      <c r="R66" t="str">
        <f t="shared" ref="R66:R129" si="9">RIGHT(N66,LEN(N66)-SEARCH("/",N66,1))</f>
        <v>classical music</v>
      </c>
      <c r="S66" s="10">
        <f t="shared" ref="S66:S129" si="10">(((J66/60)/60)/24)+DATE(1970,1,1)</f>
        <v>40514.107615740737</v>
      </c>
      <c r="T66" s="10">
        <f t="shared" ref="T66:T129" si="11">(((I66/60)/60)/24)+DATE(1970,1,1)</f>
        <v>40545.125</v>
      </c>
    </row>
    <row r="67" spans="1:20" ht="60" x14ac:dyDescent="0.25">
      <c r="A67">
        <v>3494</v>
      </c>
      <c r="B67" s="3" t="s">
        <v>3493</v>
      </c>
      <c r="C67" s="3" t="s">
        <v>7604</v>
      </c>
      <c r="D67">
        <v>400</v>
      </c>
      <c r="E67">
        <v>400</v>
      </c>
      <c r="F67" t="s">
        <v>8219</v>
      </c>
      <c r="G67" t="s">
        <v>8224</v>
      </c>
      <c r="H67" t="s">
        <v>8246</v>
      </c>
      <c r="I67">
        <v>1480140000</v>
      </c>
      <c r="J67">
        <v>1479186575</v>
      </c>
      <c r="K67" t="b">
        <v>0</v>
      </c>
      <c r="L67">
        <v>13</v>
      </c>
      <c r="M67" t="b">
        <v>1</v>
      </c>
      <c r="N67" t="s">
        <v>8271</v>
      </c>
      <c r="O67" s="9">
        <f t="shared" si="6"/>
        <v>100</v>
      </c>
      <c r="P67" s="5">
        <f t="shared" si="7"/>
        <v>30.76923076923077</v>
      </c>
      <c r="Q67" t="str">
        <f t="shared" si="8"/>
        <v>theater</v>
      </c>
      <c r="R67" t="str">
        <f t="shared" si="9"/>
        <v>plays</v>
      </c>
      <c r="S67" s="10">
        <f t="shared" si="10"/>
        <v>42689.214988425927</v>
      </c>
      <c r="T67" s="10">
        <f t="shared" si="11"/>
        <v>42700.25</v>
      </c>
    </row>
    <row r="68" spans="1:20" ht="45" x14ac:dyDescent="0.25">
      <c r="A68">
        <v>2479</v>
      </c>
      <c r="B68" s="3" t="s">
        <v>2479</v>
      </c>
      <c r="C68" s="3" t="s">
        <v>6589</v>
      </c>
      <c r="D68">
        <v>300</v>
      </c>
      <c r="E68">
        <v>400.33</v>
      </c>
      <c r="F68" t="s">
        <v>8219</v>
      </c>
      <c r="G68" t="s">
        <v>8224</v>
      </c>
      <c r="H68" t="s">
        <v>8246</v>
      </c>
      <c r="I68">
        <v>1343440800</v>
      </c>
      <c r="J68">
        <v>1342545994</v>
      </c>
      <c r="K68" t="b">
        <v>0</v>
      </c>
      <c r="L68">
        <v>16</v>
      </c>
      <c r="M68" t="b">
        <v>1</v>
      </c>
      <c r="N68" t="s">
        <v>8279</v>
      </c>
      <c r="O68" s="9">
        <f t="shared" si="6"/>
        <v>133</v>
      </c>
      <c r="P68" s="5">
        <f t="shared" si="7"/>
        <v>25.020624999999999</v>
      </c>
      <c r="Q68" t="str">
        <f t="shared" si="8"/>
        <v>music</v>
      </c>
      <c r="R68" t="str">
        <f t="shared" si="9"/>
        <v>indie rock</v>
      </c>
      <c r="S68" s="10">
        <f t="shared" si="10"/>
        <v>41107.726782407408</v>
      </c>
      <c r="T68" s="10">
        <f t="shared" si="11"/>
        <v>41118.083333333336</v>
      </c>
    </row>
    <row r="69" spans="1:20" ht="60" x14ac:dyDescent="0.25">
      <c r="A69">
        <v>3704</v>
      </c>
      <c r="B69" s="3" t="s">
        <v>3701</v>
      </c>
      <c r="C69" s="3" t="s">
        <v>7814</v>
      </c>
      <c r="D69">
        <v>300</v>
      </c>
      <c r="E69">
        <v>409.01</v>
      </c>
      <c r="F69" t="s">
        <v>8219</v>
      </c>
      <c r="G69" t="s">
        <v>8225</v>
      </c>
      <c r="H69" t="s">
        <v>8247</v>
      </c>
      <c r="I69">
        <v>1464712394</v>
      </c>
      <c r="J69">
        <v>1459528394</v>
      </c>
      <c r="K69" t="b">
        <v>0</v>
      </c>
      <c r="L69">
        <v>27</v>
      </c>
      <c r="M69" t="b">
        <v>1</v>
      </c>
      <c r="N69" t="s">
        <v>8271</v>
      </c>
      <c r="O69" s="9">
        <f t="shared" si="6"/>
        <v>136</v>
      </c>
      <c r="P69" s="5">
        <f t="shared" si="7"/>
        <v>15.148518518518518</v>
      </c>
      <c r="Q69" t="str">
        <f t="shared" si="8"/>
        <v>theater</v>
      </c>
      <c r="R69" t="str">
        <f t="shared" si="9"/>
        <v>plays</v>
      </c>
      <c r="S69" s="10">
        <f t="shared" si="10"/>
        <v>42461.689745370371</v>
      </c>
      <c r="T69" s="10">
        <f t="shared" si="11"/>
        <v>42521.689745370371</v>
      </c>
    </row>
    <row r="70" spans="1:20" ht="30" x14ac:dyDescent="0.25">
      <c r="A70">
        <v>22</v>
      </c>
      <c r="B70" s="3" t="s">
        <v>24</v>
      </c>
      <c r="C70" s="3" t="s">
        <v>4133</v>
      </c>
      <c r="D70">
        <v>350</v>
      </c>
      <c r="E70">
        <v>410</v>
      </c>
      <c r="F70" t="s">
        <v>8219</v>
      </c>
      <c r="G70" t="s">
        <v>8224</v>
      </c>
      <c r="H70" t="s">
        <v>8246</v>
      </c>
      <c r="I70">
        <v>1420099140</v>
      </c>
      <c r="J70">
        <v>1418766740</v>
      </c>
      <c r="K70" t="b">
        <v>0</v>
      </c>
      <c r="L70">
        <v>8</v>
      </c>
      <c r="M70" t="b">
        <v>1</v>
      </c>
      <c r="N70" t="s">
        <v>8265</v>
      </c>
      <c r="O70" s="9">
        <f t="shared" si="6"/>
        <v>117</v>
      </c>
      <c r="P70" s="5">
        <f t="shared" si="7"/>
        <v>51.25</v>
      </c>
      <c r="Q70" t="str">
        <f t="shared" si="8"/>
        <v>film &amp; video</v>
      </c>
      <c r="R70" t="str">
        <f t="shared" si="9"/>
        <v>television</v>
      </c>
      <c r="S70" s="10">
        <f t="shared" si="10"/>
        <v>41989.91134259259</v>
      </c>
      <c r="T70" s="10">
        <f t="shared" si="11"/>
        <v>42005.332638888889</v>
      </c>
    </row>
    <row r="71" spans="1:20" ht="45" x14ac:dyDescent="0.25">
      <c r="A71">
        <v>2317</v>
      </c>
      <c r="B71" s="3" t="s">
        <v>2318</v>
      </c>
      <c r="C71" s="3" t="s">
        <v>6427</v>
      </c>
      <c r="D71">
        <v>400</v>
      </c>
      <c r="E71">
        <v>416</v>
      </c>
      <c r="F71" t="s">
        <v>8219</v>
      </c>
      <c r="G71" t="s">
        <v>8224</v>
      </c>
      <c r="H71" t="s">
        <v>8246</v>
      </c>
      <c r="I71">
        <v>1266210000</v>
      </c>
      <c r="J71">
        <v>1263474049</v>
      </c>
      <c r="K71" t="b">
        <v>1</v>
      </c>
      <c r="L71">
        <v>22</v>
      </c>
      <c r="M71" t="b">
        <v>1</v>
      </c>
      <c r="N71" t="s">
        <v>8279</v>
      </c>
      <c r="O71" s="9">
        <f t="shared" si="6"/>
        <v>104</v>
      </c>
      <c r="P71" s="5">
        <f t="shared" si="7"/>
        <v>18.90909090909091</v>
      </c>
      <c r="Q71" t="str">
        <f t="shared" si="8"/>
        <v>music</v>
      </c>
      <c r="R71" t="str">
        <f t="shared" si="9"/>
        <v>indie rock</v>
      </c>
      <c r="S71" s="10">
        <f t="shared" si="10"/>
        <v>40192.542233796295</v>
      </c>
      <c r="T71" s="10">
        <f t="shared" si="11"/>
        <v>40224.208333333336</v>
      </c>
    </row>
    <row r="72" spans="1:20" ht="30" x14ac:dyDescent="0.25">
      <c r="A72">
        <v>3719</v>
      </c>
      <c r="B72" s="3" t="s">
        <v>3716</v>
      </c>
      <c r="C72" s="3" t="s">
        <v>7829</v>
      </c>
      <c r="D72">
        <v>200</v>
      </c>
      <c r="E72">
        <v>420</v>
      </c>
      <c r="F72" t="s">
        <v>8219</v>
      </c>
      <c r="G72" t="s">
        <v>8225</v>
      </c>
      <c r="H72" t="s">
        <v>8247</v>
      </c>
      <c r="I72">
        <v>1434994266</v>
      </c>
      <c r="J72">
        <v>1432402266</v>
      </c>
      <c r="K72" t="b">
        <v>0</v>
      </c>
      <c r="L72">
        <v>4</v>
      </c>
      <c r="M72" t="b">
        <v>1</v>
      </c>
      <c r="N72" t="s">
        <v>8271</v>
      </c>
      <c r="O72" s="9">
        <f t="shared" si="6"/>
        <v>210</v>
      </c>
      <c r="P72" s="5">
        <f t="shared" si="7"/>
        <v>105</v>
      </c>
      <c r="Q72" t="str">
        <f t="shared" si="8"/>
        <v>theater</v>
      </c>
      <c r="R72" t="str">
        <f t="shared" si="9"/>
        <v>plays</v>
      </c>
      <c r="S72" s="10">
        <f t="shared" si="10"/>
        <v>42147.729930555557</v>
      </c>
      <c r="T72" s="10">
        <f t="shared" si="11"/>
        <v>42177.729930555557</v>
      </c>
    </row>
    <row r="73" spans="1:20" ht="60" x14ac:dyDescent="0.25">
      <c r="A73">
        <v>2201</v>
      </c>
      <c r="B73" s="3" t="s">
        <v>2202</v>
      </c>
      <c r="C73" s="3" t="s">
        <v>6311</v>
      </c>
      <c r="D73">
        <v>110</v>
      </c>
      <c r="E73">
        <v>420.99</v>
      </c>
      <c r="F73" t="s">
        <v>8219</v>
      </c>
      <c r="G73" t="s">
        <v>8225</v>
      </c>
      <c r="H73" t="s">
        <v>8247</v>
      </c>
      <c r="I73">
        <v>1358367565</v>
      </c>
      <c r="J73">
        <v>1357157965</v>
      </c>
      <c r="K73" t="b">
        <v>0</v>
      </c>
      <c r="L73">
        <v>28</v>
      </c>
      <c r="M73" t="b">
        <v>1</v>
      </c>
      <c r="N73" t="s">
        <v>8280</v>
      </c>
      <c r="O73" s="9">
        <f t="shared" si="6"/>
        <v>383</v>
      </c>
      <c r="P73" s="5">
        <f t="shared" si="7"/>
        <v>15.035357142857142</v>
      </c>
      <c r="Q73" t="str">
        <f t="shared" si="8"/>
        <v>music</v>
      </c>
      <c r="R73" t="str">
        <f t="shared" si="9"/>
        <v>electronic music</v>
      </c>
      <c r="S73" s="10">
        <f t="shared" si="10"/>
        <v>41276.846817129634</v>
      </c>
      <c r="T73" s="10">
        <f t="shared" si="11"/>
        <v>41290.846817129634</v>
      </c>
    </row>
    <row r="74" spans="1:20" ht="45" x14ac:dyDescent="0.25">
      <c r="A74">
        <v>97</v>
      </c>
      <c r="B74" s="3" t="s">
        <v>99</v>
      </c>
      <c r="C74" s="3" t="s">
        <v>4208</v>
      </c>
      <c r="D74">
        <v>400</v>
      </c>
      <c r="E74">
        <v>425</v>
      </c>
      <c r="F74" t="s">
        <v>8219</v>
      </c>
      <c r="G74" t="s">
        <v>8224</v>
      </c>
      <c r="H74" t="s">
        <v>8246</v>
      </c>
      <c r="I74">
        <v>1310440482</v>
      </c>
      <c r="J74">
        <v>1307848482</v>
      </c>
      <c r="K74" t="b">
        <v>0</v>
      </c>
      <c r="L74">
        <v>8</v>
      </c>
      <c r="M74" t="b">
        <v>1</v>
      </c>
      <c r="N74" t="s">
        <v>8266</v>
      </c>
      <c r="O74" s="9">
        <f t="shared" si="6"/>
        <v>106</v>
      </c>
      <c r="P74" s="5">
        <f t="shared" si="7"/>
        <v>53.125</v>
      </c>
      <c r="Q74" t="str">
        <f t="shared" si="8"/>
        <v>film &amp; video</v>
      </c>
      <c r="R74" t="str">
        <f t="shared" si="9"/>
        <v>shorts</v>
      </c>
      <c r="S74" s="10">
        <f t="shared" si="10"/>
        <v>40706.135208333333</v>
      </c>
      <c r="T74" s="10">
        <f t="shared" si="11"/>
        <v>40736.135208333333</v>
      </c>
    </row>
    <row r="75" spans="1:20" ht="60" x14ac:dyDescent="0.25">
      <c r="A75">
        <v>2217</v>
      </c>
      <c r="B75" s="3" t="s">
        <v>2218</v>
      </c>
      <c r="C75" s="3" t="s">
        <v>6327</v>
      </c>
      <c r="D75">
        <v>420</v>
      </c>
      <c r="E75">
        <v>425</v>
      </c>
      <c r="F75" t="s">
        <v>8219</v>
      </c>
      <c r="G75" t="s">
        <v>8224</v>
      </c>
      <c r="H75" t="s">
        <v>8246</v>
      </c>
      <c r="I75">
        <v>1446451200</v>
      </c>
      <c r="J75">
        <v>1445539113</v>
      </c>
      <c r="K75" t="b">
        <v>0</v>
      </c>
      <c r="L75">
        <v>9</v>
      </c>
      <c r="M75" t="b">
        <v>1</v>
      </c>
      <c r="N75" t="s">
        <v>8280</v>
      </c>
      <c r="O75" s="9">
        <f t="shared" si="6"/>
        <v>101</v>
      </c>
      <c r="P75" s="5">
        <f t="shared" si="7"/>
        <v>47.222222222222221</v>
      </c>
      <c r="Q75" t="str">
        <f t="shared" si="8"/>
        <v>music</v>
      </c>
      <c r="R75" t="str">
        <f t="shared" si="9"/>
        <v>electronic music</v>
      </c>
      <c r="S75" s="10">
        <f t="shared" si="10"/>
        <v>42299.776770833334</v>
      </c>
      <c r="T75" s="10">
        <f t="shared" si="11"/>
        <v>42310.333333333328</v>
      </c>
    </row>
    <row r="76" spans="1:20" ht="60" x14ac:dyDescent="0.25">
      <c r="A76">
        <v>2448</v>
      </c>
      <c r="B76" s="3" t="s">
        <v>2449</v>
      </c>
      <c r="C76" s="3" t="s">
        <v>6558</v>
      </c>
      <c r="D76">
        <v>400</v>
      </c>
      <c r="E76">
        <v>430</v>
      </c>
      <c r="F76" t="s">
        <v>8219</v>
      </c>
      <c r="G76" t="s">
        <v>8224</v>
      </c>
      <c r="H76" t="s">
        <v>8246</v>
      </c>
      <c r="I76">
        <v>1472621760</v>
      </c>
      <c r="J76">
        <v>1472110513</v>
      </c>
      <c r="K76" t="b">
        <v>0</v>
      </c>
      <c r="L76">
        <v>9</v>
      </c>
      <c r="M76" t="b">
        <v>1</v>
      </c>
      <c r="N76" t="s">
        <v>8298</v>
      </c>
      <c r="O76" s="9">
        <f t="shared" si="6"/>
        <v>108</v>
      </c>
      <c r="P76" s="5">
        <f t="shared" si="7"/>
        <v>47.777777777777779</v>
      </c>
      <c r="Q76" t="str">
        <f t="shared" si="8"/>
        <v>food</v>
      </c>
      <c r="R76" t="str">
        <f t="shared" si="9"/>
        <v>small batch</v>
      </c>
      <c r="S76" s="10">
        <f t="shared" si="10"/>
        <v>42607.316122685181</v>
      </c>
      <c r="T76" s="10">
        <f t="shared" si="11"/>
        <v>42613.233333333337</v>
      </c>
    </row>
    <row r="77" spans="1:20" ht="60" x14ac:dyDescent="0.25">
      <c r="A77">
        <v>3693</v>
      </c>
      <c r="B77" s="3" t="s">
        <v>3690</v>
      </c>
      <c r="C77" s="3" t="s">
        <v>7803</v>
      </c>
      <c r="D77">
        <v>333</v>
      </c>
      <c r="E77">
        <v>430</v>
      </c>
      <c r="F77" t="s">
        <v>8219</v>
      </c>
      <c r="G77" t="s">
        <v>8225</v>
      </c>
      <c r="H77" t="s">
        <v>8247</v>
      </c>
      <c r="I77">
        <v>1448922600</v>
      </c>
      <c r="J77">
        <v>1446352529</v>
      </c>
      <c r="K77" t="b">
        <v>0</v>
      </c>
      <c r="L77">
        <v>14</v>
      </c>
      <c r="M77" t="b">
        <v>1</v>
      </c>
      <c r="N77" t="s">
        <v>8271</v>
      </c>
      <c r="O77" s="9">
        <f t="shared" si="6"/>
        <v>129</v>
      </c>
      <c r="P77" s="5">
        <f t="shared" si="7"/>
        <v>30.714285714285715</v>
      </c>
      <c r="Q77" t="str">
        <f t="shared" si="8"/>
        <v>theater</v>
      </c>
      <c r="R77" t="str">
        <f t="shared" si="9"/>
        <v>plays</v>
      </c>
      <c r="S77" s="10">
        <f t="shared" si="10"/>
        <v>42309.191307870366</v>
      </c>
      <c r="T77" s="10">
        <f t="shared" si="11"/>
        <v>42338.9375</v>
      </c>
    </row>
    <row r="78" spans="1:20" ht="45" x14ac:dyDescent="0.25">
      <c r="A78">
        <v>3820</v>
      </c>
      <c r="B78" s="3" t="s">
        <v>3817</v>
      </c>
      <c r="C78" s="3" t="s">
        <v>7929</v>
      </c>
      <c r="D78">
        <v>300</v>
      </c>
      <c r="E78">
        <v>430</v>
      </c>
      <c r="F78" t="s">
        <v>8219</v>
      </c>
      <c r="G78" t="s">
        <v>8225</v>
      </c>
      <c r="H78" t="s">
        <v>8247</v>
      </c>
      <c r="I78">
        <v>1436110717</v>
      </c>
      <c r="J78">
        <v>1433518717</v>
      </c>
      <c r="K78" t="b">
        <v>0</v>
      </c>
      <c r="L78">
        <v>20</v>
      </c>
      <c r="M78" t="b">
        <v>1</v>
      </c>
      <c r="N78" t="s">
        <v>8271</v>
      </c>
      <c r="O78" s="9">
        <f t="shared" si="6"/>
        <v>143</v>
      </c>
      <c r="P78" s="5">
        <f t="shared" si="7"/>
        <v>21.5</v>
      </c>
      <c r="Q78" t="str">
        <f t="shared" si="8"/>
        <v>theater</v>
      </c>
      <c r="R78" t="str">
        <f t="shared" si="9"/>
        <v>plays</v>
      </c>
      <c r="S78" s="10">
        <f t="shared" si="10"/>
        <v>42160.651817129634</v>
      </c>
      <c r="T78" s="10">
        <f t="shared" si="11"/>
        <v>42190.651817129634</v>
      </c>
    </row>
    <row r="79" spans="1:20" ht="30" x14ac:dyDescent="0.25">
      <c r="A79">
        <v>819</v>
      </c>
      <c r="B79" s="3" t="s">
        <v>820</v>
      </c>
      <c r="C79" s="3" t="s">
        <v>4929</v>
      </c>
      <c r="D79">
        <v>400</v>
      </c>
      <c r="E79">
        <v>435</v>
      </c>
      <c r="F79" t="s">
        <v>8219</v>
      </c>
      <c r="G79" t="s">
        <v>8224</v>
      </c>
      <c r="H79" t="s">
        <v>8246</v>
      </c>
      <c r="I79">
        <v>1387601040</v>
      </c>
      <c r="J79">
        <v>1386806254</v>
      </c>
      <c r="K79" t="b">
        <v>0</v>
      </c>
      <c r="L79">
        <v>14</v>
      </c>
      <c r="M79" t="b">
        <v>1</v>
      </c>
      <c r="N79" t="s">
        <v>8276</v>
      </c>
      <c r="O79" s="9">
        <f t="shared" si="6"/>
        <v>109</v>
      </c>
      <c r="P79" s="5">
        <f t="shared" si="7"/>
        <v>31.071428571428573</v>
      </c>
      <c r="Q79" t="str">
        <f t="shared" si="8"/>
        <v>music</v>
      </c>
      <c r="R79" t="str">
        <f t="shared" si="9"/>
        <v>rock</v>
      </c>
      <c r="S79" s="10">
        <f t="shared" si="10"/>
        <v>41619.998310185183</v>
      </c>
      <c r="T79" s="10">
        <f t="shared" si="11"/>
        <v>41629.197222222225</v>
      </c>
    </row>
    <row r="80" spans="1:20" ht="60" x14ac:dyDescent="0.25">
      <c r="A80">
        <v>2805</v>
      </c>
      <c r="B80" s="3" t="s">
        <v>2805</v>
      </c>
      <c r="C80" s="3" t="s">
        <v>6915</v>
      </c>
      <c r="D80">
        <v>400</v>
      </c>
      <c r="E80">
        <v>440</v>
      </c>
      <c r="F80" t="s">
        <v>8219</v>
      </c>
      <c r="G80" t="s">
        <v>8225</v>
      </c>
      <c r="H80" t="s">
        <v>8247</v>
      </c>
      <c r="I80">
        <v>1440245273</v>
      </c>
      <c r="J80">
        <v>1438085273</v>
      </c>
      <c r="K80" t="b">
        <v>0</v>
      </c>
      <c r="L80">
        <v>18</v>
      </c>
      <c r="M80" t="b">
        <v>1</v>
      </c>
      <c r="N80" t="s">
        <v>8271</v>
      </c>
      <c r="O80" s="9">
        <f t="shared" si="6"/>
        <v>110</v>
      </c>
      <c r="P80" s="5">
        <f t="shared" si="7"/>
        <v>24.444444444444443</v>
      </c>
      <c r="Q80" t="str">
        <f t="shared" si="8"/>
        <v>theater</v>
      </c>
      <c r="R80" t="str">
        <f t="shared" si="9"/>
        <v>plays</v>
      </c>
      <c r="S80" s="10">
        <f t="shared" si="10"/>
        <v>42213.505474537036</v>
      </c>
      <c r="T80" s="10">
        <f t="shared" si="11"/>
        <v>42238.505474537036</v>
      </c>
    </row>
    <row r="81" spans="1:20" ht="60" x14ac:dyDescent="0.25">
      <c r="A81">
        <v>3325</v>
      </c>
      <c r="B81" s="3" t="s">
        <v>3325</v>
      </c>
      <c r="C81" s="3" t="s">
        <v>7435</v>
      </c>
      <c r="D81">
        <v>400</v>
      </c>
      <c r="E81">
        <v>450</v>
      </c>
      <c r="F81" t="s">
        <v>8219</v>
      </c>
      <c r="G81" t="s">
        <v>8225</v>
      </c>
      <c r="H81" t="s">
        <v>8247</v>
      </c>
      <c r="I81">
        <v>1428256277</v>
      </c>
      <c r="J81">
        <v>1425235877</v>
      </c>
      <c r="K81" t="b">
        <v>0</v>
      </c>
      <c r="L81">
        <v>15</v>
      </c>
      <c r="M81" t="b">
        <v>1</v>
      </c>
      <c r="N81" t="s">
        <v>8271</v>
      </c>
      <c r="O81" s="9">
        <f t="shared" si="6"/>
        <v>113</v>
      </c>
      <c r="P81" s="5">
        <f t="shared" si="7"/>
        <v>30</v>
      </c>
      <c r="Q81" t="str">
        <f t="shared" si="8"/>
        <v>theater</v>
      </c>
      <c r="R81" t="str">
        <f t="shared" si="9"/>
        <v>plays</v>
      </c>
      <c r="S81" s="10">
        <f t="shared" si="10"/>
        <v>42064.785613425927</v>
      </c>
      <c r="T81" s="10">
        <f t="shared" si="11"/>
        <v>42099.743946759263</v>
      </c>
    </row>
    <row r="82" spans="1:20" ht="60" x14ac:dyDescent="0.25">
      <c r="A82">
        <v>76</v>
      </c>
      <c r="B82" s="3" t="s">
        <v>78</v>
      </c>
      <c r="C82" s="3" t="s">
        <v>4187</v>
      </c>
      <c r="D82">
        <v>300</v>
      </c>
      <c r="E82">
        <v>460</v>
      </c>
      <c r="F82" t="s">
        <v>8219</v>
      </c>
      <c r="G82" t="s">
        <v>8224</v>
      </c>
      <c r="H82" t="s">
        <v>8246</v>
      </c>
      <c r="I82">
        <v>1325007358</v>
      </c>
      <c r="J82">
        <v>1319819758</v>
      </c>
      <c r="K82" t="b">
        <v>0</v>
      </c>
      <c r="L82">
        <v>15</v>
      </c>
      <c r="M82" t="b">
        <v>1</v>
      </c>
      <c r="N82" t="s">
        <v>8266</v>
      </c>
      <c r="O82" s="9">
        <f t="shared" si="6"/>
        <v>153</v>
      </c>
      <c r="P82" s="5">
        <f t="shared" si="7"/>
        <v>30.666666666666668</v>
      </c>
      <c r="Q82" t="str">
        <f t="shared" si="8"/>
        <v>film &amp; video</v>
      </c>
      <c r="R82" t="str">
        <f t="shared" si="9"/>
        <v>shorts</v>
      </c>
      <c r="S82" s="10">
        <f t="shared" si="10"/>
        <v>40844.691643518519</v>
      </c>
      <c r="T82" s="10">
        <f t="shared" si="11"/>
        <v>40904.733310185184</v>
      </c>
    </row>
    <row r="83" spans="1:20" ht="60" x14ac:dyDescent="0.25">
      <c r="A83">
        <v>95</v>
      </c>
      <c r="B83" s="3" t="s">
        <v>97</v>
      </c>
      <c r="C83" s="3" t="s">
        <v>4206</v>
      </c>
      <c r="D83">
        <v>350</v>
      </c>
      <c r="E83">
        <v>460</v>
      </c>
      <c r="F83" t="s">
        <v>8219</v>
      </c>
      <c r="G83" t="s">
        <v>8224</v>
      </c>
      <c r="H83" t="s">
        <v>8246</v>
      </c>
      <c r="I83">
        <v>1330214841</v>
      </c>
      <c r="J83">
        <v>1327622841</v>
      </c>
      <c r="K83" t="b">
        <v>0</v>
      </c>
      <c r="L83">
        <v>21</v>
      </c>
      <c r="M83" t="b">
        <v>1</v>
      </c>
      <c r="N83" t="s">
        <v>8266</v>
      </c>
      <c r="O83" s="9">
        <f t="shared" si="6"/>
        <v>131</v>
      </c>
      <c r="P83" s="5">
        <f t="shared" si="7"/>
        <v>21.904761904761905</v>
      </c>
      <c r="Q83" t="str">
        <f t="shared" si="8"/>
        <v>film &amp; video</v>
      </c>
      <c r="R83" t="str">
        <f t="shared" si="9"/>
        <v>shorts</v>
      </c>
      <c r="S83" s="10">
        <f t="shared" si="10"/>
        <v>40935.005104166667</v>
      </c>
      <c r="T83" s="10">
        <f t="shared" si="11"/>
        <v>40965.005104166667</v>
      </c>
    </row>
    <row r="84" spans="1:20" ht="60" x14ac:dyDescent="0.25">
      <c r="A84">
        <v>3605</v>
      </c>
      <c r="B84" s="3" t="s">
        <v>3604</v>
      </c>
      <c r="C84" s="3" t="s">
        <v>7715</v>
      </c>
      <c r="D84">
        <v>250</v>
      </c>
      <c r="E84">
        <v>460</v>
      </c>
      <c r="F84" t="s">
        <v>8219</v>
      </c>
      <c r="G84" t="s">
        <v>8225</v>
      </c>
      <c r="H84" t="s">
        <v>8247</v>
      </c>
      <c r="I84">
        <v>1455390126</v>
      </c>
      <c r="J84">
        <v>1452798126</v>
      </c>
      <c r="K84" t="b">
        <v>0</v>
      </c>
      <c r="L84">
        <v>15</v>
      </c>
      <c r="M84" t="b">
        <v>1</v>
      </c>
      <c r="N84" t="s">
        <v>8271</v>
      </c>
      <c r="O84" s="9">
        <f t="shared" si="6"/>
        <v>184</v>
      </c>
      <c r="P84" s="5">
        <f t="shared" si="7"/>
        <v>30.666666666666668</v>
      </c>
      <c r="Q84" t="str">
        <f t="shared" si="8"/>
        <v>theater</v>
      </c>
      <c r="R84" t="str">
        <f t="shared" si="9"/>
        <v>plays</v>
      </c>
      <c r="S84" s="10">
        <f t="shared" si="10"/>
        <v>42383.793124999997</v>
      </c>
      <c r="T84" s="10">
        <f t="shared" si="11"/>
        <v>42413.793124999997</v>
      </c>
    </row>
    <row r="85" spans="1:20" ht="30" x14ac:dyDescent="0.25">
      <c r="A85">
        <v>2161</v>
      </c>
      <c r="B85" s="3" t="s">
        <v>2162</v>
      </c>
      <c r="C85" s="3" t="s">
        <v>6271</v>
      </c>
      <c r="D85">
        <v>400</v>
      </c>
      <c r="E85">
        <v>463</v>
      </c>
      <c r="F85" t="s">
        <v>8219</v>
      </c>
      <c r="G85" t="s">
        <v>8224</v>
      </c>
      <c r="H85" t="s">
        <v>8246</v>
      </c>
      <c r="I85">
        <v>1443040059</v>
      </c>
      <c r="J85">
        <v>1440448059</v>
      </c>
      <c r="K85" t="b">
        <v>0</v>
      </c>
      <c r="L85">
        <v>13</v>
      </c>
      <c r="M85" t="b">
        <v>1</v>
      </c>
      <c r="N85" t="s">
        <v>8276</v>
      </c>
      <c r="O85" s="9">
        <f t="shared" si="6"/>
        <v>116</v>
      </c>
      <c r="P85" s="5">
        <f t="shared" si="7"/>
        <v>35.615384615384613</v>
      </c>
      <c r="Q85" t="str">
        <f t="shared" si="8"/>
        <v>music</v>
      </c>
      <c r="R85" t="str">
        <f t="shared" si="9"/>
        <v>rock</v>
      </c>
      <c r="S85" s="10">
        <f t="shared" si="10"/>
        <v>42240.852534722217</v>
      </c>
      <c r="T85" s="10">
        <f t="shared" si="11"/>
        <v>42270.852534722217</v>
      </c>
    </row>
    <row r="86" spans="1:20" ht="60" x14ac:dyDescent="0.25">
      <c r="A86">
        <v>3562</v>
      </c>
      <c r="B86" s="3" t="s">
        <v>3561</v>
      </c>
      <c r="C86" s="3" t="s">
        <v>7672</v>
      </c>
      <c r="D86">
        <v>315</v>
      </c>
      <c r="E86">
        <v>469</v>
      </c>
      <c r="F86" t="s">
        <v>8219</v>
      </c>
      <c r="G86" t="s">
        <v>8225</v>
      </c>
      <c r="H86" t="s">
        <v>8247</v>
      </c>
      <c r="I86">
        <v>1457906400</v>
      </c>
      <c r="J86">
        <v>1457115427</v>
      </c>
      <c r="K86" t="b">
        <v>0</v>
      </c>
      <c r="L86">
        <v>31</v>
      </c>
      <c r="M86" t="b">
        <v>1</v>
      </c>
      <c r="N86" t="s">
        <v>8271</v>
      </c>
      <c r="O86" s="9">
        <f t="shared" si="6"/>
        <v>149</v>
      </c>
      <c r="P86" s="5">
        <f t="shared" si="7"/>
        <v>15.129032258064516</v>
      </c>
      <c r="Q86" t="str">
        <f t="shared" si="8"/>
        <v>theater</v>
      </c>
      <c r="R86" t="str">
        <f t="shared" si="9"/>
        <v>plays</v>
      </c>
      <c r="S86" s="10">
        <f t="shared" si="10"/>
        <v>42433.761886574073</v>
      </c>
      <c r="T86" s="10">
        <f t="shared" si="11"/>
        <v>42442.916666666672</v>
      </c>
    </row>
    <row r="87" spans="1:20" ht="45" x14ac:dyDescent="0.25">
      <c r="A87">
        <v>3405</v>
      </c>
      <c r="B87" s="3" t="s">
        <v>3404</v>
      </c>
      <c r="C87" s="3" t="s">
        <v>7515</v>
      </c>
      <c r="D87">
        <v>350</v>
      </c>
      <c r="E87">
        <v>481.5</v>
      </c>
      <c r="F87" t="s">
        <v>8219</v>
      </c>
      <c r="G87" t="s">
        <v>8225</v>
      </c>
      <c r="H87" t="s">
        <v>8247</v>
      </c>
      <c r="I87">
        <v>1456876740</v>
      </c>
      <c r="J87">
        <v>1455063886</v>
      </c>
      <c r="K87" t="b">
        <v>0</v>
      </c>
      <c r="L87">
        <v>17</v>
      </c>
      <c r="M87" t="b">
        <v>1</v>
      </c>
      <c r="N87" t="s">
        <v>8271</v>
      </c>
      <c r="O87" s="9">
        <f t="shared" si="6"/>
        <v>138</v>
      </c>
      <c r="P87" s="5">
        <f t="shared" si="7"/>
        <v>28.323529411764707</v>
      </c>
      <c r="Q87" t="str">
        <f t="shared" si="8"/>
        <v>theater</v>
      </c>
      <c r="R87" t="str">
        <f t="shared" si="9"/>
        <v>plays</v>
      </c>
      <c r="S87" s="10">
        <f t="shared" si="10"/>
        <v>42410.017199074078</v>
      </c>
      <c r="T87" s="10">
        <f t="shared" si="11"/>
        <v>42430.999305555553</v>
      </c>
    </row>
    <row r="88" spans="1:20" ht="60" x14ac:dyDescent="0.25">
      <c r="A88">
        <v>2836</v>
      </c>
      <c r="B88" s="3" t="s">
        <v>2836</v>
      </c>
      <c r="C88" s="3" t="s">
        <v>6946</v>
      </c>
      <c r="D88">
        <v>450</v>
      </c>
      <c r="E88">
        <v>485</v>
      </c>
      <c r="F88" t="s">
        <v>8219</v>
      </c>
      <c r="G88" t="s">
        <v>8224</v>
      </c>
      <c r="H88" t="s">
        <v>8246</v>
      </c>
      <c r="I88">
        <v>1487393940</v>
      </c>
      <c r="J88">
        <v>1484115418</v>
      </c>
      <c r="K88" t="b">
        <v>0</v>
      </c>
      <c r="L88">
        <v>11</v>
      </c>
      <c r="M88" t="b">
        <v>1</v>
      </c>
      <c r="N88" t="s">
        <v>8271</v>
      </c>
      <c r="O88" s="9">
        <f t="shared" si="6"/>
        <v>108</v>
      </c>
      <c r="P88" s="5">
        <f t="shared" si="7"/>
        <v>44.090909090909093</v>
      </c>
      <c r="Q88" t="str">
        <f t="shared" si="8"/>
        <v>theater</v>
      </c>
      <c r="R88" t="str">
        <f t="shared" si="9"/>
        <v>plays</v>
      </c>
      <c r="S88" s="10">
        <f t="shared" si="10"/>
        <v>42746.261782407411</v>
      </c>
      <c r="T88" s="10">
        <f t="shared" si="11"/>
        <v>42784.207638888889</v>
      </c>
    </row>
    <row r="89" spans="1:20" ht="60" x14ac:dyDescent="0.25">
      <c r="A89">
        <v>2639</v>
      </c>
      <c r="B89" s="3" t="s">
        <v>2639</v>
      </c>
      <c r="C89" s="3" t="s">
        <v>6749</v>
      </c>
      <c r="D89">
        <v>300</v>
      </c>
      <c r="E89">
        <v>492</v>
      </c>
      <c r="F89" t="s">
        <v>8219</v>
      </c>
      <c r="G89" t="s">
        <v>8225</v>
      </c>
      <c r="H89" t="s">
        <v>8247</v>
      </c>
      <c r="I89">
        <v>1424378748</v>
      </c>
      <c r="J89">
        <v>1421786748</v>
      </c>
      <c r="K89" t="b">
        <v>0</v>
      </c>
      <c r="L89">
        <v>49</v>
      </c>
      <c r="M89" t="b">
        <v>1</v>
      </c>
      <c r="N89" t="s">
        <v>8301</v>
      </c>
      <c r="O89" s="9">
        <f t="shared" si="6"/>
        <v>164</v>
      </c>
      <c r="P89" s="5">
        <f t="shared" si="7"/>
        <v>10.040816326530612</v>
      </c>
      <c r="Q89" t="str">
        <f t="shared" si="8"/>
        <v>technology</v>
      </c>
      <c r="R89" t="str">
        <f t="shared" si="9"/>
        <v>space exploration</v>
      </c>
      <c r="S89" s="10">
        <f t="shared" si="10"/>
        <v>42024.86513888889</v>
      </c>
      <c r="T89" s="10">
        <f t="shared" si="11"/>
        <v>42054.86513888889</v>
      </c>
    </row>
    <row r="90" spans="1:20" ht="45" x14ac:dyDescent="0.25">
      <c r="A90">
        <v>84</v>
      </c>
      <c r="B90" s="3" t="s">
        <v>86</v>
      </c>
      <c r="C90" s="3" t="s">
        <v>4195</v>
      </c>
      <c r="D90">
        <v>500</v>
      </c>
      <c r="E90">
        <v>500</v>
      </c>
      <c r="F90" t="s">
        <v>8219</v>
      </c>
      <c r="G90" t="s">
        <v>8224</v>
      </c>
      <c r="H90" t="s">
        <v>8246</v>
      </c>
      <c r="I90">
        <v>1305483086</v>
      </c>
      <c r="J90">
        <v>1302891086</v>
      </c>
      <c r="K90" t="b">
        <v>0</v>
      </c>
      <c r="L90">
        <v>7</v>
      </c>
      <c r="M90" t="b">
        <v>1</v>
      </c>
      <c r="N90" t="s">
        <v>8266</v>
      </c>
      <c r="O90" s="9">
        <f t="shared" si="6"/>
        <v>100</v>
      </c>
      <c r="P90" s="5">
        <f t="shared" si="7"/>
        <v>71.428571428571431</v>
      </c>
      <c r="Q90" t="str">
        <f t="shared" si="8"/>
        <v>film &amp; video</v>
      </c>
      <c r="R90" t="str">
        <f t="shared" si="9"/>
        <v>shorts</v>
      </c>
      <c r="S90" s="10">
        <f t="shared" si="10"/>
        <v>40648.757939814815</v>
      </c>
      <c r="T90" s="10">
        <f t="shared" si="11"/>
        <v>40678.757939814815</v>
      </c>
    </row>
    <row r="91" spans="1:20" ht="60" x14ac:dyDescent="0.25">
      <c r="A91">
        <v>1832</v>
      </c>
      <c r="B91" s="3" t="s">
        <v>1833</v>
      </c>
      <c r="C91" s="3" t="s">
        <v>5942</v>
      </c>
      <c r="D91">
        <v>350</v>
      </c>
      <c r="E91">
        <v>500</v>
      </c>
      <c r="F91" t="s">
        <v>8219</v>
      </c>
      <c r="G91" t="s">
        <v>8224</v>
      </c>
      <c r="H91" t="s">
        <v>8246</v>
      </c>
      <c r="I91">
        <v>1299243427</v>
      </c>
      <c r="J91">
        <v>1296651427</v>
      </c>
      <c r="K91" t="b">
        <v>0</v>
      </c>
      <c r="L91">
        <v>20</v>
      </c>
      <c r="M91" t="b">
        <v>1</v>
      </c>
      <c r="N91" t="s">
        <v>8276</v>
      </c>
      <c r="O91" s="9">
        <f t="shared" si="6"/>
        <v>143</v>
      </c>
      <c r="P91" s="5">
        <f t="shared" si="7"/>
        <v>25</v>
      </c>
      <c r="Q91" t="str">
        <f t="shared" si="8"/>
        <v>music</v>
      </c>
      <c r="R91" t="str">
        <f t="shared" si="9"/>
        <v>rock</v>
      </c>
      <c r="S91" s="10">
        <f t="shared" si="10"/>
        <v>40576.539664351854</v>
      </c>
      <c r="T91" s="10">
        <f t="shared" si="11"/>
        <v>40606.539664351854</v>
      </c>
    </row>
    <row r="92" spans="1:20" ht="60" x14ac:dyDescent="0.25">
      <c r="A92">
        <v>2922</v>
      </c>
      <c r="B92" s="3" t="s">
        <v>2922</v>
      </c>
      <c r="C92" s="3" t="s">
        <v>7032</v>
      </c>
      <c r="D92">
        <v>500</v>
      </c>
      <c r="E92">
        <v>500</v>
      </c>
      <c r="F92" t="s">
        <v>8219</v>
      </c>
      <c r="G92" t="s">
        <v>8225</v>
      </c>
      <c r="H92" t="s">
        <v>8247</v>
      </c>
      <c r="I92">
        <v>1431982727</v>
      </c>
      <c r="J92">
        <v>1428094727</v>
      </c>
      <c r="K92" t="b">
        <v>0</v>
      </c>
      <c r="L92">
        <v>6</v>
      </c>
      <c r="M92" t="b">
        <v>1</v>
      </c>
      <c r="N92" t="s">
        <v>8305</v>
      </c>
      <c r="O92" s="9">
        <f t="shared" si="6"/>
        <v>100</v>
      </c>
      <c r="P92" s="5">
        <f t="shared" si="7"/>
        <v>83.333333333333329</v>
      </c>
      <c r="Q92" t="str">
        <f t="shared" si="8"/>
        <v>theater</v>
      </c>
      <c r="R92" t="str">
        <f t="shared" si="9"/>
        <v>musical</v>
      </c>
      <c r="S92" s="10">
        <f t="shared" si="10"/>
        <v>42097.874155092592</v>
      </c>
      <c r="T92" s="10">
        <f t="shared" si="11"/>
        <v>42142.874155092592</v>
      </c>
    </row>
    <row r="93" spans="1:20" ht="60" x14ac:dyDescent="0.25">
      <c r="A93">
        <v>3000</v>
      </c>
      <c r="B93" s="3" t="s">
        <v>3000</v>
      </c>
      <c r="C93" s="3" t="s">
        <v>7110</v>
      </c>
      <c r="D93">
        <v>500</v>
      </c>
      <c r="E93">
        <v>500</v>
      </c>
      <c r="F93" t="s">
        <v>8219</v>
      </c>
      <c r="G93" t="s">
        <v>8224</v>
      </c>
      <c r="H93" t="s">
        <v>8246</v>
      </c>
      <c r="I93">
        <v>1485885600</v>
      </c>
      <c r="J93">
        <v>1484682670</v>
      </c>
      <c r="K93" t="b">
        <v>0</v>
      </c>
      <c r="L93">
        <v>8</v>
      </c>
      <c r="M93" t="b">
        <v>1</v>
      </c>
      <c r="N93" t="s">
        <v>8303</v>
      </c>
      <c r="O93" s="9">
        <f t="shared" si="6"/>
        <v>100</v>
      </c>
      <c r="P93" s="5">
        <f t="shared" si="7"/>
        <v>62.5</v>
      </c>
      <c r="Q93" t="str">
        <f t="shared" si="8"/>
        <v>theater</v>
      </c>
      <c r="R93" t="str">
        <f t="shared" si="9"/>
        <v>spaces</v>
      </c>
      <c r="S93" s="10">
        <f t="shared" si="10"/>
        <v>42752.827199074076</v>
      </c>
      <c r="T93" s="10">
        <f t="shared" si="11"/>
        <v>42766.75</v>
      </c>
    </row>
    <row r="94" spans="1:20" ht="60" x14ac:dyDescent="0.25">
      <c r="A94">
        <v>3392</v>
      </c>
      <c r="B94" s="3" t="s">
        <v>3391</v>
      </c>
      <c r="C94" s="3" t="s">
        <v>7502</v>
      </c>
      <c r="D94">
        <v>500</v>
      </c>
      <c r="E94">
        <v>500</v>
      </c>
      <c r="F94" t="s">
        <v>8219</v>
      </c>
      <c r="G94" t="s">
        <v>8225</v>
      </c>
      <c r="H94" t="s">
        <v>8247</v>
      </c>
      <c r="I94">
        <v>1462565855</v>
      </c>
      <c r="J94">
        <v>1458245855</v>
      </c>
      <c r="K94" t="b">
        <v>0</v>
      </c>
      <c r="L94">
        <v>12</v>
      </c>
      <c r="M94" t="b">
        <v>1</v>
      </c>
      <c r="N94" t="s">
        <v>8271</v>
      </c>
      <c r="O94" s="9">
        <f t="shared" si="6"/>
        <v>100</v>
      </c>
      <c r="P94" s="5">
        <f t="shared" si="7"/>
        <v>41.666666666666664</v>
      </c>
      <c r="Q94" t="str">
        <f t="shared" si="8"/>
        <v>theater</v>
      </c>
      <c r="R94" t="str">
        <f t="shared" si="9"/>
        <v>plays</v>
      </c>
      <c r="S94" s="10">
        <f t="shared" si="10"/>
        <v>42446.845543981486</v>
      </c>
      <c r="T94" s="10">
        <f t="shared" si="11"/>
        <v>42496.845543981486</v>
      </c>
    </row>
    <row r="95" spans="1:20" ht="30" x14ac:dyDescent="0.25">
      <c r="A95">
        <v>3572</v>
      </c>
      <c r="B95" s="3" t="s">
        <v>3571</v>
      </c>
      <c r="C95" s="3" t="s">
        <v>7682</v>
      </c>
      <c r="D95">
        <v>500</v>
      </c>
      <c r="E95">
        <v>500</v>
      </c>
      <c r="F95" t="s">
        <v>8219</v>
      </c>
      <c r="G95" t="s">
        <v>8225</v>
      </c>
      <c r="H95" t="s">
        <v>8247</v>
      </c>
      <c r="I95">
        <v>1434894082</v>
      </c>
      <c r="J95">
        <v>1432302082</v>
      </c>
      <c r="K95" t="b">
        <v>0</v>
      </c>
      <c r="L95">
        <v>9</v>
      </c>
      <c r="M95" t="b">
        <v>1</v>
      </c>
      <c r="N95" t="s">
        <v>8271</v>
      </c>
      <c r="O95" s="9">
        <f t="shared" si="6"/>
        <v>100</v>
      </c>
      <c r="P95" s="5">
        <f t="shared" si="7"/>
        <v>55.555555555555557</v>
      </c>
      <c r="Q95" t="str">
        <f t="shared" si="8"/>
        <v>theater</v>
      </c>
      <c r="R95" t="str">
        <f t="shared" si="9"/>
        <v>plays</v>
      </c>
      <c r="S95" s="10">
        <f t="shared" si="10"/>
        <v>42146.570393518516</v>
      </c>
      <c r="T95" s="10">
        <f t="shared" si="11"/>
        <v>42176.570393518516</v>
      </c>
    </row>
    <row r="96" spans="1:20" ht="60" x14ac:dyDescent="0.25">
      <c r="A96">
        <v>3579</v>
      </c>
      <c r="B96" s="3" t="s">
        <v>3578</v>
      </c>
      <c r="C96" s="3" t="s">
        <v>7689</v>
      </c>
      <c r="D96">
        <v>500</v>
      </c>
      <c r="E96">
        <v>500</v>
      </c>
      <c r="F96" t="s">
        <v>8219</v>
      </c>
      <c r="G96" t="s">
        <v>8225</v>
      </c>
      <c r="H96" t="s">
        <v>8247</v>
      </c>
      <c r="I96">
        <v>1459444656</v>
      </c>
      <c r="J96">
        <v>1456856256</v>
      </c>
      <c r="K96" t="b">
        <v>0</v>
      </c>
      <c r="L96">
        <v>14</v>
      </c>
      <c r="M96" t="b">
        <v>1</v>
      </c>
      <c r="N96" t="s">
        <v>8271</v>
      </c>
      <c r="O96" s="9">
        <f t="shared" si="6"/>
        <v>100</v>
      </c>
      <c r="P96" s="5">
        <f t="shared" si="7"/>
        <v>35.714285714285715</v>
      </c>
      <c r="Q96" t="str">
        <f t="shared" si="8"/>
        <v>theater</v>
      </c>
      <c r="R96" t="str">
        <f t="shared" si="9"/>
        <v>plays</v>
      </c>
      <c r="S96" s="10">
        <f t="shared" si="10"/>
        <v>42430.762222222227</v>
      </c>
      <c r="T96" s="10">
        <f t="shared" si="11"/>
        <v>42460.720555555556</v>
      </c>
    </row>
    <row r="97" spans="1:20" ht="60" x14ac:dyDescent="0.25">
      <c r="A97">
        <v>3650</v>
      </c>
      <c r="B97" s="3" t="s">
        <v>3648</v>
      </c>
      <c r="C97" s="3" t="s">
        <v>7760</v>
      </c>
      <c r="D97">
        <v>500</v>
      </c>
      <c r="E97">
        <v>500</v>
      </c>
      <c r="F97" t="s">
        <v>8219</v>
      </c>
      <c r="G97" t="s">
        <v>8225</v>
      </c>
      <c r="H97" t="s">
        <v>8247</v>
      </c>
      <c r="I97">
        <v>1454412584</v>
      </c>
      <c r="J97">
        <v>1452598184</v>
      </c>
      <c r="K97" t="b">
        <v>0</v>
      </c>
      <c r="L97">
        <v>17</v>
      </c>
      <c r="M97" t="b">
        <v>1</v>
      </c>
      <c r="N97" t="s">
        <v>8271</v>
      </c>
      <c r="O97" s="9">
        <f t="shared" si="6"/>
        <v>100</v>
      </c>
      <c r="P97" s="5">
        <f t="shared" si="7"/>
        <v>29.411764705882351</v>
      </c>
      <c r="Q97" t="str">
        <f t="shared" si="8"/>
        <v>theater</v>
      </c>
      <c r="R97" t="str">
        <f t="shared" si="9"/>
        <v>plays</v>
      </c>
      <c r="S97" s="10">
        <f t="shared" si="10"/>
        <v>42381.478981481487</v>
      </c>
      <c r="T97" s="10">
        <f t="shared" si="11"/>
        <v>42402.478981481487</v>
      </c>
    </row>
    <row r="98" spans="1:20" ht="60" x14ac:dyDescent="0.25">
      <c r="A98">
        <v>3761</v>
      </c>
      <c r="B98" s="3" t="s">
        <v>3758</v>
      </c>
      <c r="C98" s="3" t="s">
        <v>7871</v>
      </c>
      <c r="D98">
        <v>500</v>
      </c>
      <c r="E98">
        <v>500</v>
      </c>
      <c r="F98" t="s">
        <v>8219</v>
      </c>
      <c r="G98" t="s">
        <v>8225</v>
      </c>
      <c r="H98" t="s">
        <v>8247</v>
      </c>
      <c r="I98">
        <v>1439247600</v>
      </c>
      <c r="J98">
        <v>1434625937</v>
      </c>
      <c r="K98" t="b">
        <v>0</v>
      </c>
      <c r="L98">
        <v>3</v>
      </c>
      <c r="M98" t="b">
        <v>1</v>
      </c>
      <c r="N98" t="s">
        <v>8305</v>
      </c>
      <c r="O98" s="9">
        <f t="shared" si="6"/>
        <v>100</v>
      </c>
      <c r="P98" s="5">
        <f t="shared" si="7"/>
        <v>166.66666666666666</v>
      </c>
      <c r="Q98" t="str">
        <f t="shared" si="8"/>
        <v>theater</v>
      </c>
      <c r="R98" t="str">
        <f t="shared" si="9"/>
        <v>musical</v>
      </c>
      <c r="S98" s="10">
        <f t="shared" si="10"/>
        <v>42173.466863425929</v>
      </c>
      <c r="T98" s="10">
        <f t="shared" si="11"/>
        <v>42226.958333333328</v>
      </c>
    </row>
    <row r="99" spans="1:20" ht="60" x14ac:dyDescent="0.25">
      <c r="A99">
        <v>3829</v>
      </c>
      <c r="B99" s="3" t="s">
        <v>3826</v>
      </c>
      <c r="C99" s="3" t="s">
        <v>7938</v>
      </c>
      <c r="D99">
        <v>500</v>
      </c>
      <c r="E99">
        <v>501</v>
      </c>
      <c r="F99" t="s">
        <v>8219</v>
      </c>
      <c r="G99" t="s">
        <v>8224</v>
      </c>
      <c r="H99" t="s">
        <v>8246</v>
      </c>
      <c r="I99">
        <v>1472676371</v>
      </c>
      <c r="J99">
        <v>1470948371</v>
      </c>
      <c r="K99" t="b">
        <v>0</v>
      </c>
      <c r="L99">
        <v>8</v>
      </c>
      <c r="M99" t="b">
        <v>1</v>
      </c>
      <c r="N99" t="s">
        <v>8271</v>
      </c>
      <c r="O99" s="9">
        <f t="shared" si="6"/>
        <v>100</v>
      </c>
      <c r="P99" s="5">
        <f t="shared" si="7"/>
        <v>62.625</v>
      </c>
      <c r="Q99" t="str">
        <f t="shared" si="8"/>
        <v>theater</v>
      </c>
      <c r="R99" t="str">
        <f t="shared" si="9"/>
        <v>plays</v>
      </c>
      <c r="S99" s="10">
        <f t="shared" si="10"/>
        <v>42593.865405092598</v>
      </c>
      <c r="T99" s="10">
        <f t="shared" si="11"/>
        <v>42613.865405092598</v>
      </c>
    </row>
    <row r="100" spans="1:20" ht="30" x14ac:dyDescent="0.25">
      <c r="A100">
        <v>90</v>
      </c>
      <c r="B100" s="3" t="s">
        <v>92</v>
      </c>
      <c r="C100" s="3" t="s">
        <v>4201</v>
      </c>
      <c r="D100">
        <v>500</v>
      </c>
      <c r="E100">
        <v>502</v>
      </c>
      <c r="F100" t="s">
        <v>8219</v>
      </c>
      <c r="G100" t="s">
        <v>8224</v>
      </c>
      <c r="H100" t="s">
        <v>8246</v>
      </c>
      <c r="I100">
        <v>1310454499</v>
      </c>
      <c r="J100">
        <v>1307862499</v>
      </c>
      <c r="K100" t="b">
        <v>0</v>
      </c>
      <c r="L100">
        <v>16</v>
      </c>
      <c r="M100" t="b">
        <v>1</v>
      </c>
      <c r="N100" t="s">
        <v>8266</v>
      </c>
      <c r="O100" s="9">
        <f t="shared" si="6"/>
        <v>100</v>
      </c>
      <c r="P100" s="5">
        <f t="shared" si="7"/>
        <v>31.375</v>
      </c>
      <c r="Q100" t="str">
        <f t="shared" si="8"/>
        <v>film &amp; video</v>
      </c>
      <c r="R100" t="str">
        <f t="shared" si="9"/>
        <v>shorts</v>
      </c>
      <c r="S100" s="10">
        <f t="shared" si="10"/>
        <v>40706.297442129631</v>
      </c>
      <c r="T100" s="10">
        <f t="shared" si="11"/>
        <v>40736.297442129631</v>
      </c>
    </row>
    <row r="101" spans="1:20" ht="45" x14ac:dyDescent="0.25">
      <c r="A101">
        <v>539</v>
      </c>
      <c r="B101" s="3" t="s">
        <v>540</v>
      </c>
      <c r="C101" s="3" t="s">
        <v>4649</v>
      </c>
      <c r="D101">
        <v>500</v>
      </c>
      <c r="E101">
        <v>503.22</v>
      </c>
      <c r="F101" t="s">
        <v>8219</v>
      </c>
      <c r="G101" t="s">
        <v>8225</v>
      </c>
      <c r="H101" t="s">
        <v>8247</v>
      </c>
      <c r="I101">
        <v>1467681107</v>
      </c>
      <c r="J101">
        <v>1465866707</v>
      </c>
      <c r="K101" t="b">
        <v>0</v>
      </c>
      <c r="L101">
        <v>20</v>
      </c>
      <c r="M101" t="b">
        <v>1</v>
      </c>
      <c r="N101" t="s">
        <v>8271</v>
      </c>
      <c r="O101" s="9">
        <f t="shared" si="6"/>
        <v>101</v>
      </c>
      <c r="P101" s="5">
        <f t="shared" si="7"/>
        <v>25.161000000000001</v>
      </c>
      <c r="Q101" t="str">
        <f t="shared" si="8"/>
        <v>theater</v>
      </c>
      <c r="R101" t="str">
        <f t="shared" si="9"/>
        <v>plays</v>
      </c>
      <c r="S101" s="10">
        <f t="shared" si="10"/>
        <v>42535.049849537041</v>
      </c>
      <c r="T101" s="10">
        <f t="shared" si="11"/>
        <v>42556.049849537041</v>
      </c>
    </row>
    <row r="102" spans="1:20" ht="45" x14ac:dyDescent="0.25">
      <c r="A102">
        <v>3558</v>
      </c>
      <c r="B102" s="3" t="s">
        <v>3557</v>
      </c>
      <c r="C102" s="3" t="s">
        <v>7668</v>
      </c>
      <c r="D102">
        <v>350</v>
      </c>
      <c r="E102">
        <v>504</v>
      </c>
      <c r="F102" t="s">
        <v>8219</v>
      </c>
      <c r="G102" t="s">
        <v>8225</v>
      </c>
      <c r="H102" t="s">
        <v>8247</v>
      </c>
      <c r="I102">
        <v>1435352400</v>
      </c>
      <c r="J102">
        <v>1431718575</v>
      </c>
      <c r="K102" t="b">
        <v>0</v>
      </c>
      <c r="L102">
        <v>22</v>
      </c>
      <c r="M102" t="b">
        <v>1</v>
      </c>
      <c r="N102" t="s">
        <v>8271</v>
      </c>
      <c r="O102" s="9">
        <f t="shared" si="6"/>
        <v>144</v>
      </c>
      <c r="P102" s="5">
        <f t="shared" si="7"/>
        <v>22.90909090909091</v>
      </c>
      <c r="Q102" t="str">
        <f t="shared" si="8"/>
        <v>theater</v>
      </c>
      <c r="R102" t="str">
        <f t="shared" si="9"/>
        <v>plays</v>
      </c>
      <c r="S102" s="10">
        <f t="shared" si="10"/>
        <v>42139.816840277781</v>
      </c>
      <c r="T102" s="10">
        <f t="shared" si="11"/>
        <v>42181.875</v>
      </c>
    </row>
    <row r="103" spans="1:20" ht="45" x14ac:dyDescent="0.25">
      <c r="A103">
        <v>3462</v>
      </c>
      <c r="B103" s="3" t="s">
        <v>3461</v>
      </c>
      <c r="C103" s="3" t="s">
        <v>7572</v>
      </c>
      <c r="D103">
        <v>250</v>
      </c>
      <c r="E103">
        <v>505</v>
      </c>
      <c r="F103" t="s">
        <v>8219</v>
      </c>
      <c r="G103" t="s">
        <v>8224</v>
      </c>
      <c r="H103" t="s">
        <v>8246</v>
      </c>
      <c r="I103">
        <v>1436551200</v>
      </c>
      <c r="J103">
        <v>1435181628</v>
      </c>
      <c r="K103" t="b">
        <v>0</v>
      </c>
      <c r="L103">
        <v>17</v>
      </c>
      <c r="M103" t="b">
        <v>1</v>
      </c>
      <c r="N103" t="s">
        <v>8271</v>
      </c>
      <c r="O103" s="9">
        <f t="shared" si="6"/>
        <v>202</v>
      </c>
      <c r="P103" s="5">
        <f t="shared" si="7"/>
        <v>29.705882352941178</v>
      </c>
      <c r="Q103" t="str">
        <f t="shared" si="8"/>
        <v>theater</v>
      </c>
      <c r="R103" t="str">
        <f t="shared" si="9"/>
        <v>plays</v>
      </c>
      <c r="S103" s="10">
        <f t="shared" si="10"/>
        <v>42179.898472222223</v>
      </c>
      <c r="T103" s="10">
        <f t="shared" si="11"/>
        <v>42195.75</v>
      </c>
    </row>
    <row r="104" spans="1:20" ht="60" x14ac:dyDescent="0.25">
      <c r="A104">
        <v>2491</v>
      </c>
      <c r="B104" s="3" t="s">
        <v>2491</v>
      </c>
      <c r="C104" s="3" t="s">
        <v>6601</v>
      </c>
      <c r="D104">
        <v>500</v>
      </c>
      <c r="E104">
        <v>516</v>
      </c>
      <c r="F104" t="s">
        <v>8219</v>
      </c>
      <c r="G104" t="s">
        <v>8224</v>
      </c>
      <c r="H104" t="s">
        <v>8246</v>
      </c>
      <c r="I104">
        <v>1295142660</v>
      </c>
      <c r="J104">
        <v>1293739714</v>
      </c>
      <c r="K104" t="b">
        <v>0</v>
      </c>
      <c r="L104">
        <v>10</v>
      </c>
      <c r="M104" t="b">
        <v>1</v>
      </c>
      <c r="N104" t="s">
        <v>8279</v>
      </c>
      <c r="O104" s="9">
        <f t="shared" si="6"/>
        <v>103</v>
      </c>
      <c r="P104" s="5">
        <f t="shared" si="7"/>
        <v>51.6</v>
      </c>
      <c r="Q104" t="str">
        <f t="shared" si="8"/>
        <v>music</v>
      </c>
      <c r="R104" t="str">
        <f t="shared" si="9"/>
        <v>indie rock</v>
      </c>
      <c r="S104" s="10">
        <f t="shared" si="10"/>
        <v>40542.839282407411</v>
      </c>
      <c r="T104" s="10">
        <f t="shared" si="11"/>
        <v>40559.07708333333</v>
      </c>
    </row>
    <row r="105" spans="1:20" ht="45" x14ac:dyDescent="0.25">
      <c r="A105">
        <v>1637</v>
      </c>
      <c r="B105" s="3" t="s">
        <v>1638</v>
      </c>
      <c r="C105" s="3" t="s">
        <v>5747</v>
      </c>
      <c r="D105">
        <v>500</v>
      </c>
      <c r="E105">
        <v>519</v>
      </c>
      <c r="F105" t="s">
        <v>8219</v>
      </c>
      <c r="G105" t="s">
        <v>8224</v>
      </c>
      <c r="H105" t="s">
        <v>8246</v>
      </c>
      <c r="I105">
        <v>1262302740</v>
      </c>
      <c r="J105">
        <v>1257444140</v>
      </c>
      <c r="K105" t="b">
        <v>0</v>
      </c>
      <c r="L105">
        <v>15</v>
      </c>
      <c r="M105" t="b">
        <v>1</v>
      </c>
      <c r="N105" t="s">
        <v>8276</v>
      </c>
      <c r="O105" s="9">
        <f t="shared" si="6"/>
        <v>104</v>
      </c>
      <c r="P105" s="5">
        <f t="shared" si="7"/>
        <v>34.6</v>
      </c>
      <c r="Q105" t="str">
        <f t="shared" si="8"/>
        <v>music</v>
      </c>
      <c r="R105" t="str">
        <f t="shared" si="9"/>
        <v>rock</v>
      </c>
      <c r="S105" s="10">
        <f t="shared" si="10"/>
        <v>40122.751620370371</v>
      </c>
      <c r="T105" s="10">
        <f t="shared" si="11"/>
        <v>40178.98541666667</v>
      </c>
    </row>
    <row r="106" spans="1:20" ht="60" x14ac:dyDescent="0.25">
      <c r="A106">
        <v>829</v>
      </c>
      <c r="B106" s="3" t="s">
        <v>830</v>
      </c>
      <c r="C106" s="3" t="s">
        <v>4939</v>
      </c>
      <c r="D106">
        <v>500</v>
      </c>
      <c r="E106">
        <v>520</v>
      </c>
      <c r="F106" t="s">
        <v>8219</v>
      </c>
      <c r="G106" t="s">
        <v>8225</v>
      </c>
      <c r="H106" t="s">
        <v>8247</v>
      </c>
      <c r="I106">
        <v>1468437240</v>
      </c>
      <c r="J106">
        <v>1463253240</v>
      </c>
      <c r="K106" t="b">
        <v>0</v>
      </c>
      <c r="L106">
        <v>16</v>
      </c>
      <c r="M106" t="b">
        <v>1</v>
      </c>
      <c r="N106" t="s">
        <v>8276</v>
      </c>
      <c r="O106" s="9">
        <f t="shared" si="6"/>
        <v>104</v>
      </c>
      <c r="P106" s="5">
        <f t="shared" si="7"/>
        <v>32.5</v>
      </c>
      <c r="Q106" t="str">
        <f t="shared" si="8"/>
        <v>music</v>
      </c>
      <c r="R106" t="str">
        <f t="shared" si="9"/>
        <v>rock</v>
      </c>
      <c r="S106" s="10">
        <f t="shared" si="10"/>
        <v>42504.801388888889</v>
      </c>
      <c r="T106" s="10">
        <f t="shared" si="11"/>
        <v>42564.801388888889</v>
      </c>
    </row>
    <row r="107" spans="1:20" ht="75" x14ac:dyDescent="0.25">
      <c r="A107">
        <v>1835</v>
      </c>
      <c r="B107" s="3" t="s">
        <v>1836</v>
      </c>
      <c r="C107" s="3" t="s">
        <v>5945</v>
      </c>
      <c r="D107">
        <v>500</v>
      </c>
      <c r="E107">
        <v>520</v>
      </c>
      <c r="F107" t="s">
        <v>8219</v>
      </c>
      <c r="G107" t="s">
        <v>8225</v>
      </c>
      <c r="H107" t="s">
        <v>8247</v>
      </c>
      <c r="I107">
        <v>1459439471</v>
      </c>
      <c r="J107">
        <v>1456851071</v>
      </c>
      <c r="K107" t="b">
        <v>0</v>
      </c>
      <c r="L107">
        <v>11</v>
      </c>
      <c r="M107" t="b">
        <v>1</v>
      </c>
      <c r="N107" t="s">
        <v>8276</v>
      </c>
      <c r="O107" s="9">
        <f t="shared" si="6"/>
        <v>104</v>
      </c>
      <c r="P107" s="5">
        <f t="shared" si="7"/>
        <v>47.272727272727273</v>
      </c>
      <c r="Q107" t="str">
        <f t="shared" si="8"/>
        <v>music</v>
      </c>
      <c r="R107" t="str">
        <f t="shared" si="9"/>
        <v>rock</v>
      </c>
      <c r="S107" s="10">
        <f t="shared" si="10"/>
        <v>42430.702210648145</v>
      </c>
      <c r="T107" s="10">
        <f t="shared" si="11"/>
        <v>42460.660543981481</v>
      </c>
    </row>
    <row r="108" spans="1:20" ht="45" x14ac:dyDescent="0.25">
      <c r="A108">
        <v>3651</v>
      </c>
      <c r="B108" s="3" t="s">
        <v>3649</v>
      </c>
      <c r="C108" s="3" t="s">
        <v>7761</v>
      </c>
      <c r="D108">
        <v>500</v>
      </c>
      <c r="E108">
        <v>520</v>
      </c>
      <c r="F108" t="s">
        <v>8219</v>
      </c>
      <c r="G108" t="s">
        <v>8224</v>
      </c>
      <c r="H108" t="s">
        <v>8246</v>
      </c>
      <c r="I108">
        <v>1407686340</v>
      </c>
      <c r="J108">
        <v>1404833442</v>
      </c>
      <c r="K108" t="b">
        <v>0</v>
      </c>
      <c r="L108">
        <v>9</v>
      </c>
      <c r="M108" t="b">
        <v>1</v>
      </c>
      <c r="N108" t="s">
        <v>8271</v>
      </c>
      <c r="O108" s="9">
        <f t="shared" si="6"/>
        <v>104</v>
      </c>
      <c r="P108" s="5">
        <f t="shared" si="7"/>
        <v>57.777777777777779</v>
      </c>
      <c r="Q108" t="str">
        <f t="shared" si="8"/>
        <v>theater</v>
      </c>
      <c r="R108" t="str">
        <f t="shared" si="9"/>
        <v>plays</v>
      </c>
      <c r="S108" s="10">
        <f t="shared" si="10"/>
        <v>41828.646319444444</v>
      </c>
      <c r="T108" s="10">
        <f t="shared" si="11"/>
        <v>41861.665972222225</v>
      </c>
    </row>
    <row r="109" spans="1:20" ht="45" x14ac:dyDescent="0.25">
      <c r="A109">
        <v>2</v>
      </c>
      <c r="B109" s="3" t="s">
        <v>4</v>
      </c>
      <c r="C109" s="3" t="s">
        <v>4113</v>
      </c>
      <c r="D109">
        <v>500</v>
      </c>
      <c r="E109">
        <v>525</v>
      </c>
      <c r="F109" t="s">
        <v>8219</v>
      </c>
      <c r="G109" t="s">
        <v>8225</v>
      </c>
      <c r="H109" t="s">
        <v>8247</v>
      </c>
      <c r="I109">
        <v>1455555083</v>
      </c>
      <c r="J109">
        <v>1454691083</v>
      </c>
      <c r="K109" t="b">
        <v>0</v>
      </c>
      <c r="L109">
        <v>35</v>
      </c>
      <c r="M109" t="b">
        <v>1</v>
      </c>
      <c r="N109" t="s">
        <v>8265</v>
      </c>
      <c r="O109" s="9">
        <f t="shared" si="6"/>
        <v>105</v>
      </c>
      <c r="P109" s="5">
        <f t="shared" si="7"/>
        <v>15</v>
      </c>
      <c r="Q109" t="str">
        <f t="shared" si="8"/>
        <v>film &amp; video</v>
      </c>
      <c r="R109" t="str">
        <f t="shared" si="9"/>
        <v>television</v>
      </c>
      <c r="S109" s="10">
        <f t="shared" si="10"/>
        <v>42405.702349537038</v>
      </c>
      <c r="T109" s="10">
        <f t="shared" si="11"/>
        <v>42415.702349537038</v>
      </c>
    </row>
    <row r="110" spans="1:20" ht="60" x14ac:dyDescent="0.25">
      <c r="A110">
        <v>3255</v>
      </c>
      <c r="B110" s="3" t="s">
        <v>3255</v>
      </c>
      <c r="C110" s="3" t="s">
        <v>7365</v>
      </c>
      <c r="D110">
        <v>300</v>
      </c>
      <c r="E110">
        <v>525</v>
      </c>
      <c r="F110" t="s">
        <v>8219</v>
      </c>
      <c r="G110" t="s">
        <v>8225</v>
      </c>
      <c r="H110" t="s">
        <v>8247</v>
      </c>
      <c r="I110">
        <v>1412706375</v>
      </c>
      <c r="J110">
        <v>1410114375</v>
      </c>
      <c r="K110" t="b">
        <v>1</v>
      </c>
      <c r="L110">
        <v>18</v>
      </c>
      <c r="M110" t="b">
        <v>1</v>
      </c>
      <c r="N110" t="s">
        <v>8271</v>
      </c>
      <c r="O110" s="9">
        <f t="shared" si="6"/>
        <v>175</v>
      </c>
      <c r="P110" s="5">
        <f t="shared" si="7"/>
        <v>29.166666666666668</v>
      </c>
      <c r="Q110" t="str">
        <f t="shared" si="8"/>
        <v>theater</v>
      </c>
      <c r="R110" t="str">
        <f t="shared" si="9"/>
        <v>plays</v>
      </c>
      <c r="S110" s="10">
        <f t="shared" si="10"/>
        <v>41889.768229166664</v>
      </c>
      <c r="T110" s="10">
        <f t="shared" si="11"/>
        <v>41919.768229166664</v>
      </c>
    </row>
    <row r="111" spans="1:20" ht="45" x14ac:dyDescent="0.25">
      <c r="A111">
        <v>3749</v>
      </c>
      <c r="B111" s="3" t="s">
        <v>3746</v>
      </c>
      <c r="C111" s="3" t="s">
        <v>7859</v>
      </c>
      <c r="D111">
        <v>500</v>
      </c>
      <c r="E111">
        <v>525</v>
      </c>
      <c r="F111" t="s">
        <v>8219</v>
      </c>
      <c r="G111" t="s">
        <v>8224</v>
      </c>
      <c r="H111" t="s">
        <v>8246</v>
      </c>
      <c r="I111">
        <v>1461902340</v>
      </c>
      <c r="J111">
        <v>1459220588</v>
      </c>
      <c r="K111" t="b">
        <v>0</v>
      </c>
      <c r="L111">
        <v>7</v>
      </c>
      <c r="M111" t="b">
        <v>1</v>
      </c>
      <c r="N111" t="s">
        <v>8305</v>
      </c>
      <c r="O111" s="9">
        <f t="shared" si="6"/>
        <v>105</v>
      </c>
      <c r="P111" s="5">
        <f t="shared" si="7"/>
        <v>75</v>
      </c>
      <c r="Q111" t="str">
        <f t="shared" si="8"/>
        <v>theater</v>
      </c>
      <c r="R111" t="str">
        <f t="shared" si="9"/>
        <v>musical</v>
      </c>
      <c r="S111" s="10">
        <f t="shared" si="10"/>
        <v>42458.127175925925</v>
      </c>
      <c r="T111" s="10">
        <f t="shared" si="11"/>
        <v>42489.165972222225</v>
      </c>
    </row>
    <row r="112" spans="1:20" ht="60" x14ac:dyDescent="0.25">
      <c r="A112">
        <v>3563</v>
      </c>
      <c r="B112" s="3" t="s">
        <v>3562</v>
      </c>
      <c r="C112" s="3" t="s">
        <v>7673</v>
      </c>
      <c r="D112">
        <v>500</v>
      </c>
      <c r="E112">
        <v>527.45000000000005</v>
      </c>
      <c r="F112" t="s">
        <v>8219</v>
      </c>
      <c r="G112" t="s">
        <v>8225</v>
      </c>
      <c r="H112" t="s">
        <v>8247</v>
      </c>
      <c r="I112">
        <v>1470078000</v>
      </c>
      <c r="J112">
        <v>1467648456</v>
      </c>
      <c r="K112" t="b">
        <v>0</v>
      </c>
      <c r="L112">
        <v>25</v>
      </c>
      <c r="M112" t="b">
        <v>1</v>
      </c>
      <c r="N112" t="s">
        <v>8271</v>
      </c>
      <c r="O112" s="9">
        <f t="shared" si="6"/>
        <v>105</v>
      </c>
      <c r="P112" s="5">
        <f t="shared" si="7"/>
        <v>21.098000000000003</v>
      </c>
      <c r="Q112" t="str">
        <f t="shared" si="8"/>
        <v>theater</v>
      </c>
      <c r="R112" t="str">
        <f t="shared" si="9"/>
        <v>plays</v>
      </c>
      <c r="S112" s="10">
        <f t="shared" si="10"/>
        <v>42555.671944444446</v>
      </c>
      <c r="T112" s="10">
        <f t="shared" si="11"/>
        <v>42583.791666666672</v>
      </c>
    </row>
    <row r="113" spans="1:20" ht="45" x14ac:dyDescent="0.25">
      <c r="A113">
        <v>3525</v>
      </c>
      <c r="B113" s="3" t="s">
        <v>3524</v>
      </c>
      <c r="C113" s="3" t="s">
        <v>7635</v>
      </c>
      <c r="D113">
        <v>500</v>
      </c>
      <c r="E113">
        <v>530</v>
      </c>
      <c r="F113" t="s">
        <v>8219</v>
      </c>
      <c r="G113" t="s">
        <v>8224</v>
      </c>
      <c r="H113" t="s">
        <v>8246</v>
      </c>
      <c r="I113">
        <v>1439136000</v>
      </c>
      <c r="J113">
        <v>1438188106</v>
      </c>
      <c r="K113" t="b">
        <v>0</v>
      </c>
      <c r="L113">
        <v>7</v>
      </c>
      <c r="M113" t="b">
        <v>1</v>
      </c>
      <c r="N113" t="s">
        <v>8271</v>
      </c>
      <c r="O113" s="9">
        <f t="shared" si="6"/>
        <v>106</v>
      </c>
      <c r="P113" s="5">
        <f t="shared" si="7"/>
        <v>75.714285714285708</v>
      </c>
      <c r="Q113" t="str">
        <f t="shared" si="8"/>
        <v>theater</v>
      </c>
      <c r="R113" t="str">
        <f t="shared" si="9"/>
        <v>plays</v>
      </c>
      <c r="S113" s="10">
        <f t="shared" si="10"/>
        <v>42214.6956712963</v>
      </c>
      <c r="T113" s="10">
        <f t="shared" si="11"/>
        <v>42225.666666666672</v>
      </c>
    </row>
    <row r="114" spans="1:20" ht="60" x14ac:dyDescent="0.25">
      <c r="A114">
        <v>3831</v>
      </c>
      <c r="B114" s="3" t="s">
        <v>3828</v>
      </c>
      <c r="C114" s="3" t="s">
        <v>7940</v>
      </c>
      <c r="D114">
        <v>500</v>
      </c>
      <c r="E114">
        <v>530.11</v>
      </c>
      <c r="F114" t="s">
        <v>8219</v>
      </c>
      <c r="G114" t="s">
        <v>8224</v>
      </c>
      <c r="H114" t="s">
        <v>8246</v>
      </c>
      <c r="I114">
        <v>1415222545</v>
      </c>
      <c r="J114">
        <v>1413404545</v>
      </c>
      <c r="K114" t="b">
        <v>0</v>
      </c>
      <c r="L114">
        <v>9</v>
      </c>
      <c r="M114" t="b">
        <v>1</v>
      </c>
      <c r="N114" t="s">
        <v>8271</v>
      </c>
      <c r="O114" s="9">
        <f t="shared" si="6"/>
        <v>106</v>
      </c>
      <c r="P114" s="5">
        <f t="shared" si="7"/>
        <v>58.901111111111113</v>
      </c>
      <c r="Q114" t="str">
        <f t="shared" si="8"/>
        <v>theater</v>
      </c>
      <c r="R114" t="str">
        <f t="shared" si="9"/>
        <v>plays</v>
      </c>
      <c r="S114" s="10">
        <f t="shared" si="10"/>
        <v>41927.848900462966</v>
      </c>
      <c r="T114" s="10">
        <f t="shared" si="11"/>
        <v>41948.890567129631</v>
      </c>
    </row>
    <row r="115" spans="1:20" ht="60" x14ac:dyDescent="0.25">
      <c r="A115">
        <v>3321</v>
      </c>
      <c r="B115" s="3" t="s">
        <v>3321</v>
      </c>
      <c r="C115" s="3" t="s">
        <v>7431</v>
      </c>
      <c r="D115">
        <v>500</v>
      </c>
      <c r="E115">
        <v>537</v>
      </c>
      <c r="F115" t="s">
        <v>8219</v>
      </c>
      <c r="G115" t="s">
        <v>8224</v>
      </c>
      <c r="H115" t="s">
        <v>8246</v>
      </c>
      <c r="I115">
        <v>1413431940</v>
      </c>
      <c r="J115">
        <v>1412216665</v>
      </c>
      <c r="K115" t="b">
        <v>0</v>
      </c>
      <c r="L115">
        <v>15</v>
      </c>
      <c r="M115" t="b">
        <v>1</v>
      </c>
      <c r="N115" t="s">
        <v>8271</v>
      </c>
      <c r="O115" s="9">
        <f t="shared" si="6"/>
        <v>107</v>
      </c>
      <c r="P115" s="5">
        <f t="shared" si="7"/>
        <v>35.799999999999997</v>
      </c>
      <c r="Q115" t="str">
        <f t="shared" si="8"/>
        <v>theater</v>
      </c>
      <c r="R115" t="str">
        <f t="shared" si="9"/>
        <v>plays</v>
      </c>
      <c r="S115" s="10">
        <f t="shared" si="10"/>
        <v>41914.100289351853</v>
      </c>
      <c r="T115" s="10">
        <f t="shared" si="11"/>
        <v>41928.165972222225</v>
      </c>
    </row>
    <row r="116" spans="1:20" ht="60" x14ac:dyDescent="0.25">
      <c r="A116">
        <v>3319</v>
      </c>
      <c r="B116" s="3" t="s">
        <v>3319</v>
      </c>
      <c r="C116" s="3" t="s">
        <v>7429</v>
      </c>
      <c r="D116">
        <v>500</v>
      </c>
      <c r="E116">
        <v>540</v>
      </c>
      <c r="F116" t="s">
        <v>8219</v>
      </c>
      <c r="G116" t="s">
        <v>8225</v>
      </c>
      <c r="H116" t="s">
        <v>8247</v>
      </c>
      <c r="I116">
        <v>1422712986</v>
      </c>
      <c r="J116">
        <v>1418824986</v>
      </c>
      <c r="K116" t="b">
        <v>0</v>
      </c>
      <c r="L116">
        <v>16</v>
      </c>
      <c r="M116" t="b">
        <v>1</v>
      </c>
      <c r="N116" t="s">
        <v>8271</v>
      </c>
      <c r="O116" s="9">
        <f t="shared" si="6"/>
        <v>108</v>
      </c>
      <c r="P116" s="5">
        <f t="shared" si="7"/>
        <v>33.75</v>
      </c>
      <c r="Q116" t="str">
        <f t="shared" si="8"/>
        <v>theater</v>
      </c>
      <c r="R116" t="str">
        <f t="shared" si="9"/>
        <v>plays</v>
      </c>
      <c r="S116" s="10">
        <f t="shared" si="10"/>
        <v>41990.585486111115</v>
      </c>
      <c r="T116" s="10">
        <f t="shared" si="11"/>
        <v>42035.585486111115</v>
      </c>
    </row>
    <row r="117" spans="1:20" ht="60" x14ac:dyDescent="0.25">
      <c r="A117">
        <v>818</v>
      </c>
      <c r="B117" s="3" t="s">
        <v>819</v>
      </c>
      <c r="C117" s="3" t="s">
        <v>4928</v>
      </c>
      <c r="D117">
        <v>350</v>
      </c>
      <c r="E117">
        <v>545</v>
      </c>
      <c r="F117" t="s">
        <v>8219</v>
      </c>
      <c r="G117" t="s">
        <v>8224</v>
      </c>
      <c r="H117" t="s">
        <v>8246</v>
      </c>
      <c r="I117">
        <v>1344358860</v>
      </c>
      <c r="J117">
        <v>1343682681</v>
      </c>
      <c r="K117" t="b">
        <v>0</v>
      </c>
      <c r="L117">
        <v>19</v>
      </c>
      <c r="M117" t="b">
        <v>1</v>
      </c>
      <c r="N117" t="s">
        <v>8276</v>
      </c>
      <c r="O117" s="9">
        <f t="shared" si="6"/>
        <v>156</v>
      </c>
      <c r="P117" s="5">
        <f t="shared" si="7"/>
        <v>28.684210526315791</v>
      </c>
      <c r="Q117" t="str">
        <f t="shared" si="8"/>
        <v>music</v>
      </c>
      <c r="R117" t="str">
        <f t="shared" si="9"/>
        <v>rock</v>
      </c>
      <c r="S117" s="10">
        <f t="shared" si="10"/>
        <v>41120.882881944446</v>
      </c>
      <c r="T117" s="10">
        <f t="shared" si="11"/>
        <v>41128.709027777775</v>
      </c>
    </row>
    <row r="118" spans="1:20" ht="60" x14ac:dyDescent="0.25">
      <c r="A118">
        <v>856</v>
      </c>
      <c r="B118" s="3" t="s">
        <v>857</v>
      </c>
      <c r="C118" s="3" t="s">
        <v>4966</v>
      </c>
      <c r="D118">
        <v>250</v>
      </c>
      <c r="E118">
        <v>545</v>
      </c>
      <c r="F118" t="s">
        <v>8219</v>
      </c>
      <c r="G118" t="s">
        <v>8236</v>
      </c>
      <c r="H118" t="s">
        <v>8249</v>
      </c>
      <c r="I118">
        <v>1477422000</v>
      </c>
      <c r="J118">
        <v>1472282956</v>
      </c>
      <c r="K118" t="b">
        <v>0</v>
      </c>
      <c r="L118">
        <v>28</v>
      </c>
      <c r="M118" t="b">
        <v>1</v>
      </c>
      <c r="N118" t="s">
        <v>8277</v>
      </c>
      <c r="O118" s="9">
        <f t="shared" si="6"/>
        <v>218</v>
      </c>
      <c r="P118" s="5">
        <f t="shared" si="7"/>
        <v>19.464285714285715</v>
      </c>
      <c r="Q118" t="str">
        <f t="shared" si="8"/>
        <v>music</v>
      </c>
      <c r="R118" t="str">
        <f t="shared" si="9"/>
        <v>metal</v>
      </c>
      <c r="S118" s="10">
        <f t="shared" si="10"/>
        <v>42609.311990740738</v>
      </c>
      <c r="T118" s="10">
        <f t="shared" si="11"/>
        <v>42668.791666666672</v>
      </c>
    </row>
    <row r="119" spans="1:20" ht="60" x14ac:dyDescent="0.25">
      <c r="A119">
        <v>3181</v>
      </c>
      <c r="B119" s="3" t="s">
        <v>3181</v>
      </c>
      <c r="C119" s="3" t="s">
        <v>7291</v>
      </c>
      <c r="D119">
        <v>500</v>
      </c>
      <c r="E119">
        <v>545</v>
      </c>
      <c r="F119" t="s">
        <v>8219</v>
      </c>
      <c r="G119" t="s">
        <v>8225</v>
      </c>
      <c r="H119" t="s">
        <v>8247</v>
      </c>
      <c r="I119">
        <v>1402848000</v>
      </c>
      <c r="J119">
        <v>1400570787</v>
      </c>
      <c r="K119" t="b">
        <v>1</v>
      </c>
      <c r="L119">
        <v>15</v>
      </c>
      <c r="M119" t="b">
        <v>1</v>
      </c>
      <c r="N119" t="s">
        <v>8271</v>
      </c>
      <c r="O119" s="9">
        <f t="shared" si="6"/>
        <v>109</v>
      </c>
      <c r="P119" s="5">
        <f t="shared" si="7"/>
        <v>36.333333333333336</v>
      </c>
      <c r="Q119" t="str">
        <f t="shared" si="8"/>
        <v>theater</v>
      </c>
      <c r="R119" t="str">
        <f t="shared" si="9"/>
        <v>plays</v>
      </c>
      <c r="S119" s="10">
        <f t="shared" si="10"/>
        <v>41779.310034722221</v>
      </c>
      <c r="T119" s="10">
        <f t="shared" si="11"/>
        <v>41805.666666666664</v>
      </c>
    </row>
    <row r="120" spans="1:20" ht="45" x14ac:dyDescent="0.25">
      <c r="A120">
        <v>2455</v>
      </c>
      <c r="B120" s="3" t="s">
        <v>2456</v>
      </c>
      <c r="C120" s="3" t="s">
        <v>6565</v>
      </c>
      <c r="D120">
        <v>300</v>
      </c>
      <c r="E120">
        <v>546</v>
      </c>
      <c r="F120" t="s">
        <v>8219</v>
      </c>
      <c r="G120" t="s">
        <v>8224</v>
      </c>
      <c r="H120" t="s">
        <v>8246</v>
      </c>
      <c r="I120">
        <v>1461177950</v>
      </c>
      <c r="J120">
        <v>1458758750</v>
      </c>
      <c r="K120" t="b">
        <v>0</v>
      </c>
      <c r="L120">
        <v>16</v>
      </c>
      <c r="M120" t="b">
        <v>1</v>
      </c>
      <c r="N120" t="s">
        <v>8298</v>
      </c>
      <c r="O120" s="9">
        <f t="shared" si="6"/>
        <v>182</v>
      </c>
      <c r="P120" s="5">
        <f t="shared" si="7"/>
        <v>34.125</v>
      </c>
      <c r="Q120" t="str">
        <f t="shared" si="8"/>
        <v>food</v>
      </c>
      <c r="R120" t="str">
        <f t="shared" si="9"/>
        <v>small batch</v>
      </c>
      <c r="S120" s="10">
        <f t="shared" si="10"/>
        <v>42452.781828703708</v>
      </c>
      <c r="T120" s="10">
        <f t="shared" si="11"/>
        <v>42480.781828703708</v>
      </c>
    </row>
    <row r="121" spans="1:20" ht="45" x14ac:dyDescent="0.25">
      <c r="A121">
        <v>1612</v>
      </c>
      <c r="B121" s="3" t="s">
        <v>1613</v>
      </c>
      <c r="C121" s="3" t="s">
        <v>5722</v>
      </c>
      <c r="D121">
        <v>500</v>
      </c>
      <c r="E121">
        <v>550</v>
      </c>
      <c r="F121" t="s">
        <v>8219</v>
      </c>
      <c r="G121" t="s">
        <v>8224</v>
      </c>
      <c r="H121" t="s">
        <v>8246</v>
      </c>
      <c r="I121">
        <v>1357160384</v>
      </c>
      <c r="J121">
        <v>1354568384</v>
      </c>
      <c r="K121" t="b">
        <v>0</v>
      </c>
      <c r="L121">
        <v>11</v>
      </c>
      <c r="M121" t="b">
        <v>1</v>
      </c>
      <c r="N121" t="s">
        <v>8276</v>
      </c>
      <c r="O121" s="9">
        <f t="shared" si="6"/>
        <v>110</v>
      </c>
      <c r="P121" s="5">
        <f t="shared" si="7"/>
        <v>50</v>
      </c>
      <c r="Q121" t="str">
        <f t="shared" si="8"/>
        <v>music</v>
      </c>
      <c r="R121" t="str">
        <f t="shared" si="9"/>
        <v>rock</v>
      </c>
      <c r="S121" s="10">
        <f t="shared" si="10"/>
        <v>41246.874814814815</v>
      </c>
      <c r="T121" s="10">
        <f t="shared" si="11"/>
        <v>41276.874814814815</v>
      </c>
    </row>
    <row r="122" spans="1:20" ht="60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9">
        <f t="shared" si="6"/>
        <v>0</v>
      </c>
      <c r="P122" s="5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0">
        <f t="shared" si="10"/>
        <v>42616.049849537041</v>
      </c>
      <c r="T122" s="10">
        <f t="shared" si="11"/>
        <v>42646.049849537041</v>
      </c>
    </row>
    <row r="123" spans="1:20" ht="60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9">
        <f t="shared" si="6"/>
        <v>0</v>
      </c>
      <c r="P123" s="5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0">
        <f t="shared" si="10"/>
        <v>42096.704976851848</v>
      </c>
      <c r="T123" s="10">
        <f t="shared" si="11"/>
        <v>42112.427777777775</v>
      </c>
    </row>
    <row r="124" spans="1:20" ht="45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9">
        <f t="shared" si="6"/>
        <v>0</v>
      </c>
      <c r="P124" s="5" t="e">
        <f t="shared" si="7"/>
        <v>#DIV/0!</v>
      </c>
      <c r="Q124" t="str">
        <f t="shared" si="8"/>
        <v>film &amp; video</v>
      </c>
      <c r="R124" t="str">
        <f t="shared" si="9"/>
        <v>science fiction</v>
      </c>
      <c r="S124" s="10">
        <f t="shared" si="10"/>
        <v>42593.431793981479</v>
      </c>
      <c r="T124" s="10">
        <f t="shared" si="11"/>
        <v>42653.431793981479</v>
      </c>
    </row>
    <row r="125" spans="1:20" ht="60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9">
        <f t="shared" si="6"/>
        <v>0</v>
      </c>
      <c r="P125" s="5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0">
        <f t="shared" si="10"/>
        <v>41904.781990740739</v>
      </c>
      <c r="T125" s="10">
        <f t="shared" si="11"/>
        <v>41940.916666666664</v>
      </c>
    </row>
    <row r="126" spans="1:20" ht="45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9">
        <f t="shared" si="6"/>
        <v>0</v>
      </c>
      <c r="P126" s="5" t="e">
        <f t="shared" si="7"/>
        <v>#DIV/0!</v>
      </c>
      <c r="Q126" t="str">
        <f t="shared" si="8"/>
        <v>film &amp; video</v>
      </c>
      <c r="R126" t="str">
        <f t="shared" si="9"/>
        <v>science fiction</v>
      </c>
      <c r="S126" s="10">
        <f t="shared" si="10"/>
        <v>42114.928726851853</v>
      </c>
      <c r="T126" s="10">
        <f t="shared" si="11"/>
        <v>42139.928726851853</v>
      </c>
    </row>
    <row r="127" spans="1:20" ht="60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9">
        <f t="shared" si="6"/>
        <v>14</v>
      </c>
      <c r="P127" s="5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0">
        <f t="shared" si="10"/>
        <v>42709.993981481486</v>
      </c>
      <c r="T127" s="10">
        <f t="shared" si="11"/>
        <v>42769.993981481486</v>
      </c>
    </row>
    <row r="128" spans="1:20" ht="60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9">
        <f t="shared" si="6"/>
        <v>6</v>
      </c>
      <c r="P128" s="5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0">
        <f t="shared" si="10"/>
        <v>42135.589548611111</v>
      </c>
      <c r="T128" s="10">
        <f t="shared" si="11"/>
        <v>42166.083333333328</v>
      </c>
    </row>
    <row r="129" spans="1:20" ht="60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9">
        <f t="shared" si="6"/>
        <v>2</v>
      </c>
      <c r="P129" s="5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0">
        <f t="shared" si="10"/>
        <v>42067.62431712963</v>
      </c>
      <c r="T129" s="10">
        <f t="shared" si="11"/>
        <v>42097.582650462966</v>
      </c>
    </row>
    <row r="130" spans="1:20" ht="30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9">
        <f t="shared" ref="O130:O193" si="12">ROUND((E130/D130)*100,0)</f>
        <v>2</v>
      </c>
      <c r="P130" s="5">
        <f t="shared" ref="P130:P193" si="13">E130/L130</f>
        <v>311.16666666666669</v>
      </c>
      <c r="Q130" t="str">
        <f t="shared" ref="Q130:Q193" si="14">LEFT(N130,SEARCH("/",N130)-1)</f>
        <v>film &amp; video</v>
      </c>
      <c r="R130" t="str">
        <f t="shared" ref="R130:R193" si="15">RIGHT(N130,LEN(N130)-SEARCH("/",N130,1))</f>
        <v>science fiction</v>
      </c>
      <c r="S130" s="10">
        <f t="shared" ref="S130:S193" si="16">(((J130/60)/60)/24)+DATE(1970,1,1)</f>
        <v>42628.22792824074</v>
      </c>
      <c r="T130" s="10">
        <f t="shared" ref="T130:T193" si="17">(((I130/60)/60)/24)+DATE(1970,1,1)</f>
        <v>42663.22792824074</v>
      </c>
    </row>
    <row r="131" spans="1:20" ht="60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9">
        <f t="shared" si="12"/>
        <v>0</v>
      </c>
      <c r="P131" s="5" t="e">
        <f t="shared" si="13"/>
        <v>#DIV/0!</v>
      </c>
      <c r="Q131" t="str">
        <f t="shared" si="14"/>
        <v>film &amp; video</v>
      </c>
      <c r="R131" t="str">
        <f t="shared" si="15"/>
        <v>science fiction</v>
      </c>
      <c r="S131" s="10">
        <f t="shared" si="16"/>
        <v>41882.937303240738</v>
      </c>
      <c r="T131" s="10">
        <f t="shared" si="17"/>
        <v>41942.937303240738</v>
      </c>
    </row>
    <row r="132" spans="1:20" ht="60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9">
        <f t="shared" si="12"/>
        <v>0</v>
      </c>
      <c r="P132" s="5" t="e">
        <f t="shared" si="13"/>
        <v>#DIV/0!</v>
      </c>
      <c r="Q132" t="str">
        <f t="shared" si="14"/>
        <v>film &amp; video</v>
      </c>
      <c r="R132" t="str">
        <f t="shared" si="15"/>
        <v>science fiction</v>
      </c>
      <c r="S132" s="10">
        <f t="shared" si="16"/>
        <v>41778.915416666663</v>
      </c>
      <c r="T132" s="10">
        <f t="shared" si="17"/>
        <v>41806.844444444447</v>
      </c>
    </row>
    <row r="133" spans="1:20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9">
        <f t="shared" si="12"/>
        <v>0</v>
      </c>
      <c r="P133" s="5" t="e">
        <f t="shared" si="13"/>
        <v>#DIV/0!</v>
      </c>
      <c r="Q133" t="str">
        <f t="shared" si="14"/>
        <v>film &amp; video</v>
      </c>
      <c r="R133" t="str">
        <f t="shared" si="15"/>
        <v>science fiction</v>
      </c>
      <c r="S133" s="10">
        <f t="shared" si="16"/>
        <v>42541.837511574078</v>
      </c>
      <c r="T133" s="10">
        <f t="shared" si="17"/>
        <v>42557</v>
      </c>
    </row>
    <row r="134" spans="1:20" ht="60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9">
        <f t="shared" si="12"/>
        <v>10</v>
      </c>
      <c r="P134" s="5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0">
        <f t="shared" si="16"/>
        <v>41905.812581018516</v>
      </c>
      <c r="T134" s="10">
        <f t="shared" si="17"/>
        <v>41950.854247685187</v>
      </c>
    </row>
    <row r="135" spans="1:20" ht="45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9">
        <f t="shared" si="12"/>
        <v>0</v>
      </c>
      <c r="P135" s="5" t="e">
        <f t="shared" si="13"/>
        <v>#DIV/0!</v>
      </c>
      <c r="Q135" t="str">
        <f t="shared" si="14"/>
        <v>film &amp; video</v>
      </c>
      <c r="R135" t="str">
        <f t="shared" si="15"/>
        <v>science fiction</v>
      </c>
      <c r="S135" s="10">
        <f t="shared" si="16"/>
        <v>42491.80768518518</v>
      </c>
      <c r="T135" s="10">
        <f t="shared" si="17"/>
        <v>42521.729861111111</v>
      </c>
    </row>
    <row r="136" spans="1:20" ht="30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9">
        <f t="shared" si="12"/>
        <v>0</v>
      </c>
      <c r="P136" s="5" t="e">
        <f t="shared" si="13"/>
        <v>#DIV/0!</v>
      </c>
      <c r="Q136" t="str">
        <f t="shared" si="14"/>
        <v>film &amp; video</v>
      </c>
      <c r="R136" t="str">
        <f t="shared" si="15"/>
        <v>science fiction</v>
      </c>
      <c r="S136" s="10">
        <f t="shared" si="16"/>
        <v>42221.909930555557</v>
      </c>
      <c r="T136" s="10">
        <f t="shared" si="17"/>
        <v>42251.708333333328</v>
      </c>
    </row>
    <row r="137" spans="1:20" ht="45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9">
        <f t="shared" si="12"/>
        <v>13</v>
      </c>
      <c r="P137" s="5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0">
        <f t="shared" si="16"/>
        <v>41788.381909722222</v>
      </c>
      <c r="T137" s="10">
        <f t="shared" si="17"/>
        <v>41821.791666666664</v>
      </c>
    </row>
    <row r="138" spans="1:20" ht="60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9">
        <f t="shared" si="12"/>
        <v>0</v>
      </c>
      <c r="P138" s="5" t="e">
        <f t="shared" si="13"/>
        <v>#DIV/0!</v>
      </c>
      <c r="Q138" t="str">
        <f t="shared" si="14"/>
        <v>film &amp; video</v>
      </c>
      <c r="R138" t="str">
        <f t="shared" si="15"/>
        <v>science fiction</v>
      </c>
      <c r="S138" s="10">
        <f t="shared" si="16"/>
        <v>42096.410115740742</v>
      </c>
      <c r="T138" s="10">
        <f t="shared" si="17"/>
        <v>42140.427777777775</v>
      </c>
    </row>
    <row r="139" spans="1:20" ht="60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9">
        <f t="shared" si="12"/>
        <v>0</v>
      </c>
      <c r="P139" s="5" t="e">
        <f t="shared" si="13"/>
        <v>#DIV/0!</v>
      </c>
      <c r="Q139" t="str">
        <f t="shared" si="14"/>
        <v>film &amp; video</v>
      </c>
      <c r="R139" t="str">
        <f t="shared" si="15"/>
        <v>science fiction</v>
      </c>
      <c r="S139" s="10">
        <f t="shared" si="16"/>
        <v>42239.573993055557</v>
      </c>
      <c r="T139" s="10">
        <f t="shared" si="17"/>
        <v>42289.573993055557</v>
      </c>
    </row>
    <row r="140" spans="1:20" ht="60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9">
        <f t="shared" si="12"/>
        <v>3</v>
      </c>
      <c r="P140" s="5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0">
        <f t="shared" si="16"/>
        <v>42186.257418981477</v>
      </c>
      <c r="T140" s="10">
        <f t="shared" si="17"/>
        <v>42217.207638888889</v>
      </c>
    </row>
    <row r="141" spans="1:20" ht="45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9">
        <f t="shared" si="12"/>
        <v>100</v>
      </c>
      <c r="P141" s="5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0">
        <f t="shared" si="16"/>
        <v>42187.920972222222</v>
      </c>
      <c r="T141" s="10">
        <f t="shared" si="17"/>
        <v>42197.920972222222</v>
      </c>
    </row>
    <row r="142" spans="1:20" ht="60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9">
        <f t="shared" si="12"/>
        <v>0</v>
      </c>
      <c r="P142" s="5" t="e">
        <f t="shared" si="13"/>
        <v>#DIV/0!</v>
      </c>
      <c r="Q142" t="str">
        <f t="shared" si="14"/>
        <v>film &amp; video</v>
      </c>
      <c r="R142" t="str">
        <f t="shared" si="15"/>
        <v>science fiction</v>
      </c>
      <c r="S142" s="10">
        <f t="shared" si="16"/>
        <v>42053.198287037041</v>
      </c>
      <c r="T142" s="10">
        <f t="shared" si="17"/>
        <v>42083.15662037037</v>
      </c>
    </row>
    <row r="143" spans="1:20" ht="45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9">
        <f t="shared" si="12"/>
        <v>11</v>
      </c>
      <c r="P143" s="5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0">
        <f t="shared" si="16"/>
        <v>42110.153043981481</v>
      </c>
      <c r="T143" s="10">
        <f t="shared" si="17"/>
        <v>42155.153043981481</v>
      </c>
    </row>
    <row r="144" spans="1:20" ht="60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9">
        <f t="shared" si="12"/>
        <v>0</v>
      </c>
      <c r="P144" s="5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0">
        <f t="shared" si="16"/>
        <v>41938.893263888887</v>
      </c>
      <c r="T144" s="10">
        <f t="shared" si="17"/>
        <v>41959.934930555552</v>
      </c>
    </row>
    <row r="145" spans="1:20" ht="60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9">
        <f t="shared" si="12"/>
        <v>0</v>
      </c>
      <c r="P145" s="5" t="e">
        <f t="shared" si="13"/>
        <v>#DIV/0!</v>
      </c>
      <c r="Q145" t="str">
        <f t="shared" si="14"/>
        <v>film &amp; video</v>
      </c>
      <c r="R145" t="str">
        <f t="shared" si="15"/>
        <v>science fiction</v>
      </c>
      <c r="S145" s="10">
        <f t="shared" si="16"/>
        <v>42559.064143518524</v>
      </c>
      <c r="T145" s="10">
        <f t="shared" si="17"/>
        <v>42616.246527777781</v>
      </c>
    </row>
    <row r="146" spans="1:20" ht="45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9">
        <f t="shared" si="12"/>
        <v>28</v>
      </c>
      <c r="P146" s="5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0">
        <f t="shared" si="16"/>
        <v>42047.762407407412</v>
      </c>
      <c r="T146" s="10">
        <f t="shared" si="17"/>
        <v>42107.72074074074</v>
      </c>
    </row>
    <row r="147" spans="1:20" ht="60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9">
        <f t="shared" si="12"/>
        <v>8</v>
      </c>
      <c r="P147" s="5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0">
        <f t="shared" si="16"/>
        <v>42200.542268518519</v>
      </c>
      <c r="T147" s="10">
        <f t="shared" si="17"/>
        <v>42227.542268518519</v>
      </c>
    </row>
    <row r="148" spans="1:20" ht="60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9">
        <f t="shared" si="12"/>
        <v>1</v>
      </c>
      <c r="P148" s="5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0">
        <f t="shared" si="16"/>
        <v>42693.016180555554</v>
      </c>
      <c r="T148" s="10">
        <f t="shared" si="17"/>
        <v>42753.016180555554</v>
      </c>
    </row>
    <row r="149" spans="1:20" ht="30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9">
        <f t="shared" si="12"/>
        <v>0</v>
      </c>
      <c r="P149" s="5" t="e">
        <f t="shared" si="13"/>
        <v>#DIV/0!</v>
      </c>
      <c r="Q149" t="str">
        <f t="shared" si="14"/>
        <v>film &amp; video</v>
      </c>
      <c r="R149" t="str">
        <f t="shared" si="15"/>
        <v>science fiction</v>
      </c>
      <c r="S149" s="10">
        <f t="shared" si="16"/>
        <v>41969.767824074079</v>
      </c>
      <c r="T149" s="10">
        <f t="shared" si="17"/>
        <v>42012.762499999997</v>
      </c>
    </row>
    <row r="150" spans="1:20" ht="60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9">
        <f t="shared" si="12"/>
        <v>0</v>
      </c>
      <c r="P150" s="5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0">
        <f t="shared" si="16"/>
        <v>42397.281666666662</v>
      </c>
      <c r="T150" s="10">
        <f t="shared" si="17"/>
        <v>42427.281666666662</v>
      </c>
    </row>
    <row r="151" spans="1:20" ht="60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9">
        <f t="shared" si="12"/>
        <v>1</v>
      </c>
      <c r="P151" s="5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0">
        <f t="shared" si="16"/>
        <v>41968.172106481477</v>
      </c>
      <c r="T151" s="10">
        <f t="shared" si="17"/>
        <v>41998.333333333328</v>
      </c>
    </row>
    <row r="152" spans="1:20" ht="45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9">
        <f t="shared" si="12"/>
        <v>23</v>
      </c>
      <c r="P152" s="5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0">
        <f t="shared" si="16"/>
        <v>42090.161828703705</v>
      </c>
      <c r="T152" s="10">
        <f t="shared" si="17"/>
        <v>42150.161828703705</v>
      </c>
    </row>
    <row r="153" spans="1:20" ht="60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9">
        <f t="shared" si="12"/>
        <v>0</v>
      </c>
      <c r="P153" s="5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0">
        <f t="shared" si="16"/>
        <v>42113.550821759258</v>
      </c>
      <c r="T153" s="10">
        <f t="shared" si="17"/>
        <v>42173.550821759258</v>
      </c>
    </row>
    <row r="154" spans="1:20" ht="30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9">
        <f t="shared" si="12"/>
        <v>0</v>
      </c>
      <c r="P154" s="5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0">
        <f t="shared" si="16"/>
        <v>41875.077546296299</v>
      </c>
      <c r="T154" s="10">
        <f t="shared" si="17"/>
        <v>41905.077546296299</v>
      </c>
    </row>
    <row r="155" spans="1:20" ht="45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9">
        <f t="shared" si="12"/>
        <v>1</v>
      </c>
      <c r="P155" s="5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0">
        <f t="shared" si="16"/>
        <v>41933.586157407408</v>
      </c>
      <c r="T155" s="10">
        <f t="shared" si="17"/>
        <v>41975.627824074079</v>
      </c>
    </row>
    <row r="156" spans="1:20" ht="45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9">
        <f t="shared" si="12"/>
        <v>3</v>
      </c>
      <c r="P156" s="5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0">
        <f t="shared" si="16"/>
        <v>42115.547395833331</v>
      </c>
      <c r="T156" s="10">
        <f t="shared" si="17"/>
        <v>42158.547395833331</v>
      </c>
    </row>
    <row r="157" spans="1:20" ht="60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9">
        <f t="shared" si="12"/>
        <v>0</v>
      </c>
      <c r="P157" s="5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0">
        <f t="shared" si="16"/>
        <v>42168.559432870374</v>
      </c>
      <c r="T157" s="10">
        <f t="shared" si="17"/>
        <v>42208.559432870374</v>
      </c>
    </row>
    <row r="158" spans="1:20" ht="60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9">
        <f t="shared" si="12"/>
        <v>5</v>
      </c>
      <c r="P158" s="5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0">
        <f t="shared" si="16"/>
        <v>41794.124953703707</v>
      </c>
      <c r="T158" s="10">
        <f t="shared" si="17"/>
        <v>41854.124953703707</v>
      </c>
    </row>
    <row r="159" spans="1:20" ht="45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9">
        <f t="shared" si="12"/>
        <v>0</v>
      </c>
      <c r="P159" s="5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0">
        <f t="shared" si="16"/>
        <v>42396.911712962959</v>
      </c>
      <c r="T159" s="10">
        <f t="shared" si="17"/>
        <v>42426.911712962959</v>
      </c>
    </row>
    <row r="160" spans="1:20" ht="60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9">
        <f t="shared" si="12"/>
        <v>0</v>
      </c>
      <c r="P160" s="5" t="e">
        <f t="shared" si="13"/>
        <v>#DIV/0!</v>
      </c>
      <c r="Q160" t="str">
        <f t="shared" si="14"/>
        <v>film &amp; video</v>
      </c>
      <c r="R160" t="str">
        <f t="shared" si="15"/>
        <v>science fiction</v>
      </c>
      <c r="S160" s="10">
        <f t="shared" si="16"/>
        <v>41904.07671296296</v>
      </c>
      <c r="T160" s="10">
        <f t="shared" si="17"/>
        <v>41934.07671296296</v>
      </c>
    </row>
    <row r="161" spans="1:20" ht="60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9">
        <f t="shared" si="12"/>
        <v>0</v>
      </c>
      <c r="P161" s="5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0">
        <f t="shared" si="16"/>
        <v>42514.434548611112</v>
      </c>
      <c r="T161" s="10">
        <f t="shared" si="17"/>
        <v>42554.434548611112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9">
        <f t="shared" si="12"/>
        <v>0</v>
      </c>
      <c r="P162" s="5" t="e">
        <f t="shared" si="13"/>
        <v>#DIV/0!</v>
      </c>
      <c r="Q162" t="str">
        <f t="shared" si="14"/>
        <v>film &amp; video</v>
      </c>
      <c r="R162" t="str">
        <f t="shared" si="15"/>
        <v>drama</v>
      </c>
      <c r="S162" s="10">
        <f t="shared" si="16"/>
        <v>42171.913090277783</v>
      </c>
      <c r="T162" s="10">
        <f t="shared" si="17"/>
        <v>42231.913090277783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9">
        <f t="shared" si="12"/>
        <v>0</v>
      </c>
      <c r="P163" s="5">
        <f t="shared" si="13"/>
        <v>5</v>
      </c>
      <c r="Q163" t="str">
        <f t="shared" si="14"/>
        <v>film &amp; video</v>
      </c>
      <c r="R163" t="str">
        <f t="shared" si="15"/>
        <v>drama</v>
      </c>
      <c r="S163" s="10">
        <f t="shared" si="16"/>
        <v>41792.687442129631</v>
      </c>
      <c r="T163" s="10">
        <f t="shared" si="17"/>
        <v>41822.687442129631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9">
        <f t="shared" si="12"/>
        <v>16</v>
      </c>
      <c r="P164" s="5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0">
        <f t="shared" si="16"/>
        <v>41835.126805555556</v>
      </c>
      <c r="T164" s="10">
        <f t="shared" si="17"/>
        <v>41867.987500000003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9">
        <f t="shared" si="12"/>
        <v>0</v>
      </c>
      <c r="P165" s="5" t="e">
        <f t="shared" si="13"/>
        <v>#DIV/0!</v>
      </c>
      <c r="Q165" t="str">
        <f t="shared" si="14"/>
        <v>film &amp; video</v>
      </c>
      <c r="R165" t="str">
        <f t="shared" si="15"/>
        <v>drama</v>
      </c>
      <c r="S165" s="10">
        <f t="shared" si="16"/>
        <v>42243.961273148147</v>
      </c>
      <c r="T165" s="10">
        <f t="shared" si="17"/>
        <v>42278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9">
        <f t="shared" si="12"/>
        <v>1</v>
      </c>
      <c r="P166" s="5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0">
        <f t="shared" si="16"/>
        <v>41841.762743055559</v>
      </c>
      <c r="T166" s="10">
        <f t="shared" si="17"/>
        <v>41901.762743055559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9">
        <f t="shared" si="12"/>
        <v>0</v>
      </c>
      <c r="P167" s="5" t="e">
        <f t="shared" si="13"/>
        <v>#DIV/0!</v>
      </c>
      <c r="Q167" t="str">
        <f t="shared" si="14"/>
        <v>film &amp; video</v>
      </c>
      <c r="R167" t="str">
        <f t="shared" si="15"/>
        <v>drama</v>
      </c>
      <c r="S167" s="10">
        <f t="shared" si="16"/>
        <v>42351.658842592587</v>
      </c>
      <c r="T167" s="10">
        <f t="shared" si="17"/>
        <v>42381.658842592587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9">
        <f t="shared" si="12"/>
        <v>60</v>
      </c>
      <c r="P168" s="5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0">
        <f t="shared" si="16"/>
        <v>42721.075949074075</v>
      </c>
      <c r="T168" s="10">
        <f t="shared" si="17"/>
        <v>42751.075949074075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9">
        <f t="shared" si="12"/>
        <v>0</v>
      </c>
      <c r="P169" s="5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0">
        <f t="shared" si="16"/>
        <v>42160.927488425921</v>
      </c>
      <c r="T169" s="10">
        <f t="shared" si="17"/>
        <v>42220.927488425921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9">
        <f t="shared" si="12"/>
        <v>4</v>
      </c>
      <c r="P170" s="5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0">
        <f t="shared" si="16"/>
        <v>42052.83530092593</v>
      </c>
      <c r="T170" s="10">
        <f t="shared" si="17"/>
        <v>42082.793634259258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9">
        <f t="shared" si="12"/>
        <v>22</v>
      </c>
      <c r="P171" s="5">
        <f t="shared" si="13"/>
        <v>56</v>
      </c>
      <c r="Q171" t="str">
        <f t="shared" si="14"/>
        <v>film &amp; video</v>
      </c>
      <c r="R171" t="str">
        <f t="shared" si="15"/>
        <v>drama</v>
      </c>
      <c r="S171" s="10">
        <f t="shared" si="16"/>
        <v>41900.505312499998</v>
      </c>
      <c r="T171" s="10">
        <f t="shared" si="17"/>
        <v>41930.505312499998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9">
        <f t="shared" si="12"/>
        <v>3</v>
      </c>
      <c r="P172" s="5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0">
        <f t="shared" si="16"/>
        <v>42216.977812500001</v>
      </c>
      <c r="T172" s="10">
        <f t="shared" si="17"/>
        <v>42246.227777777778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9">
        <f t="shared" si="12"/>
        <v>0</v>
      </c>
      <c r="P173" s="5">
        <f t="shared" si="13"/>
        <v>1</v>
      </c>
      <c r="Q173" t="str">
        <f t="shared" si="14"/>
        <v>film &amp; video</v>
      </c>
      <c r="R173" t="str">
        <f t="shared" si="15"/>
        <v>drama</v>
      </c>
      <c r="S173" s="10">
        <f t="shared" si="16"/>
        <v>42534.180717592593</v>
      </c>
      <c r="T173" s="10">
        <f t="shared" si="17"/>
        <v>42594.180717592593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9">
        <f t="shared" si="12"/>
        <v>0</v>
      </c>
      <c r="P174" s="5" t="e">
        <f t="shared" si="13"/>
        <v>#DIV/0!</v>
      </c>
      <c r="Q174" t="str">
        <f t="shared" si="14"/>
        <v>film &amp; video</v>
      </c>
      <c r="R174" t="str">
        <f t="shared" si="15"/>
        <v>drama</v>
      </c>
      <c r="S174" s="10">
        <f t="shared" si="16"/>
        <v>42047.394942129627</v>
      </c>
      <c r="T174" s="10">
        <f t="shared" si="17"/>
        <v>42082.353275462956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9">
        <f t="shared" si="12"/>
        <v>0</v>
      </c>
      <c r="P175" s="5" t="e">
        <f t="shared" si="13"/>
        <v>#DIV/0!</v>
      </c>
      <c r="Q175" t="str">
        <f t="shared" si="14"/>
        <v>film &amp; video</v>
      </c>
      <c r="R175" t="str">
        <f t="shared" si="15"/>
        <v>drama</v>
      </c>
      <c r="S175" s="10">
        <f t="shared" si="16"/>
        <v>42033.573009259257</v>
      </c>
      <c r="T175" s="10">
        <f t="shared" si="17"/>
        <v>42063.573009259257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9">
        <f t="shared" si="12"/>
        <v>0</v>
      </c>
      <c r="P176" s="5" t="e">
        <f t="shared" si="13"/>
        <v>#DIV/0!</v>
      </c>
      <c r="Q176" t="str">
        <f t="shared" si="14"/>
        <v>film &amp; video</v>
      </c>
      <c r="R176" t="str">
        <f t="shared" si="15"/>
        <v>drama</v>
      </c>
      <c r="S176" s="10">
        <f t="shared" si="16"/>
        <v>42072.758981481486</v>
      </c>
      <c r="T176" s="10">
        <f t="shared" si="17"/>
        <v>42132.758981481486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9">
        <f t="shared" si="12"/>
        <v>6</v>
      </c>
      <c r="P177" s="5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0">
        <f t="shared" si="16"/>
        <v>41855.777905092589</v>
      </c>
      <c r="T177" s="10">
        <f t="shared" si="17"/>
        <v>41880.777905092589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9">
        <f t="shared" si="12"/>
        <v>0</v>
      </c>
      <c r="P178" s="5" t="e">
        <f t="shared" si="13"/>
        <v>#DIV/0!</v>
      </c>
      <c r="Q178" t="str">
        <f t="shared" si="14"/>
        <v>film &amp; video</v>
      </c>
      <c r="R178" t="str">
        <f t="shared" si="15"/>
        <v>drama</v>
      </c>
      <c r="S178" s="10">
        <f t="shared" si="16"/>
        <v>42191.824062500003</v>
      </c>
      <c r="T178" s="10">
        <f t="shared" si="17"/>
        <v>42221.824062500003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9">
        <f t="shared" si="12"/>
        <v>40</v>
      </c>
      <c r="P179" s="5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0">
        <f t="shared" si="16"/>
        <v>42070.047754629632</v>
      </c>
      <c r="T179" s="10">
        <f t="shared" si="17"/>
        <v>42087.00608796296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9">
        <f t="shared" si="12"/>
        <v>0</v>
      </c>
      <c r="P180" s="5" t="e">
        <f t="shared" si="13"/>
        <v>#DIV/0!</v>
      </c>
      <c r="Q180" t="str">
        <f t="shared" si="14"/>
        <v>film &amp; video</v>
      </c>
      <c r="R180" t="str">
        <f t="shared" si="15"/>
        <v>drama</v>
      </c>
      <c r="S180" s="10">
        <f t="shared" si="16"/>
        <v>42304.955381944441</v>
      </c>
      <c r="T180" s="10">
        <f t="shared" si="17"/>
        <v>42334.997048611112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9">
        <f t="shared" si="12"/>
        <v>20</v>
      </c>
      <c r="P181" s="5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0">
        <f t="shared" si="16"/>
        <v>42403.080497685187</v>
      </c>
      <c r="T181" s="10">
        <f t="shared" si="17"/>
        <v>42433.080497685187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9">
        <f t="shared" si="12"/>
        <v>33</v>
      </c>
      <c r="P182" s="5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0">
        <f t="shared" si="16"/>
        <v>42067.991238425922</v>
      </c>
      <c r="T182" s="10">
        <f t="shared" si="17"/>
        <v>42107.791666666672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9">
        <f t="shared" si="12"/>
        <v>21</v>
      </c>
      <c r="P183" s="5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0">
        <f t="shared" si="16"/>
        <v>42147.741840277777</v>
      </c>
      <c r="T183" s="10">
        <f t="shared" si="17"/>
        <v>42177.741840277777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9">
        <f t="shared" si="12"/>
        <v>0</v>
      </c>
      <c r="P184" s="5" t="e">
        <f t="shared" si="13"/>
        <v>#DIV/0!</v>
      </c>
      <c r="Q184" t="str">
        <f t="shared" si="14"/>
        <v>film &amp; video</v>
      </c>
      <c r="R184" t="str">
        <f t="shared" si="15"/>
        <v>drama</v>
      </c>
      <c r="S184" s="10">
        <f t="shared" si="16"/>
        <v>42712.011944444443</v>
      </c>
      <c r="T184" s="10">
        <f t="shared" si="17"/>
        <v>42742.011944444443</v>
      </c>
    </row>
    <row r="185" spans="1:20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9">
        <f t="shared" si="12"/>
        <v>36</v>
      </c>
      <c r="P185" s="5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0">
        <f t="shared" si="16"/>
        <v>41939.810300925928</v>
      </c>
      <c r="T185" s="10">
        <f t="shared" si="17"/>
        <v>41969.851967592593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9">
        <f t="shared" si="12"/>
        <v>3</v>
      </c>
      <c r="P186" s="5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0">
        <f t="shared" si="16"/>
        <v>41825.791226851856</v>
      </c>
      <c r="T186" s="10">
        <f t="shared" si="17"/>
        <v>41883.165972222225</v>
      </c>
    </row>
    <row r="187" spans="1:20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9">
        <f t="shared" si="12"/>
        <v>6</v>
      </c>
      <c r="P187" s="5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0">
        <f t="shared" si="16"/>
        <v>42570.91133101852</v>
      </c>
      <c r="T187" s="10">
        <f t="shared" si="17"/>
        <v>42600.91133101852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9">
        <f t="shared" si="12"/>
        <v>0</v>
      </c>
      <c r="P188" s="5" t="e">
        <f t="shared" si="13"/>
        <v>#DIV/0!</v>
      </c>
      <c r="Q188" t="str">
        <f t="shared" si="14"/>
        <v>film &amp; video</v>
      </c>
      <c r="R188" t="str">
        <f t="shared" si="15"/>
        <v>drama</v>
      </c>
      <c r="S188" s="10">
        <f t="shared" si="16"/>
        <v>42767.812893518523</v>
      </c>
      <c r="T188" s="10">
        <f t="shared" si="17"/>
        <v>42797.833333333328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9">
        <f t="shared" si="12"/>
        <v>16</v>
      </c>
      <c r="P189" s="5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0">
        <f t="shared" si="16"/>
        <v>42182.234456018516</v>
      </c>
      <c r="T189" s="10">
        <f t="shared" si="17"/>
        <v>42206.290972222225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9">
        <f t="shared" si="12"/>
        <v>0</v>
      </c>
      <c r="P190" s="5" t="e">
        <f t="shared" si="13"/>
        <v>#DIV/0!</v>
      </c>
      <c r="Q190" t="str">
        <f t="shared" si="14"/>
        <v>film &amp; video</v>
      </c>
      <c r="R190" t="str">
        <f t="shared" si="15"/>
        <v>drama</v>
      </c>
      <c r="S190" s="10">
        <f t="shared" si="16"/>
        <v>41857.18304398148</v>
      </c>
      <c r="T190" s="10">
        <f t="shared" si="17"/>
        <v>41887.18304398148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9">
        <f t="shared" si="12"/>
        <v>0</v>
      </c>
      <c r="P191" s="5">
        <f t="shared" si="13"/>
        <v>69</v>
      </c>
      <c r="Q191" t="str">
        <f t="shared" si="14"/>
        <v>film &amp; video</v>
      </c>
      <c r="R191" t="str">
        <f t="shared" si="15"/>
        <v>drama</v>
      </c>
      <c r="S191" s="10">
        <f t="shared" si="16"/>
        <v>42556.690706018519</v>
      </c>
      <c r="T191" s="10">
        <f t="shared" si="17"/>
        <v>42616.690706018519</v>
      </c>
    </row>
    <row r="192" spans="1:20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9">
        <f t="shared" si="12"/>
        <v>0</v>
      </c>
      <c r="P192" s="5">
        <f t="shared" si="13"/>
        <v>50</v>
      </c>
      <c r="Q192" t="str">
        <f t="shared" si="14"/>
        <v>film &amp; video</v>
      </c>
      <c r="R192" t="str">
        <f t="shared" si="15"/>
        <v>drama</v>
      </c>
      <c r="S192" s="10">
        <f t="shared" si="16"/>
        <v>42527.650995370372</v>
      </c>
      <c r="T192" s="10">
        <f t="shared" si="17"/>
        <v>42537.650995370372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9">
        <f t="shared" si="12"/>
        <v>5</v>
      </c>
      <c r="P193" s="5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0">
        <f t="shared" si="16"/>
        <v>42239.441412037035</v>
      </c>
      <c r="T193" s="10">
        <f t="shared" si="17"/>
        <v>42279.441412037035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9">
        <f t="shared" ref="O194:O257" si="18">ROUND((E194/D194)*100,0)</f>
        <v>0</v>
      </c>
      <c r="P194" s="5">
        <f t="shared" ref="P194:P257" si="19">E194/L194</f>
        <v>5.666666666666667</v>
      </c>
      <c r="Q194" t="str">
        <f t="shared" ref="Q194:Q257" si="20">LEFT(N194,SEARCH("/",N194)-1)</f>
        <v>film &amp; video</v>
      </c>
      <c r="R194" t="str">
        <f t="shared" ref="R194:R257" si="21">RIGHT(N194,LEN(N194)-SEARCH("/",N194,1))</f>
        <v>drama</v>
      </c>
      <c r="S194" s="10">
        <f t="shared" ref="S194:S257" si="22">(((J194/60)/60)/24)+DATE(1970,1,1)</f>
        <v>41899.792037037041</v>
      </c>
      <c r="T194" s="10">
        <f t="shared" ref="T194:T257" si="23">(((I194/60)/60)/24)+DATE(1970,1,1)</f>
        <v>41929.792037037041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9">
        <f t="shared" si="18"/>
        <v>0</v>
      </c>
      <c r="P195" s="5" t="e">
        <f t="shared" si="19"/>
        <v>#DIV/0!</v>
      </c>
      <c r="Q195" t="str">
        <f t="shared" si="20"/>
        <v>film &amp; video</v>
      </c>
      <c r="R195" t="str">
        <f t="shared" si="21"/>
        <v>drama</v>
      </c>
      <c r="S195" s="10">
        <f t="shared" si="22"/>
        <v>41911.934791666667</v>
      </c>
      <c r="T195" s="10">
        <f t="shared" si="23"/>
        <v>41971.976458333331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9">
        <f t="shared" si="18"/>
        <v>0</v>
      </c>
      <c r="P196" s="5">
        <f t="shared" si="19"/>
        <v>1</v>
      </c>
      <c r="Q196" t="str">
        <f t="shared" si="20"/>
        <v>film &amp; video</v>
      </c>
      <c r="R196" t="str">
        <f t="shared" si="21"/>
        <v>drama</v>
      </c>
      <c r="S196" s="10">
        <f t="shared" si="22"/>
        <v>42375.996886574074</v>
      </c>
      <c r="T196" s="10">
        <f t="shared" si="23"/>
        <v>42435.996886574074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9">
        <f t="shared" si="18"/>
        <v>0</v>
      </c>
      <c r="P197" s="5" t="e">
        <f t="shared" si="19"/>
        <v>#DIV/0!</v>
      </c>
      <c r="Q197" t="str">
        <f t="shared" si="20"/>
        <v>film &amp; video</v>
      </c>
      <c r="R197" t="str">
        <f t="shared" si="21"/>
        <v>drama</v>
      </c>
      <c r="S197" s="10">
        <f t="shared" si="22"/>
        <v>42135.67050925926</v>
      </c>
      <c r="T197" s="10">
        <f t="shared" si="23"/>
        <v>42195.67050925926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9">
        <f t="shared" si="18"/>
        <v>42</v>
      </c>
      <c r="P198" s="5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0">
        <f t="shared" si="22"/>
        <v>42259.542800925927</v>
      </c>
      <c r="T198" s="10">
        <f t="shared" si="23"/>
        <v>42287.875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9">
        <f t="shared" si="18"/>
        <v>10</v>
      </c>
      <c r="P199" s="5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0">
        <f t="shared" si="22"/>
        <v>42741.848379629635</v>
      </c>
      <c r="T199" s="10">
        <f t="shared" si="23"/>
        <v>42783.875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9">
        <f t="shared" si="18"/>
        <v>1</v>
      </c>
      <c r="P200" s="5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0">
        <f t="shared" si="22"/>
        <v>41887.383356481485</v>
      </c>
      <c r="T200" s="10">
        <f t="shared" si="23"/>
        <v>41917.383356481485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9">
        <f t="shared" si="18"/>
        <v>0</v>
      </c>
      <c r="P201" s="5" t="e">
        <f t="shared" si="19"/>
        <v>#DIV/0!</v>
      </c>
      <c r="Q201" t="str">
        <f t="shared" si="20"/>
        <v>film &amp; video</v>
      </c>
      <c r="R201" t="str">
        <f t="shared" si="21"/>
        <v>drama</v>
      </c>
      <c r="S201" s="10">
        <f t="shared" si="22"/>
        <v>42584.123865740738</v>
      </c>
      <c r="T201" s="10">
        <f t="shared" si="23"/>
        <v>42614.123865740738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9">
        <f t="shared" si="18"/>
        <v>26</v>
      </c>
      <c r="P202" s="5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0">
        <f t="shared" si="22"/>
        <v>41867.083368055559</v>
      </c>
      <c r="T202" s="10">
        <f t="shared" si="23"/>
        <v>41897.083368055559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9">
        <f t="shared" si="18"/>
        <v>58</v>
      </c>
      <c r="P203" s="5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0">
        <f t="shared" si="22"/>
        <v>42023.818622685183</v>
      </c>
      <c r="T203" s="10">
        <f t="shared" si="23"/>
        <v>42043.818622685183</v>
      </c>
    </row>
    <row r="204" spans="1:20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9">
        <f t="shared" si="18"/>
        <v>0</v>
      </c>
      <c r="P204" s="5" t="e">
        <f t="shared" si="19"/>
        <v>#DIV/0!</v>
      </c>
      <c r="Q204" t="str">
        <f t="shared" si="20"/>
        <v>film &amp; video</v>
      </c>
      <c r="R204" t="str">
        <f t="shared" si="21"/>
        <v>drama</v>
      </c>
      <c r="S204" s="10">
        <f t="shared" si="22"/>
        <v>42255.927824074075</v>
      </c>
      <c r="T204" s="10">
        <f t="shared" si="23"/>
        <v>42285.874305555553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9">
        <f t="shared" si="18"/>
        <v>30</v>
      </c>
      <c r="P205" s="5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0">
        <f t="shared" si="22"/>
        <v>41973.847962962958</v>
      </c>
      <c r="T205" s="10">
        <f t="shared" si="23"/>
        <v>42033.847962962958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9">
        <f t="shared" si="18"/>
        <v>51</v>
      </c>
      <c r="P206" s="5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0">
        <f t="shared" si="22"/>
        <v>42556.583368055552</v>
      </c>
      <c r="T206" s="10">
        <f t="shared" si="23"/>
        <v>42586.583368055552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9">
        <f t="shared" si="18"/>
        <v>16</v>
      </c>
      <c r="P207" s="5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0">
        <f t="shared" si="22"/>
        <v>42248.632199074069</v>
      </c>
      <c r="T207" s="10">
        <f t="shared" si="23"/>
        <v>42283.632199074069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9">
        <f t="shared" si="18"/>
        <v>0</v>
      </c>
      <c r="P208" s="5" t="e">
        <f t="shared" si="19"/>
        <v>#DIV/0!</v>
      </c>
      <c r="Q208" t="str">
        <f t="shared" si="20"/>
        <v>film &amp; video</v>
      </c>
      <c r="R208" t="str">
        <f t="shared" si="21"/>
        <v>drama</v>
      </c>
      <c r="S208" s="10">
        <f t="shared" si="22"/>
        <v>42567.004432870366</v>
      </c>
      <c r="T208" s="10">
        <f t="shared" si="23"/>
        <v>42588.004432870366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9">
        <f t="shared" si="18"/>
        <v>15</v>
      </c>
      <c r="P209" s="5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0">
        <f t="shared" si="22"/>
        <v>41978.197199074071</v>
      </c>
      <c r="T209" s="10">
        <f t="shared" si="23"/>
        <v>42008.197199074071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9">
        <f t="shared" si="18"/>
        <v>0</v>
      </c>
      <c r="P210" s="5" t="e">
        <f t="shared" si="19"/>
        <v>#DIV/0!</v>
      </c>
      <c r="Q210" t="str">
        <f t="shared" si="20"/>
        <v>film &amp; video</v>
      </c>
      <c r="R210" t="str">
        <f t="shared" si="21"/>
        <v>drama</v>
      </c>
      <c r="S210" s="10">
        <f t="shared" si="22"/>
        <v>41959.369988425926</v>
      </c>
      <c r="T210" s="10">
        <f t="shared" si="23"/>
        <v>41989.369988425926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9">
        <f t="shared" si="18"/>
        <v>0</v>
      </c>
      <c r="P211" s="5" t="e">
        <f t="shared" si="19"/>
        <v>#DIV/0!</v>
      </c>
      <c r="Q211" t="str">
        <f t="shared" si="20"/>
        <v>film &amp; video</v>
      </c>
      <c r="R211" t="str">
        <f t="shared" si="21"/>
        <v>drama</v>
      </c>
      <c r="S211" s="10">
        <f t="shared" si="22"/>
        <v>42165.922858796301</v>
      </c>
      <c r="T211" s="10">
        <f t="shared" si="23"/>
        <v>42195.922858796301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9">
        <f t="shared" si="18"/>
        <v>25</v>
      </c>
      <c r="P212" s="5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0">
        <f t="shared" si="22"/>
        <v>42249.064722222218</v>
      </c>
      <c r="T212" s="10">
        <f t="shared" si="23"/>
        <v>42278.208333333328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9">
        <f t="shared" si="18"/>
        <v>45</v>
      </c>
      <c r="P213" s="5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0">
        <f t="shared" si="22"/>
        <v>42236.159918981488</v>
      </c>
      <c r="T213" s="10">
        <f t="shared" si="23"/>
        <v>42266.159918981488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9">
        <f t="shared" si="18"/>
        <v>0</v>
      </c>
      <c r="P214" s="5">
        <f t="shared" si="19"/>
        <v>1</v>
      </c>
      <c r="Q214" t="str">
        <f t="shared" si="20"/>
        <v>film &amp; video</v>
      </c>
      <c r="R214" t="str">
        <f t="shared" si="21"/>
        <v>drama</v>
      </c>
      <c r="S214" s="10">
        <f t="shared" si="22"/>
        <v>42416.881018518514</v>
      </c>
      <c r="T214" s="10">
        <f t="shared" si="23"/>
        <v>42476.839351851857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9">
        <f t="shared" si="18"/>
        <v>0</v>
      </c>
      <c r="P215" s="5">
        <f t="shared" si="19"/>
        <v>20</v>
      </c>
      <c r="Q215" t="str">
        <f t="shared" si="20"/>
        <v>film &amp; video</v>
      </c>
      <c r="R215" t="str">
        <f t="shared" si="21"/>
        <v>drama</v>
      </c>
      <c r="S215" s="10">
        <f t="shared" si="22"/>
        <v>42202.594293981485</v>
      </c>
      <c r="T215" s="10">
        <f t="shared" si="23"/>
        <v>42232.587974537033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9">
        <f t="shared" si="18"/>
        <v>0</v>
      </c>
      <c r="P216" s="5">
        <f t="shared" si="19"/>
        <v>1</v>
      </c>
      <c r="Q216" t="str">
        <f t="shared" si="20"/>
        <v>film &amp; video</v>
      </c>
      <c r="R216" t="str">
        <f t="shared" si="21"/>
        <v>drama</v>
      </c>
      <c r="S216" s="10">
        <f t="shared" si="22"/>
        <v>42009.64061342593</v>
      </c>
      <c r="T216" s="10">
        <f t="shared" si="23"/>
        <v>42069.64061342593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9">
        <f t="shared" si="18"/>
        <v>0</v>
      </c>
      <c r="P217" s="5">
        <f t="shared" si="19"/>
        <v>10</v>
      </c>
      <c r="Q217" t="str">
        <f t="shared" si="20"/>
        <v>film &amp; video</v>
      </c>
      <c r="R217" t="str">
        <f t="shared" si="21"/>
        <v>drama</v>
      </c>
      <c r="S217" s="10">
        <f t="shared" si="22"/>
        <v>42375.230115740742</v>
      </c>
      <c r="T217" s="10">
        <f t="shared" si="23"/>
        <v>42417.999305555553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9">
        <f t="shared" si="18"/>
        <v>56</v>
      </c>
      <c r="P218" s="5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0">
        <f t="shared" si="22"/>
        <v>42066.958761574075</v>
      </c>
      <c r="T218" s="10">
        <f t="shared" si="23"/>
        <v>42116.917094907403</v>
      </c>
    </row>
    <row r="219" spans="1:20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9">
        <f t="shared" si="18"/>
        <v>12</v>
      </c>
      <c r="P219" s="5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0">
        <f t="shared" si="22"/>
        <v>41970.64061342593</v>
      </c>
      <c r="T219" s="10">
        <f t="shared" si="23"/>
        <v>42001.64061342593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9">
        <f t="shared" si="18"/>
        <v>2</v>
      </c>
      <c r="P220" s="5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0">
        <f t="shared" si="22"/>
        <v>42079.628344907411</v>
      </c>
      <c r="T220" s="10">
        <f t="shared" si="23"/>
        <v>42139.628344907411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9">
        <f t="shared" si="18"/>
        <v>18</v>
      </c>
      <c r="P221" s="5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0">
        <f t="shared" si="22"/>
        <v>42429.326678240745</v>
      </c>
      <c r="T221" s="10">
        <f t="shared" si="23"/>
        <v>42461.290972222225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9">
        <f t="shared" si="18"/>
        <v>1</v>
      </c>
      <c r="P222" s="5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0">
        <f t="shared" si="22"/>
        <v>42195.643865740742</v>
      </c>
      <c r="T222" s="10">
        <f t="shared" si="23"/>
        <v>42236.837499999994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9">
        <f t="shared" si="18"/>
        <v>0</v>
      </c>
      <c r="P223" s="5" t="e">
        <f t="shared" si="19"/>
        <v>#DIV/0!</v>
      </c>
      <c r="Q223" t="str">
        <f t="shared" si="20"/>
        <v>film &amp; video</v>
      </c>
      <c r="R223" t="str">
        <f t="shared" si="21"/>
        <v>drama</v>
      </c>
      <c r="S223" s="10">
        <f t="shared" si="22"/>
        <v>42031.837546296301</v>
      </c>
      <c r="T223" s="10">
        <f t="shared" si="23"/>
        <v>42091.79587962963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9">
        <f t="shared" si="18"/>
        <v>13</v>
      </c>
      <c r="P224" s="5">
        <f t="shared" si="19"/>
        <v>65</v>
      </c>
      <c r="Q224" t="str">
        <f t="shared" si="20"/>
        <v>film &amp; video</v>
      </c>
      <c r="R224" t="str">
        <f t="shared" si="21"/>
        <v>drama</v>
      </c>
      <c r="S224" s="10">
        <f t="shared" si="22"/>
        <v>42031.769884259258</v>
      </c>
      <c r="T224" s="10">
        <f t="shared" si="23"/>
        <v>42090.110416666663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9">
        <f t="shared" si="18"/>
        <v>0</v>
      </c>
      <c r="P225" s="5" t="e">
        <f t="shared" si="19"/>
        <v>#DIV/0!</v>
      </c>
      <c r="Q225" t="str">
        <f t="shared" si="20"/>
        <v>film &amp; video</v>
      </c>
      <c r="R225" t="str">
        <f t="shared" si="21"/>
        <v>drama</v>
      </c>
      <c r="S225" s="10">
        <f t="shared" si="22"/>
        <v>42482.048032407409</v>
      </c>
      <c r="T225" s="10">
        <f t="shared" si="23"/>
        <v>42512.045138888891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9">
        <f t="shared" si="18"/>
        <v>0</v>
      </c>
      <c r="P226" s="5" t="e">
        <f t="shared" si="19"/>
        <v>#DIV/0!</v>
      </c>
      <c r="Q226" t="str">
        <f t="shared" si="20"/>
        <v>film &amp; video</v>
      </c>
      <c r="R226" t="str">
        <f t="shared" si="21"/>
        <v>drama</v>
      </c>
      <c r="S226" s="10">
        <f t="shared" si="22"/>
        <v>42135.235254629632</v>
      </c>
      <c r="T226" s="10">
        <f t="shared" si="23"/>
        <v>42195.235254629632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9">
        <f t="shared" si="18"/>
        <v>0</v>
      </c>
      <c r="P227" s="5" t="e">
        <f t="shared" si="19"/>
        <v>#DIV/0!</v>
      </c>
      <c r="Q227" t="str">
        <f t="shared" si="20"/>
        <v>film &amp; video</v>
      </c>
      <c r="R227" t="str">
        <f t="shared" si="21"/>
        <v>drama</v>
      </c>
      <c r="S227" s="10">
        <f t="shared" si="22"/>
        <v>42438.961273148147</v>
      </c>
      <c r="T227" s="10">
        <f t="shared" si="23"/>
        <v>42468.919606481482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9">
        <f t="shared" si="18"/>
        <v>1</v>
      </c>
      <c r="P228" s="5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0">
        <f t="shared" si="22"/>
        <v>42106.666018518517</v>
      </c>
      <c r="T228" s="10">
        <f t="shared" si="23"/>
        <v>42155.395138888889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9">
        <f t="shared" si="18"/>
        <v>0</v>
      </c>
      <c r="P229" s="5" t="e">
        <f t="shared" si="19"/>
        <v>#DIV/0!</v>
      </c>
      <c r="Q229" t="str">
        <f t="shared" si="20"/>
        <v>film &amp; video</v>
      </c>
      <c r="R229" t="str">
        <f t="shared" si="21"/>
        <v>drama</v>
      </c>
      <c r="S229" s="10">
        <f t="shared" si="22"/>
        <v>42164.893993055557</v>
      </c>
      <c r="T229" s="10">
        <f t="shared" si="23"/>
        <v>42194.893993055557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9">
        <f t="shared" si="18"/>
        <v>0</v>
      </c>
      <c r="P230" s="5" t="e">
        <f t="shared" si="19"/>
        <v>#DIV/0!</v>
      </c>
      <c r="Q230" t="str">
        <f t="shared" si="20"/>
        <v>film &amp; video</v>
      </c>
      <c r="R230" t="str">
        <f t="shared" si="21"/>
        <v>drama</v>
      </c>
      <c r="S230" s="10">
        <f t="shared" si="22"/>
        <v>42096.686400462961</v>
      </c>
      <c r="T230" s="10">
        <f t="shared" si="23"/>
        <v>42156.686400462961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9">
        <f t="shared" si="18"/>
        <v>0</v>
      </c>
      <c r="P231" s="5" t="e">
        <f t="shared" si="19"/>
        <v>#DIV/0!</v>
      </c>
      <c r="Q231" t="str">
        <f t="shared" si="20"/>
        <v>film &amp; video</v>
      </c>
      <c r="R231" t="str">
        <f t="shared" si="21"/>
        <v>drama</v>
      </c>
      <c r="S231" s="10">
        <f t="shared" si="22"/>
        <v>42383.933993055558</v>
      </c>
      <c r="T231" s="10">
        <f t="shared" si="23"/>
        <v>42413.933993055558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9">
        <f t="shared" si="18"/>
        <v>0</v>
      </c>
      <c r="P232" s="5">
        <f t="shared" si="19"/>
        <v>30</v>
      </c>
      <c r="Q232" t="str">
        <f t="shared" si="20"/>
        <v>film &amp; video</v>
      </c>
      <c r="R232" t="str">
        <f t="shared" si="21"/>
        <v>drama</v>
      </c>
      <c r="S232" s="10">
        <f t="shared" si="22"/>
        <v>42129.777210648142</v>
      </c>
      <c r="T232" s="10">
        <f t="shared" si="23"/>
        <v>42159.777210648142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9">
        <f t="shared" si="18"/>
        <v>0</v>
      </c>
      <c r="P233" s="5" t="e">
        <f t="shared" si="19"/>
        <v>#DIV/0!</v>
      </c>
      <c r="Q233" t="str">
        <f t="shared" si="20"/>
        <v>film &amp; video</v>
      </c>
      <c r="R233" t="str">
        <f t="shared" si="21"/>
        <v>drama</v>
      </c>
      <c r="S233" s="10">
        <f t="shared" si="22"/>
        <v>42341.958923611113</v>
      </c>
      <c r="T233" s="10">
        <f t="shared" si="23"/>
        <v>42371.958923611113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9">
        <f t="shared" si="18"/>
        <v>3</v>
      </c>
      <c r="P234" s="5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0">
        <f t="shared" si="22"/>
        <v>42032.82576388889</v>
      </c>
      <c r="T234" s="10">
        <f t="shared" si="23"/>
        <v>42062.82576388889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9">
        <f t="shared" si="18"/>
        <v>0</v>
      </c>
      <c r="P235" s="5" t="e">
        <f t="shared" si="19"/>
        <v>#DIV/0!</v>
      </c>
      <c r="Q235" t="str">
        <f t="shared" si="20"/>
        <v>film &amp; video</v>
      </c>
      <c r="R235" t="str">
        <f t="shared" si="21"/>
        <v>drama</v>
      </c>
      <c r="S235" s="10">
        <f t="shared" si="22"/>
        <v>42612.911712962959</v>
      </c>
      <c r="T235" s="10">
        <f t="shared" si="23"/>
        <v>42642.911712962959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9">
        <f t="shared" si="18"/>
        <v>40</v>
      </c>
      <c r="P236" s="5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0">
        <f t="shared" si="22"/>
        <v>42136.035405092596</v>
      </c>
      <c r="T236" s="10">
        <f t="shared" si="23"/>
        <v>42176.035405092596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9">
        <f t="shared" si="18"/>
        <v>0</v>
      </c>
      <c r="P237" s="5" t="e">
        <f t="shared" si="19"/>
        <v>#DIV/0!</v>
      </c>
      <c r="Q237" t="str">
        <f t="shared" si="20"/>
        <v>film &amp; video</v>
      </c>
      <c r="R237" t="str">
        <f t="shared" si="21"/>
        <v>drama</v>
      </c>
      <c r="S237" s="10">
        <f t="shared" si="22"/>
        <v>42164.908530092594</v>
      </c>
      <c r="T237" s="10">
        <f t="shared" si="23"/>
        <v>42194.908530092594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9">
        <f t="shared" si="18"/>
        <v>0</v>
      </c>
      <c r="P238" s="5" t="e">
        <f t="shared" si="19"/>
        <v>#DIV/0!</v>
      </c>
      <c r="Q238" t="str">
        <f t="shared" si="20"/>
        <v>film &amp; video</v>
      </c>
      <c r="R238" t="str">
        <f t="shared" si="21"/>
        <v>drama</v>
      </c>
      <c r="S238" s="10">
        <f t="shared" si="22"/>
        <v>42321.08447916666</v>
      </c>
      <c r="T238" s="10">
        <f t="shared" si="23"/>
        <v>42374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9">
        <f t="shared" si="18"/>
        <v>0</v>
      </c>
      <c r="P239" s="5">
        <f t="shared" si="19"/>
        <v>50</v>
      </c>
      <c r="Q239" t="str">
        <f t="shared" si="20"/>
        <v>film &amp; video</v>
      </c>
      <c r="R239" t="str">
        <f t="shared" si="21"/>
        <v>drama</v>
      </c>
      <c r="S239" s="10">
        <f t="shared" si="22"/>
        <v>42377.577187499999</v>
      </c>
      <c r="T239" s="10">
        <f t="shared" si="23"/>
        <v>42437.577187499999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9">
        <f t="shared" si="18"/>
        <v>0</v>
      </c>
      <c r="P240" s="5" t="e">
        <f t="shared" si="19"/>
        <v>#DIV/0!</v>
      </c>
      <c r="Q240" t="str">
        <f t="shared" si="20"/>
        <v>film &amp; video</v>
      </c>
      <c r="R240" t="str">
        <f t="shared" si="21"/>
        <v>drama</v>
      </c>
      <c r="S240" s="10">
        <f t="shared" si="22"/>
        <v>42713.962499999994</v>
      </c>
      <c r="T240" s="10">
        <f t="shared" si="23"/>
        <v>42734.375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9">
        <f t="shared" si="18"/>
        <v>25</v>
      </c>
      <c r="P241" s="5">
        <f t="shared" si="19"/>
        <v>50</v>
      </c>
      <c r="Q241" t="str">
        <f t="shared" si="20"/>
        <v>film &amp; video</v>
      </c>
      <c r="R241" t="str">
        <f t="shared" si="21"/>
        <v>drama</v>
      </c>
      <c r="S241" s="10">
        <f t="shared" si="22"/>
        <v>42297.110300925924</v>
      </c>
      <c r="T241" s="10">
        <f t="shared" si="23"/>
        <v>42316.5</v>
      </c>
    </row>
    <row r="242" spans="1:20" ht="45" x14ac:dyDescent="0.25">
      <c r="A242">
        <v>3514</v>
      </c>
      <c r="B242" s="3" t="s">
        <v>3513</v>
      </c>
      <c r="C242" s="3" t="s">
        <v>7624</v>
      </c>
      <c r="D242">
        <v>500</v>
      </c>
      <c r="E242">
        <v>550</v>
      </c>
      <c r="F242" t="s">
        <v>8219</v>
      </c>
      <c r="G242" t="s">
        <v>8224</v>
      </c>
      <c r="H242" t="s">
        <v>8246</v>
      </c>
      <c r="I242">
        <v>1422853140</v>
      </c>
      <c r="J242">
        <v>1421439552</v>
      </c>
      <c r="K242" t="b">
        <v>0</v>
      </c>
      <c r="L242">
        <v>10</v>
      </c>
      <c r="M242" t="b">
        <v>1</v>
      </c>
      <c r="N242" t="s">
        <v>8271</v>
      </c>
      <c r="O242" s="9">
        <f t="shared" si="18"/>
        <v>110</v>
      </c>
      <c r="P242" s="5">
        <f t="shared" si="19"/>
        <v>55</v>
      </c>
      <c r="Q242" t="str">
        <f t="shared" si="20"/>
        <v>theater</v>
      </c>
      <c r="R242" t="str">
        <f t="shared" si="21"/>
        <v>plays</v>
      </c>
      <c r="S242" s="10">
        <f t="shared" si="22"/>
        <v>42020.846666666665</v>
      </c>
      <c r="T242" s="10">
        <f t="shared" si="23"/>
        <v>42037.207638888889</v>
      </c>
    </row>
    <row r="243" spans="1:20" ht="45" x14ac:dyDescent="0.25">
      <c r="A243">
        <v>1391</v>
      </c>
      <c r="B243" s="3" t="s">
        <v>1392</v>
      </c>
      <c r="C243" s="3" t="s">
        <v>5501</v>
      </c>
      <c r="D243">
        <v>500</v>
      </c>
      <c r="E243">
        <v>551</v>
      </c>
      <c r="F243" t="s">
        <v>8219</v>
      </c>
      <c r="G243" t="s">
        <v>8224</v>
      </c>
      <c r="H243" t="s">
        <v>8246</v>
      </c>
      <c r="I243">
        <v>1440219540</v>
      </c>
      <c r="J243">
        <v>1436369818</v>
      </c>
      <c r="K243" t="b">
        <v>0</v>
      </c>
      <c r="L243">
        <v>13</v>
      </c>
      <c r="M243" t="b">
        <v>1</v>
      </c>
      <c r="N243" t="s">
        <v>8276</v>
      </c>
      <c r="O243" s="9">
        <f t="shared" si="18"/>
        <v>110</v>
      </c>
      <c r="P243" s="5">
        <f t="shared" si="19"/>
        <v>42.384615384615387</v>
      </c>
      <c r="Q243" t="str">
        <f t="shared" si="20"/>
        <v>music</v>
      </c>
      <c r="R243" t="str">
        <f t="shared" si="21"/>
        <v>rock</v>
      </c>
      <c r="S243" s="10">
        <f t="shared" si="22"/>
        <v>42193.650671296295</v>
      </c>
      <c r="T243" s="10">
        <f t="shared" si="23"/>
        <v>42238.207638888889</v>
      </c>
    </row>
    <row r="244" spans="1:20" ht="60" x14ac:dyDescent="0.25">
      <c r="A244">
        <v>2281</v>
      </c>
      <c r="B244" s="3" t="s">
        <v>2282</v>
      </c>
      <c r="C244" s="3" t="s">
        <v>6391</v>
      </c>
      <c r="D244">
        <v>300</v>
      </c>
      <c r="E244">
        <v>555</v>
      </c>
      <c r="F244" t="s">
        <v>8219</v>
      </c>
      <c r="G244" t="s">
        <v>8224</v>
      </c>
      <c r="H244" t="s">
        <v>8246</v>
      </c>
      <c r="I244">
        <v>1311576600</v>
      </c>
      <c r="J244">
        <v>1306219897</v>
      </c>
      <c r="K244" t="b">
        <v>0</v>
      </c>
      <c r="L244">
        <v>11</v>
      </c>
      <c r="M244" t="b">
        <v>1</v>
      </c>
      <c r="N244" t="s">
        <v>8276</v>
      </c>
      <c r="O244" s="9">
        <f t="shared" si="18"/>
        <v>185</v>
      </c>
      <c r="P244" s="5">
        <f t="shared" si="19"/>
        <v>50.454545454545453</v>
      </c>
      <c r="Q244" t="str">
        <f t="shared" si="20"/>
        <v>music</v>
      </c>
      <c r="R244" t="str">
        <f t="shared" si="21"/>
        <v>rock</v>
      </c>
      <c r="S244" s="10">
        <f t="shared" si="22"/>
        <v>40687.285844907405</v>
      </c>
      <c r="T244" s="10">
        <f t="shared" si="23"/>
        <v>40749.284722222219</v>
      </c>
    </row>
    <row r="245" spans="1:20" ht="30" x14ac:dyDescent="0.25">
      <c r="A245">
        <v>3309</v>
      </c>
      <c r="B245" s="3" t="s">
        <v>3309</v>
      </c>
      <c r="C245" s="3" t="s">
        <v>7419</v>
      </c>
      <c r="D245">
        <v>350</v>
      </c>
      <c r="E245">
        <v>558</v>
      </c>
      <c r="F245" t="s">
        <v>8219</v>
      </c>
      <c r="G245" t="s">
        <v>8225</v>
      </c>
      <c r="H245" t="s">
        <v>8247</v>
      </c>
      <c r="I245">
        <v>1476632178</v>
      </c>
      <c r="J245">
        <v>1473953778</v>
      </c>
      <c r="K245" t="b">
        <v>0</v>
      </c>
      <c r="L245">
        <v>31</v>
      </c>
      <c r="M245" t="b">
        <v>1</v>
      </c>
      <c r="N245" t="s">
        <v>8271</v>
      </c>
      <c r="O245" s="9">
        <f t="shared" si="18"/>
        <v>159</v>
      </c>
      <c r="P245" s="5">
        <f t="shared" si="19"/>
        <v>18</v>
      </c>
      <c r="Q245" t="str">
        <f t="shared" si="20"/>
        <v>theater</v>
      </c>
      <c r="R245" t="str">
        <f t="shared" si="21"/>
        <v>plays</v>
      </c>
      <c r="S245" s="10">
        <f t="shared" si="22"/>
        <v>42628.650208333333</v>
      </c>
      <c r="T245" s="10">
        <f t="shared" si="23"/>
        <v>42659.650208333333</v>
      </c>
    </row>
    <row r="246" spans="1:20" ht="45" x14ac:dyDescent="0.25">
      <c r="A246">
        <v>1896</v>
      </c>
      <c r="B246" s="3" t="s">
        <v>1897</v>
      </c>
      <c r="C246" s="3" t="s">
        <v>6006</v>
      </c>
      <c r="D246">
        <v>451</v>
      </c>
      <c r="E246">
        <v>559</v>
      </c>
      <c r="F246" t="s">
        <v>8219</v>
      </c>
      <c r="G246" t="s">
        <v>8224</v>
      </c>
      <c r="H246" t="s">
        <v>8246</v>
      </c>
      <c r="I246">
        <v>1334250165</v>
      </c>
      <c r="J246">
        <v>1331658165</v>
      </c>
      <c r="K246" t="b">
        <v>0</v>
      </c>
      <c r="L246">
        <v>13</v>
      </c>
      <c r="M246" t="b">
        <v>1</v>
      </c>
      <c r="N246" t="s">
        <v>8279</v>
      </c>
      <c r="O246" s="9">
        <f t="shared" si="18"/>
        <v>124</v>
      </c>
      <c r="P246" s="5">
        <f t="shared" si="19"/>
        <v>43</v>
      </c>
      <c r="Q246" t="str">
        <f t="shared" si="20"/>
        <v>music</v>
      </c>
      <c r="R246" t="str">
        <f t="shared" si="21"/>
        <v>indie rock</v>
      </c>
      <c r="S246" s="10">
        <f t="shared" si="22"/>
        <v>40981.710243055553</v>
      </c>
      <c r="T246" s="10">
        <f t="shared" si="23"/>
        <v>41011.710243055553</v>
      </c>
    </row>
    <row r="247" spans="1:20" ht="60" x14ac:dyDescent="0.25">
      <c r="A247">
        <v>1659</v>
      </c>
      <c r="B247" s="3" t="s">
        <v>1660</v>
      </c>
      <c r="C247" s="3" t="s">
        <v>5769</v>
      </c>
      <c r="D247">
        <v>500</v>
      </c>
      <c r="E247">
        <v>564</v>
      </c>
      <c r="F247" t="s">
        <v>8219</v>
      </c>
      <c r="G247" t="s">
        <v>8225</v>
      </c>
      <c r="H247" t="s">
        <v>8247</v>
      </c>
      <c r="I247">
        <v>1387281600</v>
      </c>
      <c r="J247">
        <v>1384811721</v>
      </c>
      <c r="K247" t="b">
        <v>0</v>
      </c>
      <c r="L247">
        <v>45</v>
      </c>
      <c r="M247" t="b">
        <v>1</v>
      </c>
      <c r="N247" t="s">
        <v>8292</v>
      </c>
      <c r="O247" s="9">
        <f t="shared" si="18"/>
        <v>113</v>
      </c>
      <c r="P247" s="5">
        <f t="shared" si="19"/>
        <v>12.533333333333333</v>
      </c>
      <c r="Q247" t="str">
        <f t="shared" si="20"/>
        <v>music</v>
      </c>
      <c r="R247" t="str">
        <f t="shared" si="21"/>
        <v>pop</v>
      </c>
      <c r="S247" s="10">
        <f t="shared" si="22"/>
        <v>41596.913437499999</v>
      </c>
      <c r="T247" s="10">
        <f t="shared" si="23"/>
        <v>41625.5</v>
      </c>
    </row>
    <row r="248" spans="1:20" ht="60" x14ac:dyDescent="0.25">
      <c r="A248">
        <v>74</v>
      </c>
      <c r="B248" s="3" t="s">
        <v>76</v>
      </c>
      <c r="C248" s="3" t="s">
        <v>4185</v>
      </c>
      <c r="D248">
        <v>500</v>
      </c>
      <c r="E248">
        <v>564.66</v>
      </c>
      <c r="F248" t="s">
        <v>8219</v>
      </c>
      <c r="G248" t="s">
        <v>8230</v>
      </c>
      <c r="H248" t="s">
        <v>8249</v>
      </c>
      <c r="I248">
        <v>1453376495</v>
      </c>
      <c r="J248">
        <v>1450784495</v>
      </c>
      <c r="K248" t="b">
        <v>0</v>
      </c>
      <c r="L248">
        <v>29</v>
      </c>
      <c r="M248" t="b">
        <v>1</v>
      </c>
      <c r="N248" t="s">
        <v>8266</v>
      </c>
      <c r="O248" s="9">
        <f t="shared" si="18"/>
        <v>113</v>
      </c>
      <c r="P248" s="5">
        <f t="shared" si="19"/>
        <v>19.471034482758618</v>
      </c>
      <c r="Q248" t="str">
        <f t="shared" si="20"/>
        <v>film &amp; video</v>
      </c>
      <c r="R248" t="str">
        <f t="shared" si="21"/>
        <v>shorts</v>
      </c>
      <c r="S248" s="10">
        <f t="shared" si="22"/>
        <v>42360.487210648149</v>
      </c>
      <c r="T248" s="10">
        <f t="shared" si="23"/>
        <v>42390.487210648149</v>
      </c>
    </row>
    <row r="249" spans="1:20" ht="60" x14ac:dyDescent="0.25">
      <c r="A249">
        <v>3752</v>
      </c>
      <c r="B249" s="3" t="s">
        <v>3749</v>
      </c>
      <c r="C249" s="3" t="s">
        <v>7862</v>
      </c>
      <c r="D249">
        <v>500</v>
      </c>
      <c r="E249">
        <v>565</v>
      </c>
      <c r="F249" t="s">
        <v>8219</v>
      </c>
      <c r="G249" t="s">
        <v>8225</v>
      </c>
      <c r="H249" t="s">
        <v>8247</v>
      </c>
      <c r="I249">
        <v>1476651600</v>
      </c>
      <c r="J249">
        <v>1473189335</v>
      </c>
      <c r="K249" t="b">
        <v>0</v>
      </c>
      <c r="L249">
        <v>15</v>
      </c>
      <c r="M249" t="b">
        <v>1</v>
      </c>
      <c r="N249" t="s">
        <v>8305</v>
      </c>
      <c r="O249" s="9">
        <f t="shared" si="18"/>
        <v>113</v>
      </c>
      <c r="P249" s="5">
        <f t="shared" si="19"/>
        <v>37.666666666666664</v>
      </c>
      <c r="Q249" t="str">
        <f t="shared" si="20"/>
        <v>theater</v>
      </c>
      <c r="R249" t="str">
        <f t="shared" si="21"/>
        <v>musical</v>
      </c>
      <c r="S249" s="10">
        <f t="shared" si="22"/>
        <v>42619.802488425921</v>
      </c>
      <c r="T249" s="10">
        <f t="shared" si="23"/>
        <v>42659.875</v>
      </c>
    </row>
    <row r="250" spans="1:20" ht="60" x14ac:dyDescent="0.25">
      <c r="A250">
        <v>3291</v>
      </c>
      <c r="B250" s="3" t="s">
        <v>3291</v>
      </c>
      <c r="C250" s="3" t="s">
        <v>7401</v>
      </c>
      <c r="D250">
        <v>500</v>
      </c>
      <c r="E250">
        <v>570</v>
      </c>
      <c r="F250" t="s">
        <v>8219</v>
      </c>
      <c r="G250" t="s">
        <v>8224</v>
      </c>
      <c r="H250" t="s">
        <v>8246</v>
      </c>
      <c r="I250">
        <v>1442462340</v>
      </c>
      <c r="J250">
        <v>1439743900</v>
      </c>
      <c r="K250" t="b">
        <v>0</v>
      </c>
      <c r="L250">
        <v>14</v>
      </c>
      <c r="M250" t="b">
        <v>1</v>
      </c>
      <c r="N250" t="s">
        <v>8271</v>
      </c>
      <c r="O250" s="9">
        <f t="shared" si="18"/>
        <v>114</v>
      </c>
      <c r="P250" s="5">
        <f t="shared" si="19"/>
        <v>40.714285714285715</v>
      </c>
      <c r="Q250" t="str">
        <f t="shared" si="20"/>
        <v>theater</v>
      </c>
      <c r="R250" t="str">
        <f t="shared" si="21"/>
        <v>plays</v>
      </c>
      <c r="S250" s="10">
        <f t="shared" si="22"/>
        <v>42232.702546296292</v>
      </c>
      <c r="T250" s="10">
        <f t="shared" si="23"/>
        <v>42264.165972222225</v>
      </c>
    </row>
    <row r="251" spans="1:20" ht="30" x14ac:dyDescent="0.25">
      <c r="A251">
        <v>3711</v>
      </c>
      <c r="B251" s="3" t="s">
        <v>3708</v>
      </c>
      <c r="C251" s="3" t="s">
        <v>7821</v>
      </c>
      <c r="D251">
        <v>500</v>
      </c>
      <c r="E251">
        <v>570</v>
      </c>
      <c r="F251" t="s">
        <v>8219</v>
      </c>
      <c r="G251" t="s">
        <v>8224</v>
      </c>
      <c r="H251" t="s">
        <v>8246</v>
      </c>
      <c r="I251">
        <v>1402848000</v>
      </c>
      <c r="J251">
        <v>1400606573</v>
      </c>
      <c r="K251" t="b">
        <v>0</v>
      </c>
      <c r="L251">
        <v>21</v>
      </c>
      <c r="M251" t="b">
        <v>1</v>
      </c>
      <c r="N251" t="s">
        <v>8271</v>
      </c>
      <c r="O251" s="9">
        <f t="shared" si="18"/>
        <v>114</v>
      </c>
      <c r="P251" s="5">
        <f t="shared" si="19"/>
        <v>27.142857142857142</v>
      </c>
      <c r="Q251" t="str">
        <f t="shared" si="20"/>
        <v>theater</v>
      </c>
      <c r="R251" t="str">
        <f t="shared" si="21"/>
        <v>plays</v>
      </c>
      <c r="S251" s="10">
        <f t="shared" si="22"/>
        <v>41779.724224537036</v>
      </c>
      <c r="T251" s="10">
        <f t="shared" si="23"/>
        <v>41805.666666666664</v>
      </c>
    </row>
    <row r="252" spans="1:20" ht="45" x14ac:dyDescent="0.25">
      <c r="A252">
        <v>3818</v>
      </c>
      <c r="B252" s="3" t="s">
        <v>3815</v>
      </c>
      <c r="C252" s="3" t="s">
        <v>7928</v>
      </c>
      <c r="D252">
        <v>250</v>
      </c>
      <c r="E252">
        <v>570</v>
      </c>
      <c r="F252" t="s">
        <v>8219</v>
      </c>
      <c r="G252" t="s">
        <v>8224</v>
      </c>
      <c r="H252" t="s">
        <v>8246</v>
      </c>
      <c r="I252">
        <v>1426187582</v>
      </c>
      <c r="J252">
        <v>1423599182</v>
      </c>
      <c r="K252" t="b">
        <v>0</v>
      </c>
      <c r="L252">
        <v>10</v>
      </c>
      <c r="M252" t="b">
        <v>1</v>
      </c>
      <c r="N252" t="s">
        <v>8271</v>
      </c>
      <c r="O252" s="9">
        <f t="shared" si="18"/>
        <v>228</v>
      </c>
      <c r="P252" s="5">
        <f t="shared" si="19"/>
        <v>57</v>
      </c>
      <c r="Q252" t="str">
        <f t="shared" si="20"/>
        <v>theater</v>
      </c>
      <c r="R252" t="str">
        <f t="shared" si="21"/>
        <v>plays</v>
      </c>
      <c r="S252" s="10">
        <f t="shared" si="22"/>
        <v>42045.84238425926</v>
      </c>
      <c r="T252" s="10">
        <f t="shared" si="23"/>
        <v>42075.800717592589</v>
      </c>
    </row>
    <row r="253" spans="1:20" ht="30" x14ac:dyDescent="0.25">
      <c r="A253">
        <v>3607</v>
      </c>
      <c r="B253" s="3" t="s">
        <v>3606</v>
      </c>
      <c r="C253" s="3" t="s">
        <v>7717</v>
      </c>
      <c r="D253">
        <v>550</v>
      </c>
      <c r="E253">
        <v>580</v>
      </c>
      <c r="F253" t="s">
        <v>8219</v>
      </c>
      <c r="G253" t="s">
        <v>8225</v>
      </c>
      <c r="H253" t="s">
        <v>8247</v>
      </c>
      <c r="I253">
        <v>1450137600</v>
      </c>
      <c r="J253">
        <v>1448924882</v>
      </c>
      <c r="K253" t="b">
        <v>0</v>
      </c>
      <c r="L253">
        <v>20</v>
      </c>
      <c r="M253" t="b">
        <v>1</v>
      </c>
      <c r="N253" t="s">
        <v>8271</v>
      </c>
      <c r="O253" s="9">
        <f t="shared" si="18"/>
        <v>105</v>
      </c>
      <c r="P253" s="5">
        <f t="shared" si="19"/>
        <v>29</v>
      </c>
      <c r="Q253" t="str">
        <f t="shared" si="20"/>
        <v>theater</v>
      </c>
      <c r="R253" t="str">
        <f t="shared" si="21"/>
        <v>plays</v>
      </c>
      <c r="S253" s="10">
        <f t="shared" si="22"/>
        <v>42338.963912037041</v>
      </c>
      <c r="T253" s="10">
        <f t="shared" si="23"/>
        <v>42353</v>
      </c>
    </row>
    <row r="254" spans="1:20" ht="45" x14ac:dyDescent="0.25">
      <c r="A254">
        <v>1400</v>
      </c>
      <c r="B254" s="3" t="s">
        <v>1401</v>
      </c>
      <c r="C254" s="3" t="s">
        <v>5510</v>
      </c>
      <c r="D254">
        <v>350</v>
      </c>
      <c r="E254">
        <v>586</v>
      </c>
      <c r="F254" t="s">
        <v>8219</v>
      </c>
      <c r="G254" t="s">
        <v>8225</v>
      </c>
      <c r="H254" t="s">
        <v>8247</v>
      </c>
      <c r="I254">
        <v>1465709400</v>
      </c>
      <c r="J254">
        <v>1462695073</v>
      </c>
      <c r="K254" t="b">
        <v>0</v>
      </c>
      <c r="L254">
        <v>34</v>
      </c>
      <c r="M254" t="b">
        <v>1</v>
      </c>
      <c r="N254" t="s">
        <v>8276</v>
      </c>
      <c r="O254" s="9">
        <f t="shared" si="18"/>
        <v>167</v>
      </c>
      <c r="P254" s="5">
        <f t="shared" si="19"/>
        <v>17.235294117647058</v>
      </c>
      <c r="Q254" t="str">
        <f t="shared" si="20"/>
        <v>music</v>
      </c>
      <c r="R254" t="str">
        <f t="shared" si="21"/>
        <v>rock</v>
      </c>
      <c r="S254" s="10">
        <f t="shared" si="22"/>
        <v>42498.341122685189</v>
      </c>
      <c r="T254" s="10">
        <f t="shared" si="23"/>
        <v>42533.229166666672</v>
      </c>
    </row>
    <row r="255" spans="1:20" ht="60" x14ac:dyDescent="0.25">
      <c r="A255">
        <v>3378</v>
      </c>
      <c r="B255" s="3" t="s">
        <v>3377</v>
      </c>
      <c r="C255" s="3" t="s">
        <v>7488</v>
      </c>
      <c r="D255">
        <v>550</v>
      </c>
      <c r="E255">
        <v>592</v>
      </c>
      <c r="F255" t="s">
        <v>8219</v>
      </c>
      <c r="G255" t="s">
        <v>8225</v>
      </c>
      <c r="H255" t="s">
        <v>8247</v>
      </c>
      <c r="I255">
        <v>1409490480</v>
      </c>
      <c r="J255">
        <v>1407400306</v>
      </c>
      <c r="K255" t="b">
        <v>0</v>
      </c>
      <c r="L255">
        <v>21</v>
      </c>
      <c r="M255" t="b">
        <v>1</v>
      </c>
      <c r="N255" t="s">
        <v>8271</v>
      </c>
      <c r="O255" s="9">
        <f t="shared" si="18"/>
        <v>108</v>
      </c>
      <c r="P255" s="5">
        <f t="shared" si="19"/>
        <v>28.19047619047619</v>
      </c>
      <c r="Q255" t="str">
        <f t="shared" si="20"/>
        <v>theater</v>
      </c>
      <c r="R255" t="str">
        <f t="shared" si="21"/>
        <v>plays</v>
      </c>
      <c r="S255" s="10">
        <f t="shared" si="22"/>
        <v>41858.355393518519</v>
      </c>
      <c r="T255" s="10">
        <f t="shared" si="23"/>
        <v>41882.547222222223</v>
      </c>
    </row>
    <row r="256" spans="1:20" ht="60" x14ac:dyDescent="0.25">
      <c r="A256">
        <v>3521</v>
      </c>
      <c r="B256" s="3" t="s">
        <v>3520</v>
      </c>
      <c r="C256" s="3" t="s">
        <v>7631</v>
      </c>
      <c r="D256">
        <v>350</v>
      </c>
      <c r="E256">
        <v>593</v>
      </c>
      <c r="F256" t="s">
        <v>8219</v>
      </c>
      <c r="G256" t="s">
        <v>8224</v>
      </c>
      <c r="H256" t="s">
        <v>8246</v>
      </c>
      <c r="I256">
        <v>1411980020</v>
      </c>
      <c r="J256">
        <v>1409388020</v>
      </c>
      <c r="K256" t="b">
        <v>0</v>
      </c>
      <c r="L256">
        <v>13</v>
      </c>
      <c r="M256" t="b">
        <v>1</v>
      </c>
      <c r="N256" t="s">
        <v>8271</v>
      </c>
      <c r="O256" s="9">
        <f t="shared" si="18"/>
        <v>169</v>
      </c>
      <c r="P256" s="5">
        <f t="shared" si="19"/>
        <v>45.615384615384613</v>
      </c>
      <c r="Q256" t="str">
        <f t="shared" si="20"/>
        <v>theater</v>
      </c>
      <c r="R256" t="str">
        <f t="shared" si="21"/>
        <v>plays</v>
      </c>
      <c r="S256" s="10">
        <f t="shared" si="22"/>
        <v>41881.361342592594</v>
      </c>
      <c r="T256" s="10">
        <f t="shared" si="23"/>
        <v>41911.361342592594</v>
      </c>
    </row>
    <row r="257" spans="1:20" ht="60" x14ac:dyDescent="0.25">
      <c r="A257">
        <v>757</v>
      </c>
      <c r="B257" s="3" t="s">
        <v>758</v>
      </c>
      <c r="C257" s="3" t="s">
        <v>4867</v>
      </c>
      <c r="D257">
        <v>250</v>
      </c>
      <c r="E257">
        <v>595</v>
      </c>
      <c r="F257" t="s">
        <v>8219</v>
      </c>
      <c r="G257" t="s">
        <v>8224</v>
      </c>
      <c r="H257" t="s">
        <v>8246</v>
      </c>
      <c r="I257">
        <v>1354756714</v>
      </c>
      <c r="J257">
        <v>1353547114</v>
      </c>
      <c r="K257" t="b">
        <v>0</v>
      </c>
      <c r="L257">
        <v>18</v>
      </c>
      <c r="M257" t="b">
        <v>1</v>
      </c>
      <c r="N257" t="s">
        <v>8274</v>
      </c>
      <c r="O257" s="9">
        <f t="shared" si="18"/>
        <v>238</v>
      </c>
      <c r="P257" s="5">
        <f t="shared" si="19"/>
        <v>33.055555555555557</v>
      </c>
      <c r="Q257" t="str">
        <f t="shared" si="20"/>
        <v>publishing</v>
      </c>
      <c r="R257" t="str">
        <f t="shared" si="21"/>
        <v>nonfiction</v>
      </c>
      <c r="S257" s="10">
        <f t="shared" si="22"/>
        <v>41235.054560185185</v>
      </c>
      <c r="T257" s="10">
        <f t="shared" si="23"/>
        <v>41249.054560185185</v>
      </c>
    </row>
    <row r="258" spans="1:20" ht="60" x14ac:dyDescent="0.25">
      <c r="A258">
        <v>2265</v>
      </c>
      <c r="B258" s="3" t="s">
        <v>2266</v>
      </c>
      <c r="C258" s="3" t="s">
        <v>6375</v>
      </c>
      <c r="D258">
        <v>200</v>
      </c>
      <c r="E258">
        <v>597</v>
      </c>
      <c r="F258" t="s">
        <v>8219</v>
      </c>
      <c r="G258" t="s">
        <v>8225</v>
      </c>
      <c r="H258" t="s">
        <v>8247</v>
      </c>
      <c r="I258">
        <v>1479846507</v>
      </c>
      <c r="J258">
        <v>1479241707</v>
      </c>
      <c r="K258" t="b">
        <v>0</v>
      </c>
      <c r="L258">
        <v>17</v>
      </c>
      <c r="M258" t="b">
        <v>1</v>
      </c>
      <c r="N258" t="s">
        <v>8297</v>
      </c>
      <c r="O258" s="9">
        <f t="shared" ref="O258:O321" si="24">ROUND((E258/D258)*100,0)</f>
        <v>299</v>
      </c>
      <c r="P258" s="5">
        <f t="shared" ref="P258:P321" si="25">E258/L258</f>
        <v>35.117647058823529</v>
      </c>
      <c r="Q258" t="str">
        <f t="shared" ref="Q258:Q321" si="26">LEFT(N258,SEARCH("/",N258)-1)</f>
        <v>games</v>
      </c>
      <c r="R258" t="str">
        <f t="shared" ref="R258:R321" si="27">RIGHT(N258,LEN(N258)-SEARCH("/",N258,1))</f>
        <v>tabletop games</v>
      </c>
      <c r="S258" s="10">
        <f t="shared" ref="S258:S321" si="28">(((J258/60)/60)/24)+DATE(1970,1,1)</f>
        <v>42689.853090277778</v>
      </c>
      <c r="T258" s="10">
        <f t="shared" ref="T258:T321" si="29">(((I258/60)/60)/24)+DATE(1970,1,1)</f>
        <v>42696.853090277778</v>
      </c>
    </row>
    <row r="259" spans="1:20" ht="45" x14ac:dyDescent="0.25">
      <c r="A259">
        <v>50</v>
      </c>
      <c r="B259" s="3" t="s">
        <v>52</v>
      </c>
      <c r="C259" s="3" t="s">
        <v>4161</v>
      </c>
      <c r="D259">
        <v>600</v>
      </c>
      <c r="E259">
        <v>600</v>
      </c>
      <c r="F259" t="s">
        <v>8219</v>
      </c>
      <c r="G259" t="s">
        <v>8225</v>
      </c>
      <c r="H259" t="s">
        <v>8247</v>
      </c>
      <c r="I259">
        <v>1422637200</v>
      </c>
      <c r="J259">
        <v>1419271458</v>
      </c>
      <c r="K259" t="b">
        <v>0</v>
      </c>
      <c r="L259">
        <v>22</v>
      </c>
      <c r="M259" t="b">
        <v>1</v>
      </c>
      <c r="N259" t="s">
        <v>8265</v>
      </c>
      <c r="O259" s="9">
        <f t="shared" si="24"/>
        <v>100</v>
      </c>
      <c r="P259" s="5">
        <f t="shared" si="25"/>
        <v>27.272727272727273</v>
      </c>
      <c r="Q259" t="str">
        <f t="shared" si="26"/>
        <v>film &amp; video</v>
      </c>
      <c r="R259" t="str">
        <f t="shared" si="27"/>
        <v>television</v>
      </c>
      <c r="S259" s="10">
        <f t="shared" si="28"/>
        <v>41995.752986111111</v>
      </c>
      <c r="T259" s="10">
        <f t="shared" si="29"/>
        <v>42034.708333333328</v>
      </c>
    </row>
    <row r="260" spans="1:20" ht="30" x14ac:dyDescent="0.25">
      <c r="A260">
        <v>104</v>
      </c>
      <c r="B260" s="3" t="s">
        <v>106</v>
      </c>
      <c r="C260" s="3" t="s">
        <v>4215</v>
      </c>
      <c r="D260">
        <v>500</v>
      </c>
      <c r="E260">
        <v>600</v>
      </c>
      <c r="F260" t="s">
        <v>8219</v>
      </c>
      <c r="G260" t="s">
        <v>8224</v>
      </c>
      <c r="H260" t="s">
        <v>8246</v>
      </c>
      <c r="I260">
        <v>1301792400</v>
      </c>
      <c r="J260">
        <v>1299775266</v>
      </c>
      <c r="K260" t="b">
        <v>0</v>
      </c>
      <c r="L260">
        <v>10</v>
      </c>
      <c r="M260" t="b">
        <v>1</v>
      </c>
      <c r="N260" t="s">
        <v>8266</v>
      </c>
      <c r="O260" s="9">
        <f t="shared" si="24"/>
        <v>120</v>
      </c>
      <c r="P260" s="5">
        <f t="shared" si="25"/>
        <v>60</v>
      </c>
      <c r="Q260" t="str">
        <f t="shared" si="26"/>
        <v>film &amp; video</v>
      </c>
      <c r="R260" t="str">
        <f t="shared" si="27"/>
        <v>shorts</v>
      </c>
      <c r="S260" s="10">
        <f t="shared" si="28"/>
        <v>40612.695208333331</v>
      </c>
      <c r="T260" s="10">
        <f t="shared" si="29"/>
        <v>40636.041666666664</v>
      </c>
    </row>
    <row r="261" spans="1:20" ht="60" x14ac:dyDescent="0.25">
      <c r="A261">
        <v>375</v>
      </c>
      <c r="B261" s="3" t="s">
        <v>376</v>
      </c>
      <c r="C261" s="3" t="s">
        <v>4485</v>
      </c>
      <c r="D261">
        <v>500</v>
      </c>
      <c r="E261">
        <v>600</v>
      </c>
      <c r="F261" t="s">
        <v>8219</v>
      </c>
      <c r="G261" t="s">
        <v>8224</v>
      </c>
      <c r="H261" t="s">
        <v>8246</v>
      </c>
      <c r="I261">
        <v>1393694280</v>
      </c>
      <c r="J261">
        <v>1390088311</v>
      </c>
      <c r="K261" t="b">
        <v>0</v>
      </c>
      <c r="L261">
        <v>14</v>
      </c>
      <c r="M261" t="b">
        <v>1</v>
      </c>
      <c r="N261" t="s">
        <v>8269</v>
      </c>
      <c r="O261" s="9">
        <f t="shared" si="24"/>
        <v>120</v>
      </c>
      <c r="P261" s="5">
        <f t="shared" si="25"/>
        <v>42.857142857142854</v>
      </c>
      <c r="Q261" t="str">
        <f t="shared" si="26"/>
        <v>film &amp; video</v>
      </c>
      <c r="R261" t="str">
        <f t="shared" si="27"/>
        <v>documentary</v>
      </c>
      <c r="S261" s="10">
        <f t="shared" si="28"/>
        <v>41657.985081018516</v>
      </c>
      <c r="T261" s="10">
        <f t="shared" si="29"/>
        <v>41699.720833333333</v>
      </c>
    </row>
    <row r="262" spans="1:20" ht="60" x14ac:dyDescent="0.25">
      <c r="A262">
        <v>386</v>
      </c>
      <c r="B262" s="3" t="s">
        <v>387</v>
      </c>
      <c r="C262" s="3" t="s">
        <v>4496</v>
      </c>
      <c r="D262">
        <v>600</v>
      </c>
      <c r="E262">
        <v>601</v>
      </c>
      <c r="F262" t="s">
        <v>8219</v>
      </c>
      <c r="G262" t="s">
        <v>8224</v>
      </c>
      <c r="H262" t="s">
        <v>8246</v>
      </c>
      <c r="I262">
        <v>1439246991</v>
      </c>
      <c r="J262">
        <v>1437950991</v>
      </c>
      <c r="K262" t="b">
        <v>0</v>
      </c>
      <c r="L262">
        <v>13</v>
      </c>
      <c r="M262" t="b">
        <v>1</v>
      </c>
      <c r="N262" t="s">
        <v>8269</v>
      </c>
      <c r="O262" s="9">
        <f t="shared" si="24"/>
        <v>100</v>
      </c>
      <c r="P262" s="5">
        <f t="shared" si="25"/>
        <v>46.230769230769234</v>
      </c>
      <c r="Q262" t="str">
        <f t="shared" si="26"/>
        <v>film &amp; video</v>
      </c>
      <c r="R262" t="str">
        <f t="shared" si="27"/>
        <v>documentary</v>
      </c>
      <c r="S262" s="10">
        <f t="shared" si="28"/>
        <v>42211.951284722221</v>
      </c>
      <c r="T262" s="10">
        <f t="shared" si="29"/>
        <v>42226.951284722221</v>
      </c>
    </row>
    <row r="263" spans="1:20" ht="90" x14ac:dyDescent="0.25">
      <c r="A263">
        <v>1287</v>
      </c>
      <c r="B263" s="3" t="s">
        <v>1288</v>
      </c>
      <c r="C263" s="3" t="s">
        <v>5397</v>
      </c>
      <c r="D263">
        <v>250</v>
      </c>
      <c r="E263">
        <v>605</v>
      </c>
      <c r="F263" t="s">
        <v>8219</v>
      </c>
      <c r="G263" t="s">
        <v>8225</v>
      </c>
      <c r="H263" t="s">
        <v>8247</v>
      </c>
      <c r="I263">
        <v>1434120856</v>
      </c>
      <c r="J263">
        <v>1428936856</v>
      </c>
      <c r="K263" t="b">
        <v>0</v>
      </c>
      <c r="L263">
        <v>25</v>
      </c>
      <c r="M263" t="b">
        <v>1</v>
      </c>
      <c r="N263" t="s">
        <v>8271</v>
      </c>
      <c r="O263" s="9">
        <f t="shared" si="24"/>
        <v>242</v>
      </c>
      <c r="P263" s="5">
        <f t="shared" si="25"/>
        <v>24.2</v>
      </c>
      <c r="Q263" t="str">
        <f t="shared" si="26"/>
        <v>theater</v>
      </c>
      <c r="R263" t="str">
        <f t="shared" si="27"/>
        <v>plays</v>
      </c>
      <c r="S263" s="10">
        <f t="shared" si="28"/>
        <v>42107.621018518519</v>
      </c>
      <c r="T263" s="10">
        <f t="shared" si="29"/>
        <v>42167.621018518519</v>
      </c>
    </row>
    <row r="264" spans="1:20" ht="45" x14ac:dyDescent="0.25">
      <c r="A264">
        <v>2815</v>
      </c>
      <c r="B264" s="3" t="s">
        <v>2815</v>
      </c>
      <c r="C264" s="3" t="s">
        <v>6925</v>
      </c>
      <c r="D264">
        <v>250</v>
      </c>
      <c r="E264">
        <v>605</v>
      </c>
      <c r="F264" t="s">
        <v>8219</v>
      </c>
      <c r="G264" t="s">
        <v>8229</v>
      </c>
      <c r="H264" t="s">
        <v>8251</v>
      </c>
      <c r="I264">
        <v>1470595109</v>
      </c>
      <c r="J264">
        <v>1468003109</v>
      </c>
      <c r="K264" t="b">
        <v>0</v>
      </c>
      <c r="L264">
        <v>14</v>
      </c>
      <c r="M264" t="b">
        <v>1</v>
      </c>
      <c r="N264" t="s">
        <v>8271</v>
      </c>
      <c r="O264" s="9">
        <f t="shared" si="24"/>
        <v>242</v>
      </c>
      <c r="P264" s="5">
        <f t="shared" si="25"/>
        <v>43.214285714285715</v>
      </c>
      <c r="Q264" t="str">
        <f t="shared" si="26"/>
        <v>theater</v>
      </c>
      <c r="R264" t="str">
        <f t="shared" si="27"/>
        <v>plays</v>
      </c>
      <c r="S264" s="10">
        <f t="shared" si="28"/>
        <v>42559.776724537034</v>
      </c>
      <c r="T264" s="10">
        <f t="shared" si="29"/>
        <v>42589.776724537034</v>
      </c>
    </row>
    <row r="265" spans="1:20" ht="30" x14ac:dyDescent="0.25">
      <c r="A265">
        <v>3700</v>
      </c>
      <c r="B265" s="3" t="s">
        <v>3697</v>
      </c>
      <c r="C265" s="3" t="s">
        <v>7810</v>
      </c>
      <c r="D265">
        <v>500</v>
      </c>
      <c r="E265">
        <v>606</v>
      </c>
      <c r="F265" t="s">
        <v>8219</v>
      </c>
      <c r="G265" t="s">
        <v>8224</v>
      </c>
      <c r="H265" t="s">
        <v>8246</v>
      </c>
      <c r="I265">
        <v>1412092800</v>
      </c>
      <c r="J265">
        <v>1409493800</v>
      </c>
      <c r="K265" t="b">
        <v>0</v>
      </c>
      <c r="L265">
        <v>18</v>
      </c>
      <c r="M265" t="b">
        <v>1</v>
      </c>
      <c r="N265" t="s">
        <v>8271</v>
      </c>
      <c r="O265" s="9">
        <f t="shared" si="24"/>
        <v>121</v>
      </c>
      <c r="P265" s="5">
        <f t="shared" si="25"/>
        <v>33.666666666666664</v>
      </c>
      <c r="Q265" t="str">
        <f t="shared" si="26"/>
        <v>theater</v>
      </c>
      <c r="R265" t="str">
        <f t="shared" si="27"/>
        <v>plays</v>
      </c>
      <c r="S265" s="10">
        <f t="shared" si="28"/>
        <v>41882.585648148146</v>
      </c>
      <c r="T265" s="10">
        <f t="shared" si="29"/>
        <v>41912.666666666664</v>
      </c>
    </row>
    <row r="266" spans="1:20" ht="45" x14ac:dyDescent="0.25">
      <c r="A266">
        <v>2490</v>
      </c>
      <c r="B266" s="3" t="s">
        <v>2490</v>
      </c>
      <c r="C266" s="3" t="s">
        <v>6600</v>
      </c>
      <c r="D266">
        <v>500</v>
      </c>
      <c r="E266">
        <v>607</v>
      </c>
      <c r="F266" t="s">
        <v>8219</v>
      </c>
      <c r="G266" t="s">
        <v>8224</v>
      </c>
      <c r="H266" t="s">
        <v>8246</v>
      </c>
      <c r="I266">
        <v>1340429276</v>
      </c>
      <c r="J266">
        <v>1335245276</v>
      </c>
      <c r="K266" t="b">
        <v>0</v>
      </c>
      <c r="L266">
        <v>16</v>
      </c>
      <c r="M266" t="b">
        <v>1</v>
      </c>
      <c r="N266" t="s">
        <v>8279</v>
      </c>
      <c r="O266" s="9">
        <f t="shared" si="24"/>
        <v>121</v>
      </c>
      <c r="P266" s="5">
        <f t="shared" si="25"/>
        <v>37.9375</v>
      </c>
      <c r="Q266" t="str">
        <f t="shared" si="26"/>
        <v>music</v>
      </c>
      <c r="R266" t="str">
        <f t="shared" si="27"/>
        <v>indie rock</v>
      </c>
      <c r="S266" s="10">
        <f t="shared" si="28"/>
        <v>41023.227731481478</v>
      </c>
      <c r="T266" s="10">
        <f t="shared" si="29"/>
        <v>41083.227731481478</v>
      </c>
    </row>
    <row r="267" spans="1:20" ht="60" x14ac:dyDescent="0.25">
      <c r="A267">
        <v>1294</v>
      </c>
      <c r="B267" s="3" t="s">
        <v>1295</v>
      </c>
      <c r="C267" s="3" t="s">
        <v>5404</v>
      </c>
      <c r="D267">
        <v>500</v>
      </c>
      <c r="E267">
        <v>610</v>
      </c>
      <c r="F267" t="s">
        <v>8219</v>
      </c>
      <c r="G267" t="s">
        <v>8225</v>
      </c>
      <c r="H267" t="s">
        <v>8247</v>
      </c>
      <c r="I267">
        <v>1445252400</v>
      </c>
      <c r="J267">
        <v>1443696797</v>
      </c>
      <c r="K267" t="b">
        <v>0</v>
      </c>
      <c r="L267">
        <v>22</v>
      </c>
      <c r="M267" t="b">
        <v>1</v>
      </c>
      <c r="N267" t="s">
        <v>8271</v>
      </c>
      <c r="O267" s="9">
        <f t="shared" si="24"/>
        <v>122</v>
      </c>
      <c r="P267" s="5">
        <f t="shared" si="25"/>
        <v>27.727272727272727</v>
      </c>
      <c r="Q267" t="str">
        <f t="shared" si="26"/>
        <v>theater</v>
      </c>
      <c r="R267" t="str">
        <f t="shared" si="27"/>
        <v>plays</v>
      </c>
      <c r="S267" s="10">
        <f t="shared" si="28"/>
        <v>42278.453668981485</v>
      </c>
      <c r="T267" s="10">
        <f t="shared" si="29"/>
        <v>42296.458333333328</v>
      </c>
    </row>
    <row r="268" spans="1:20" ht="45" x14ac:dyDescent="0.25">
      <c r="A268">
        <v>2096</v>
      </c>
      <c r="B268" s="3" t="s">
        <v>2097</v>
      </c>
      <c r="C268" s="3" t="s">
        <v>6206</v>
      </c>
      <c r="D268">
        <v>600</v>
      </c>
      <c r="E268">
        <v>610</v>
      </c>
      <c r="F268" t="s">
        <v>8219</v>
      </c>
      <c r="G268" t="s">
        <v>8224</v>
      </c>
      <c r="H268" t="s">
        <v>8246</v>
      </c>
      <c r="I268">
        <v>1351223940</v>
      </c>
      <c r="J268">
        <v>1349892735</v>
      </c>
      <c r="K268" t="b">
        <v>0</v>
      </c>
      <c r="L268">
        <v>14</v>
      </c>
      <c r="M268" t="b">
        <v>1</v>
      </c>
      <c r="N268" t="s">
        <v>8279</v>
      </c>
      <c r="O268" s="9">
        <f t="shared" si="24"/>
        <v>102</v>
      </c>
      <c r="P268" s="5">
        <f t="shared" si="25"/>
        <v>43.571428571428569</v>
      </c>
      <c r="Q268" t="str">
        <f t="shared" si="26"/>
        <v>music</v>
      </c>
      <c r="R268" t="str">
        <f t="shared" si="27"/>
        <v>indie rock</v>
      </c>
      <c r="S268" s="10">
        <f t="shared" si="28"/>
        <v>41192.758506944447</v>
      </c>
      <c r="T268" s="10">
        <f t="shared" si="29"/>
        <v>41208.165972222225</v>
      </c>
    </row>
    <row r="269" spans="1:20" ht="60" x14ac:dyDescent="0.25">
      <c r="A269">
        <v>3404</v>
      </c>
      <c r="B269" s="3" t="s">
        <v>3403</v>
      </c>
      <c r="C269" s="3" t="s">
        <v>7514</v>
      </c>
      <c r="D269">
        <v>500</v>
      </c>
      <c r="E269">
        <v>610</v>
      </c>
      <c r="F269" t="s">
        <v>8219</v>
      </c>
      <c r="G269" t="s">
        <v>8224</v>
      </c>
      <c r="H269" t="s">
        <v>8246</v>
      </c>
      <c r="I269">
        <v>1434542702</v>
      </c>
      <c r="J269">
        <v>1432814702</v>
      </c>
      <c r="K269" t="b">
        <v>0</v>
      </c>
      <c r="L269">
        <v>3</v>
      </c>
      <c r="M269" t="b">
        <v>1</v>
      </c>
      <c r="N269" t="s">
        <v>8271</v>
      </c>
      <c r="O269" s="9">
        <f t="shared" si="24"/>
        <v>122</v>
      </c>
      <c r="P269" s="5">
        <f t="shared" si="25"/>
        <v>203.33333333333334</v>
      </c>
      <c r="Q269" t="str">
        <f t="shared" si="26"/>
        <v>theater</v>
      </c>
      <c r="R269" t="str">
        <f t="shared" si="27"/>
        <v>plays</v>
      </c>
      <c r="S269" s="10">
        <f t="shared" si="28"/>
        <v>42152.503495370373</v>
      </c>
      <c r="T269" s="10">
        <f t="shared" si="29"/>
        <v>42172.503495370373</v>
      </c>
    </row>
    <row r="270" spans="1:20" ht="30" x14ac:dyDescent="0.25">
      <c r="A270">
        <v>2074</v>
      </c>
      <c r="B270" s="3" t="s">
        <v>2075</v>
      </c>
      <c r="C270" s="3" t="s">
        <v>6184</v>
      </c>
      <c r="D270">
        <v>600</v>
      </c>
      <c r="E270">
        <v>615</v>
      </c>
      <c r="F270" t="s">
        <v>8219</v>
      </c>
      <c r="G270" t="s">
        <v>8224</v>
      </c>
      <c r="H270" t="s">
        <v>8246</v>
      </c>
      <c r="I270">
        <v>1462564182</v>
      </c>
      <c r="J270">
        <v>1459972182</v>
      </c>
      <c r="K270" t="b">
        <v>0</v>
      </c>
      <c r="L270">
        <v>3</v>
      </c>
      <c r="M270" t="b">
        <v>1</v>
      </c>
      <c r="N270" t="s">
        <v>8295</v>
      </c>
      <c r="O270" s="9">
        <f t="shared" si="24"/>
        <v>103</v>
      </c>
      <c r="P270" s="5">
        <f t="shared" si="25"/>
        <v>205</v>
      </c>
      <c r="Q270" t="str">
        <f t="shared" si="26"/>
        <v>technology</v>
      </c>
      <c r="R270" t="str">
        <f t="shared" si="27"/>
        <v>hardware</v>
      </c>
      <c r="S270" s="10">
        <f t="shared" si="28"/>
        <v>42466.826180555552</v>
      </c>
      <c r="T270" s="10">
        <f t="shared" si="29"/>
        <v>42496.826180555552</v>
      </c>
    </row>
    <row r="271" spans="1:20" ht="45" x14ac:dyDescent="0.25">
      <c r="A271">
        <v>3409</v>
      </c>
      <c r="B271" s="3" t="s">
        <v>3408</v>
      </c>
      <c r="C271" s="3" t="s">
        <v>7519</v>
      </c>
      <c r="D271">
        <v>500</v>
      </c>
      <c r="E271">
        <v>618</v>
      </c>
      <c r="F271" t="s">
        <v>8219</v>
      </c>
      <c r="G271" t="s">
        <v>8225</v>
      </c>
      <c r="H271" t="s">
        <v>8247</v>
      </c>
      <c r="I271">
        <v>1469998680</v>
      </c>
      <c r="J271">
        <v>1466710358</v>
      </c>
      <c r="K271" t="b">
        <v>0</v>
      </c>
      <c r="L271">
        <v>21</v>
      </c>
      <c r="M271" t="b">
        <v>1</v>
      </c>
      <c r="N271" t="s">
        <v>8271</v>
      </c>
      <c r="O271" s="9">
        <f t="shared" si="24"/>
        <v>124</v>
      </c>
      <c r="P271" s="5">
        <f t="shared" si="25"/>
        <v>29.428571428571427</v>
      </c>
      <c r="Q271" t="str">
        <f t="shared" si="26"/>
        <v>theater</v>
      </c>
      <c r="R271" t="str">
        <f t="shared" si="27"/>
        <v>plays</v>
      </c>
      <c r="S271" s="10">
        <f t="shared" si="28"/>
        <v>42544.814328703709</v>
      </c>
      <c r="T271" s="10">
        <f t="shared" si="29"/>
        <v>42582.873611111107</v>
      </c>
    </row>
    <row r="272" spans="1:20" ht="30" x14ac:dyDescent="0.25">
      <c r="A272">
        <v>1372</v>
      </c>
      <c r="B272" s="3" t="s">
        <v>1373</v>
      </c>
      <c r="C272" s="3" t="s">
        <v>5482</v>
      </c>
      <c r="D272">
        <v>500</v>
      </c>
      <c r="E272">
        <v>620</v>
      </c>
      <c r="F272" t="s">
        <v>8219</v>
      </c>
      <c r="G272" t="s">
        <v>8224</v>
      </c>
      <c r="H272" t="s">
        <v>8246</v>
      </c>
      <c r="I272">
        <v>1342115132</v>
      </c>
      <c r="J272">
        <v>1339523132</v>
      </c>
      <c r="K272" t="b">
        <v>0</v>
      </c>
      <c r="L272">
        <v>16</v>
      </c>
      <c r="M272" t="b">
        <v>1</v>
      </c>
      <c r="N272" t="s">
        <v>8276</v>
      </c>
      <c r="O272" s="9">
        <f t="shared" si="24"/>
        <v>124</v>
      </c>
      <c r="P272" s="5">
        <f t="shared" si="25"/>
        <v>38.75</v>
      </c>
      <c r="Q272" t="str">
        <f t="shared" si="26"/>
        <v>music</v>
      </c>
      <c r="R272" t="str">
        <f t="shared" si="27"/>
        <v>rock</v>
      </c>
      <c r="S272" s="10">
        <f t="shared" si="28"/>
        <v>41072.739953703705</v>
      </c>
      <c r="T272" s="10">
        <f t="shared" si="29"/>
        <v>41102.739953703705</v>
      </c>
    </row>
    <row r="273" spans="1:20" x14ac:dyDescent="0.25">
      <c r="A273">
        <v>1927</v>
      </c>
      <c r="B273" s="3" t="s">
        <v>1928</v>
      </c>
      <c r="C273" s="3" t="s">
        <v>6037</v>
      </c>
      <c r="D273">
        <v>600</v>
      </c>
      <c r="E273">
        <v>620</v>
      </c>
      <c r="F273" t="s">
        <v>8219</v>
      </c>
      <c r="G273" t="s">
        <v>8224</v>
      </c>
      <c r="H273" t="s">
        <v>8246</v>
      </c>
      <c r="I273">
        <v>1331182740</v>
      </c>
      <c r="J273">
        <v>1329856839</v>
      </c>
      <c r="K273" t="b">
        <v>0</v>
      </c>
      <c r="L273">
        <v>11</v>
      </c>
      <c r="M273" t="b">
        <v>1</v>
      </c>
      <c r="N273" t="s">
        <v>8279</v>
      </c>
      <c r="O273" s="9">
        <f t="shared" si="24"/>
        <v>103</v>
      </c>
      <c r="P273" s="5">
        <f t="shared" si="25"/>
        <v>56.363636363636367</v>
      </c>
      <c r="Q273" t="str">
        <f t="shared" si="26"/>
        <v>music</v>
      </c>
      <c r="R273" t="str">
        <f t="shared" si="27"/>
        <v>indie rock</v>
      </c>
      <c r="S273" s="10">
        <f t="shared" si="28"/>
        <v>40960.861562500002</v>
      </c>
      <c r="T273" s="10">
        <f t="shared" si="29"/>
        <v>40976.207638888889</v>
      </c>
    </row>
    <row r="274" spans="1:20" ht="45" x14ac:dyDescent="0.25">
      <c r="A274">
        <v>2067</v>
      </c>
      <c r="B274" s="3" t="s">
        <v>2068</v>
      </c>
      <c r="C274" s="3" t="s">
        <v>6177</v>
      </c>
      <c r="D274">
        <v>495</v>
      </c>
      <c r="E274">
        <v>628</v>
      </c>
      <c r="F274" t="s">
        <v>8219</v>
      </c>
      <c r="G274" t="s">
        <v>8225</v>
      </c>
      <c r="H274" t="s">
        <v>8247</v>
      </c>
      <c r="I274">
        <v>1432499376</v>
      </c>
      <c r="J274">
        <v>1429648176</v>
      </c>
      <c r="K274" t="b">
        <v>0</v>
      </c>
      <c r="L274">
        <v>10</v>
      </c>
      <c r="M274" t="b">
        <v>1</v>
      </c>
      <c r="N274" t="s">
        <v>8295</v>
      </c>
      <c r="O274" s="9">
        <f t="shared" si="24"/>
        <v>127</v>
      </c>
      <c r="P274" s="5">
        <f t="shared" si="25"/>
        <v>62.8</v>
      </c>
      <c r="Q274" t="str">
        <f t="shared" si="26"/>
        <v>technology</v>
      </c>
      <c r="R274" t="str">
        <f t="shared" si="27"/>
        <v>hardware</v>
      </c>
      <c r="S274" s="10">
        <f t="shared" si="28"/>
        <v>42115.853888888887</v>
      </c>
      <c r="T274" s="10">
        <f t="shared" si="29"/>
        <v>42148.853888888887</v>
      </c>
    </row>
    <row r="275" spans="1:20" ht="45" x14ac:dyDescent="0.25">
      <c r="A275">
        <v>9</v>
      </c>
      <c r="B275" s="3" t="s">
        <v>11</v>
      </c>
      <c r="C275" s="3" t="s">
        <v>4120</v>
      </c>
      <c r="D275">
        <v>500</v>
      </c>
      <c r="E275">
        <v>629.99</v>
      </c>
      <c r="F275" t="s">
        <v>8219</v>
      </c>
      <c r="G275" t="s">
        <v>8224</v>
      </c>
      <c r="H275" t="s">
        <v>8246</v>
      </c>
      <c r="I275">
        <v>1460860144</v>
      </c>
      <c r="J275">
        <v>1458268144</v>
      </c>
      <c r="K275" t="b">
        <v>0</v>
      </c>
      <c r="L275">
        <v>20</v>
      </c>
      <c r="M275" t="b">
        <v>1</v>
      </c>
      <c r="N275" t="s">
        <v>8265</v>
      </c>
      <c r="O275" s="9">
        <f t="shared" si="24"/>
        <v>126</v>
      </c>
      <c r="P275" s="5">
        <f t="shared" si="25"/>
        <v>31.499500000000001</v>
      </c>
      <c r="Q275" t="str">
        <f t="shared" si="26"/>
        <v>film &amp; video</v>
      </c>
      <c r="R275" t="str">
        <f t="shared" si="27"/>
        <v>television</v>
      </c>
      <c r="S275" s="10">
        <f t="shared" si="28"/>
        <v>42447.103518518517</v>
      </c>
      <c r="T275" s="10">
        <f t="shared" si="29"/>
        <v>42477.103518518517</v>
      </c>
    </row>
    <row r="276" spans="1:20" ht="60" x14ac:dyDescent="0.25">
      <c r="A276">
        <v>3459</v>
      </c>
      <c r="B276" s="3" t="s">
        <v>3458</v>
      </c>
      <c r="C276" s="3" t="s">
        <v>7569</v>
      </c>
      <c r="D276">
        <v>500</v>
      </c>
      <c r="E276">
        <v>631</v>
      </c>
      <c r="F276" t="s">
        <v>8219</v>
      </c>
      <c r="G276" t="s">
        <v>8225</v>
      </c>
      <c r="H276" t="s">
        <v>8247</v>
      </c>
      <c r="I276">
        <v>1463743860</v>
      </c>
      <c r="J276">
        <v>1461151860</v>
      </c>
      <c r="K276" t="b">
        <v>0</v>
      </c>
      <c r="L276">
        <v>36</v>
      </c>
      <c r="M276" t="b">
        <v>1</v>
      </c>
      <c r="N276" t="s">
        <v>8271</v>
      </c>
      <c r="O276" s="9">
        <f t="shared" si="24"/>
        <v>126</v>
      </c>
      <c r="P276" s="5">
        <f t="shared" si="25"/>
        <v>17.527777777777779</v>
      </c>
      <c r="Q276" t="str">
        <f t="shared" si="26"/>
        <v>theater</v>
      </c>
      <c r="R276" t="str">
        <f t="shared" si="27"/>
        <v>plays</v>
      </c>
      <c r="S276" s="10">
        <f t="shared" si="28"/>
        <v>42480.479861111111</v>
      </c>
      <c r="T276" s="10">
        <f t="shared" si="29"/>
        <v>42510.479861111111</v>
      </c>
    </row>
    <row r="277" spans="1:20" ht="60" x14ac:dyDescent="0.25">
      <c r="A277">
        <v>3533</v>
      </c>
      <c r="B277" s="3" t="s">
        <v>3532</v>
      </c>
      <c r="C277" s="3" t="s">
        <v>7643</v>
      </c>
      <c r="D277">
        <v>500</v>
      </c>
      <c r="E277">
        <v>631</v>
      </c>
      <c r="F277" t="s">
        <v>8219</v>
      </c>
      <c r="G277" t="s">
        <v>8224</v>
      </c>
      <c r="H277" t="s">
        <v>8246</v>
      </c>
      <c r="I277">
        <v>1447269367</v>
      </c>
      <c r="J277">
        <v>1444673767</v>
      </c>
      <c r="K277" t="b">
        <v>0</v>
      </c>
      <c r="L277">
        <v>8</v>
      </c>
      <c r="M277" t="b">
        <v>1</v>
      </c>
      <c r="N277" t="s">
        <v>8271</v>
      </c>
      <c r="O277" s="9">
        <f t="shared" si="24"/>
        <v>126</v>
      </c>
      <c r="P277" s="5">
        <f t="shared" si="25"/>
        <v>78.875</v>
      </c>
      <c r="Q277" t="str">
        <f t="shared" si="26"/>
        <v>theater</v>
      </c>
      <c r="R277" t="str">
        <f t="shared" si="27"/>
        <v>plays</v>
      </c>
      <c r="S277" s="10">
        <f t="shared" si="28"/>
        <v>42289.761192129634</v>
      </c>
      <c r="T277" s="10">
        <f t="shared" si="29"/>
        <v>42319.802858796291</v>
      </c>
    </row>
    <row r="278" spans="1:20" ht="30" x14ac:dyDescent="0.25">
      <c r="A278">
        <v>115</v>
      </c>
      <c r="B278" s="3" t="s">
        <v>117</v>
      </c>
      <c r="C278" s="3" t="s">
        <v>4226</v>
      </c>
      <c r="D278">
        <v>450</v>
      </c>
      <c r="E278">
        <v>632</v>
      </c>
      <c r="F278" t="s">
        <v>8219</v>
      </c>
      <c r="G278" t="s">
        <v>8224</v>
      </c>
      <c r="H278" t="s">
        <v>8246</v>
      </c>
      <c r="I278">
        <v>1328377444</v>
      </c>
      <c r="J278">
        <v>1326217444</v>
      </c>
      <c r="K278" t="b">
        <v>0</v>
      </c>
      <c r="L278">
        <v>22</v>
      </c>
      <c r="M278" t="b">
        <v>1</v>
      </c>
      <c r="N278" t="s">
        <v>8266</v>
      </c>
      <c r="O278" s="9">
        <f t="shared" si="24"/>
        <v>140</v>
      </c>
      <c r="P278" s="5">
        <f t="shared" si="25"/>
        <v>28.727272727272727</v>
      </c>
      <c r="Q278" t="str">
        <f t="shared" si="26"/>
        <v>film &amp; video</v>
      </c>
      <c r="R278" t="str">
        <f t="shared" si="27"/>
        <v>shorts</v>
      </c>
      <c r="S278" s="10">
        <f t="shared" si="28"/>
        <v>40918.738935185182</v>
      </c>
      <c r="T278" s="10">
        <f t="shared" si="29"/>
        <v>40943.738935185182</v>
      </c>
    </row>
    <row r="279" spans="1:20" ht="45" x14ac:dyDescent="0.25">
      <c r="A279">
        <v>2170</v>
      </c>
      <c r="B279" s="3" t="s">
        <v>2171</v>
      </c>
      <c r="C279" s="3" t="s">
        <v>6280</v>
      </c>
      <c r="D279">
        <v>350</v>
      </c>
      <c r="E279">
        <v>633</v>
      </c>
      <c r="F279" t="s">
        <v>8219</v>
      </c>
      <c r="G279" t="s">
        <v>8224</v>
      </c>
      <c r="H279" t="s">
        <v>8246</v>
      </c>
      <c r="I279">
        <v>1440266422</v>
      </c>
      <c r="J279">
        <v>1436810422</v>
      </c>
      <c r="K279" t="b">
        <v>0</v>
      </c>
      <c r="L279">
        <v>19</v>
      </c>
      <c r="M279" t="b">
        <v>1</v>
      </c>
      <c r="N279" t="s">
        <v>8276</v>
      </c>
      <c r="O279" s="9">
        <f t="shared" si="24"/>
        <v>181</v>
      </c>
      <c r="P279" s="5">
        <f t="shared" si="25"/>
        <v>33.315789473684212</v>
      </c>
      <c r="Q279" t="str">
        <f t="shared" si="26"/>
        <v>music</v>
      </c>
      <c r="R279" t="str">
        <f t="shared" si="27"/>
        <v>rock</v>
      </c>
      <c r="S279" s="10">
        <f t="shared" si="28"/>
        <v>42198.750254629631</v>
      </c>
      <c r="T279" s="10">
        <f t="shared" si="29"/>
        <v>42238.750254629631</v>
      </c>
    </row>
    <row r="280" spans="1:20" ht="45" x14ac:dyDescent="0.25">
      <c r="A280">
        <v>3587</v>
      </c>
      <c r="B280" s="3" t="s">
        <v>3586</v>
      </c>
      <c r="C280" s="3" t="s">
        <v>7697</v>
      </c>
      <c r="D280">
        <v>500</v>
      </c>
      <c r="E280">
        <v>633</v>
      </c>
      <c r="F280" t="s">
        <v>8219</v>
      </c>
      <c r="G280" t="s">
        <v>8225</v>
      </c>
      <c r="H280" t="s">
        <v>8247</v>
      </c>
      <c r="I280">
        <v>1467054000</v>
      </c>
      <c r="J280">
        <v>1463144254</v>
      </c>
      <c r="K280" t="b">
        <v>0</v>
      </c>
      <c r="L280">
        <v>28</v>
      </c>
      <c r="M280" t="b">
        <v>1</v>
      </c>
      <c r="N280" t="s">
        <v>8271</v>
      </c>
      <c r="O280" s="9">
        <f t="shared" si="24"/>
        <v>127</v>
      </c>
      <c r="P280" s="5">
        <f t="shared" si="25"/>
        <v>22.607142857142858</v>
      </c>
      <c r="Q280" t="str">
        <f t="shared" si="26"/>
        <v>theater</v>
      </c>
      <c r="R280" t="str">
        <f t="shared" si="27"/>
        <v>plays</v>
      </c>
      <c r="S280" s="10">
        <f t="shared" si="28"/>
        <v>42503.539976851855</v>
      </c>
      <c r="T280" s="10">
        <f t="shared" si="29"/>
        <v>42548.791666666672</v>
      </c>
    </row>
    <row r="281" spans="1:20" ht="60" x14ac:dyDescent="0.25">
      <c r="A281">
        <v>70</v>
      </c>
      <c r="B281" s="3" t="s">
        <v>72</v>
      </c>
      <c r="C281" s="3" t="s">
        <v>4181</v>
      </c>
      <c r="D281">
        <v>500</v>
      </c>
      <c r="E281">
        <v>636</v>
      </c>
      <c r="F281" t="s">
        <v>8219</v>
      </c>
      <c r="G281" t="s">
        <v>8224</v>
      </c>
      <c r="H281" t="s">
        <v>8246</v>
      </c>
      <c r="I281">
        <v>1315171845</v>
      </c>
      <c r="J281">
        <v>1309987845</v>
      </c>
      <c r="K281" t="b">
        <v>0</v>
      </c>
      <c r="L281">
        <v>17</v>
      </c>
      <c r="M281" t="b">
        <v>1</v>
      </c>
      <c r="N281" t="s">
        <v>8266</v>
      </c>
      <c r="O281" s="9">
        <f t="shared" si="24"/>
        <v>127</v>
      </c>
      <c r="P281" s="5">
        <f t="shared" si="25"/>
        <v>37.411764705882355</v>
      </c>
      <c r="Q281" t="str">
        <f t="shared" si="26"/>
        <v>film &amp; video</v>
      </c>
      <c r="R281" t="str">
        <f t="shared" si="27"/>
        <v>shorts</v>
      </c>
      <c r="S281" s="10">
        <f t="shared" si="28"/>
        <v>40730.896354166667</v>
      </c>
      <c r="T281" s="10">
        <f t="shared" si="29"/>
        <v>40790.896354166667</v>
      </c>
    </row>
    <row r="282" spans="1:20" ht="30" x14ac:dyDescent="0.25">
      <c r="A282">
        <v>3050</v>
      </c>
      <c r="B282" s="3" t="s">
        <v>3050</v>
      </c>
      <c r="C282" s="3" t="s">
        <v>7160</v>
      </c>
      <c r="D282">
        <v>600</v>
      </c>
      <c r="E282">
        <v>636</v>
      </c>
      <c r="F282" t="s">
        <v>8219</v>
      </c>
      <c r="G282" t="s">
        <v>8224</v>
      </c>
      <c r="H282" t="s">
        <v>8246</v>
      </c>
      <c r="I282">
        <v>1462420960</v>
      </c>
      <c r="J282">
        <v>1459828960</v>
      </c>
      <c r="K282" t="b">
        <v>0</v>
      </c>
      <c r="L282">
        <v>9</v>
      </c>
      <c r="M282" t="b">
        <v>1</v>
      </c>
      <c r="N282" t="s">
        <v>8303</v>
      </c>
      <c r="O282" s="9">
        <f t="shared" si="24"/>
        <v>106</v>
      </c>
      <c r="P282" s="5">
        <f t="shared" si="25"/>
        <v>70.666666666666671</v>
      </c>
      <c r="Q282" t="str">
        <f t="shared" si="26"/>
        <v>theater</v>
      </c>
      <c r="R282" t="str">
        <f t="shared" si="27"/>
        <v>spaces</v>
      </c>
      <c r="S282" s="10">
        <f t="shared" si="28"/>
        <v>42465.16851851852</v>
      </c>
      <c r="T282" s="10">
        <f t="shared" si="29"/>
        <v>42495.16851851852</v>
      </c>
    </row>
    <row r="283" spans="1:20" ht="60" x14ac:dyDescent="0.25">
      <c r="A283">
        <v>2471</v>
      </c>
      <c r="B283" s="3" t="s">
        <v>2472</v>
      </c>
      <c r="C283" s="3" t="s">
        <v>6581</v>
      </c>
      <c r="D283">
        <v>500</v>
      </c>
      <c r="E283">
        <v>640</v>
      </c>
      <c r="F283" t="s">
        <v>8219</v>
      </c>
      <c r="G283" t="s">
        <v>8224</v>
      </c>
      <c r="H283" t="s">
        <v>8246</v>
      </c>
      <c r="I283">
        <v>1327535392</v>
      </c>
      <c r="J283">
        <v>1324079392</v>
      </c>
      <c r="K283" t="b">
        <v>0</v>
      </c>
      <c r="L283">
        <v>17</v>
      </c>
      <c r="M283" t="b">
        <v>1</v>
      </c>
      <c r="N283" t="s">
        <v>8279</v>
      </c>
      <c r="O283" s="9">
        <f t="shared" si="24"/>
        <v>128</v>
      </c>
      <c r="P283" s="5">
        <f t="shared" si="25"/>
        <v>37.647058823529413</v>
      </c>
      <c r="Q283" t="str">
        <f t="shared" si="26"/>
        <v>music</v>
      </c>
      <c r="R283" t="str">
        <f t="shared" si="27"/>
        <v>indie rock</v>
      </c>
      <c r="S283" s="10">
        <f t="shared" si="28"/>
        <v>40893.992962962962</v>
      </c>
      <c r="T283" s="10">
        <f t="shared" si="29"/>
        <v>40933.992962962962</v>
      </c>
    </row>
    <row r="284" spans="1:20" ht="60" x14ac:dyDescent="0.25">
      <c r="A284">
        <v>1039</v>
      </c>
      <c r="B284" s="3" t="s">
        <v>1040</v>
      </c>
      <c r="C284" s="3" t="s">
        <v>5149</v>
      </c>
      <c r="D284">
        <v>500</v>
      </c>
      <c r="E284">
        <v>641</v>
      </c>
      <c r="F284" t="s">
        <v>8219</v>
      </c>
      <c r="G284" t="s">
        <v>8224</v>
      </c>
      <c r="H284" t="s">
        <v>8246</v>
      </c>
      <c r="I284">
        <v>1481615940</v>
      </c>
      <c r="J284">
        <v>1479436646</v>
      </c>
      <c r="K284" t="b">
        <v>0</v>
      </c>
      <c r="L284">
        <v>30</v>
      </c>
      <c r="M284" t="b">
        <v>1</v>
      </c>
      <c r="N284" t="s">
        <v>8280</v>
      </c>
      <c r="O284" s="9">
        <f t="shared" si="24"/>
        <v>128</v>
      </c>
      <c r="P284" s="5">
        <f t="shared" si="25"/>
        <v>21.366666666666667</v>
      </c>
      <c r="Q284" t="str">
        <f t="shared" si="26"/>
        <v>music</v>
      </c>
      <c r="R284" t="str">
        <f t="shared" si="27"/>
        <v>electronic music</v>
      </c>
      <c r="S284" s="10">
        <f t="shared" si="28"/>
        <v>42692.109328703707</v>
      </c>
      <c r="T284" s="10">
        <f t="shared" si="29"/>
        <v>42717.332638888889</v>
      </c>
    </row>
    <row r="285" spans="1:20" ht="60" x14ac:dyDescent="0.25">
      <c r="A285">
        <v>3345</v>
      </c>
      <c r="B285" s="3" t="s">
        <v>3345</v>
      </c>
      <c r="C285" s="3" t="s">
        <v>7455</v>
      </c>
      <c r="D285">
        <v>500</v>
      </c>
      <c r="E285">
        <v>650</v>
      </c>
      <c r="F285" t="s">
        <v>8219</v>
      </c>
      <c r="G285" t="s">
        <v>8224</v>
      </c>
      <c r="H285" t="s">
        <v>8246</v>
      </c>
      <c r="I285">
        <v>1429317420</v>
      </c>
      <c r="J285">
        <v>1424226768</v>
      </c>
      <c r="K285" t="b">
        <v>0</v>
      </c>
      <c r="L285">
        <v>13</v>
      </c>
      <c r="M285" t="b">
        <v>1</v>
      </c>
      <c r="N285" t="s">
        <v>8271</v>
      </c>
      <c r="O285" s="9">
        <f t="shared" si="24"/>
        <v>130</v>
      </c>
      <c r="P285" s="5">
        <f t="shared" si="25"/>
        <v>50</v>
      </c>
      <c r="Q285" t="str">
        <f t="shared" si="26"/>
        <v>theater</v>
      </c>
      <c r="R285" t="str">
        <f t="shared" si="27"/>
        <v>plays</v>
      </c>
      <c r="S285" s="10">
        <f t="shared" si="28"/>
        <v>42053.106111111112</v>
      </c>
      <c r="T285" s="10">
        <f t="shared" si="29"/>
        <v>42112.025694444441</v>
      </c>
    </row>
    <row r="286" spans="1:20" ht="60" x14ac:dyDescent="0.25">
      <c r="A286">
        <v>3413</v>
      </c>
      <c r="B286" s="3" t="s">
        <v>3412</v>
      </c>
      <c r="C286" s="3" t="s">
        <v>7523</v>
      </c>
      <c r="D286">
        <v>500</v>
      </c>
      <c r="E286">
        <v>650</v>
      </c>
      <c r="F286" t="s">
        <v>8219</v>
      </c>
      <c r="G286" t="s">
        <v>8224</v>
      </c>
      <c r="H286" t="s">
        <v>8246</v>
      </c>
      <c r="I286">
        <v>1425099540</v>
      </c>
      <c r="J286">
        <v>1424280938</v>
      </c>
      <c r="K286" t="b">
        <v>0</v>
      </c>
      <c r="L286">
        <v>14</v>
      </c>
      <c r="M286" t="b">
        <v>1</v>
      </c>
      <c r="N286" t="s">
        <v>8271</v>
      </c>
      <c r="O286" s="9">
        <f t="shared" si="24"/>
        <v>130</v>
      </c>
      <c r="P286" s="5">
        <f t="shared" si="25"/>
        <v>46.428571428571431</v>
      </c>
      <c r="Q286" t="str">
        <f t="shared" si="26"/>
        <v>theater</v>
      </c>
      <c r="R286" t="str">
        <f t="shared" si="27"/>
        <v>plays</v>
      </c>
      <c r="S286" s="10">
        <f t="shared" si="28"/>
        <v>42053.733078703706</v>
      </c>
      <c r="T286" s="10">
        <f t="shared" si="29"/>
        <v>42063.207638888889</v>
      </c>
    </row>
    <row r="287" spans="1:20" ht="60" x14ac:dyDescent="0.25">
      <c r="A287">
        <v>3451</v>
      </c>
      <c r="B287" s="3" t="s">
        <v>3450</v>
      </c>
      <c r="C287" s="3" t="s">
        <v>7561</v>
      </c>
      <c r="D287">
        <v>650</v>
      </c>
      <c r="E287">
        <v>658</v>
      </c>
      <c r="F287" t="s">
        <v>8219</v>
      </c>
      <c r="G287" t="s">
        <v>8224</v>
      </c>
      <c r="H287" t="s">
        <v>8246</v>
      </c>
      <c r="I287">
        <v>1429636927</v>
      </c>
      <c r="J287">
        <v>1427304127</v>
      </c>
      <c r="K287" t="b">
        <v>0</v>
      </c>
      <c r="L287">
        <v>16</v>
      </c>
      <c r="M287" t="b">
        <v>1</v>
      </c>
      <c r="N287" t="s">
        <v>8271</v>
      </c>
      <c r="O287" s="9">
        <f t="shared" si="24"/>
        <v>101</v>
      </c>
      <c r="P287" s="5">
        <f t="shared" si="25"/>
        <v>41.125</v>
      </c>
      <c r="Q287" t="str">
        <f t="shared" si="26"/>
        <v>theater</v>
      </c>
      <c r="R287" t="str">
        <f t="shared" si="27"/>
        <v>plays</v>
      </c>
      <c r="S287" s="10">
        <f t="shared" si="28"/>
        <v>42088.723692129628</v>
      </c>
      <c r="T287" s="10">
        <f t="shared" si="29"/>
        <v>42115.723692129628</v>
      </c>
    </row>
    <row r="288" spans="1:20" ht="60" x14ac:dyDescent="0.25">
      <c r="A288">
        <v>3529</v>
      </c>
      <c r="B288" s="3" t="s">
        <v>3528</v>
      </c>
      <c r="C288" s="3" t="s">
        <v>7639</v>
      </c>
      <c r="D288">
        <v>500</v>
      </c>
      <c r="E288">
        <v>660</v>
      </c>
      <c r="F288" t="s">
        <v>8219</v>
      </c>
      <c r="G288" t="s">
        <v>8224</v>
      </c>
      <c r="H288" t="s">
        <v>8246</v>
      </c>
      <c r="I288">
        <v>1436749200</v>
      </c>
      <c r="J288">
        <v>1434997018</v>
      </c>
      <c r="K288" t="b">
        <v>0</v>
      </c>
      <c r="L288">
        <v>18</v>
      </c>
      <c r="M288" t="b">
        <v>1</v>
      </c>
      <c r="N288" t="s">
        <v>8271</v>
      </c>
      <c r="O288" s="9">
        <f t="shared" si="24"/>
        <v>132</v>
      </c>
      <c r="P288" s="5">
        <f t="shared" si="25"/>
        <v>36.666666666666664</v>
      </c>
      <c r="Q288" t="str">
        <f t="shared" si="26"/>
        <v>theater</v>
      </c>
      <c r="R288" t="str">
        <f t="shared" si="27"/>
        <v>plays</v>
      </c>
      <c r="S288" s="10">
        <f t="shared" si="28"/>
        <v>42177.761782407411</v>
      </c>
      <c r="T288" s="10">
        <f t="shared" si="29"/>
        <v>42198.041666666672</v>
      </c>
    </row>
    <row r="289" spans="1:20" ht="60" x14ac:dyDescent="0.25">
      <c r="A289">
        <v>3289</v>
      </c>
      <c r="B289" s="3" t="s">
        <v>3289</v>
      </c>
      <c r="C289" s="3" t="s">
        <v>7399</v>
      </c>
      <c r="D289">
        <v>500</v>
      </c>
      <c r="E289">
        <v>665.21</v>
      </c>
      <c r="F289" t="s">
        <v>8219</v>
      </c>
      <c r="G289" t="s">
        <v>8225</v>
      </c>
      <c r="H289" t="s">
        <v>8247</v>
      </c>
      <c r="I289">
        <v>1487580602</v>
      </c>
      <c r="J289">
        <v>1485161402</v>
      </c>
      <c r="K289" t="b">
        <v>0</v>
      </c>
      <c r="L289">
        <v>25</v>
      </c>
      <c r="M289" t="b">
        <v>1</v>
      </c>
      <c r="N289" t="s">
        <v>8271</v>
      </c>
      <c r="O289" s="9">
        <f t="shared" si="24"/>
        <v>133</v>
      </c>
      <c r="P289" s="5">
        <f t="shared" si="25"/>
        <v>26.608400000000003</v>
      </c>
      <c r="Q289" t="str">
        <f t="shared" si="26"/>
        <v>theater</v>
      </c>
      <c r="R289" t="str">
        <f t="shared" si="27"/>
        <v>plays</v>
      </c>
      <c r="S289" s="10">
        <f t="shared" si="28"/>
        <v>42758.368078703701</v>
      </c>
      <c r="T289" s="10">
        <f t="shared" si="29"/>
        <v>42786.368078703701</v>
      </c>
    </row>
    <row r="290" spans="1:20" ht="45" x14ac:dyDescent="0.25">
      <c r="A290">
        <v>2801</v>
      </c>
      <c r="B290" s="3" t="s">
        <v>2801</v>
      </c>
      <c r="C290" s="3" t="s">
        <v>6911</v>
      </c>
      <c r="D290">
        <v>500</v>
      </c>
      <c r="E290">
        <v>666</v>
      </c>
      <c r="F290" t="s">
        <v>8219</v>
      </c>
      <c r="G290" t="s">
        <v>8226</v>
      </c>
      <c r="H290" t="s">
        <v>8248</v>
      </c>
      <c r="I290">
        <v>1412938800</v>
      </c>
      <c r="J290">
        <v>1411019409</v>
      </c>
      <c r="K290" t="b">
        <v>0</v>
      </c>
      <c r="L290">
        <v>13</v>
      </c>
      <c r="M290" t="b">
        <v>1</v>
      </c>
      <c r="N290" t="s">
        <v>8271</v>
      </c>
      <c r="O290" s="9">
        <f t="shared" si="24"/>
        <v>133</v>
      </c>
      <c r="P290" s="5">
        <f t="shared" si="25"/>
        <v>51.230769230769234</v>
      </c>
      <c r="Q290" t="str">
        <f t="shared" si="26"/>
        <v>theater</v>
      </c>
      <c r="R290" t="str">
        <f t="shared" si="27"/>
        <v>plays</v>
      </c>
      <c r="S290" s="10">
        <f t="shared" si="28"/>
        <v>41900.243159722224</v>
      </c>
      <c r="T290" s="10">
        <f t="shared" si="29"/>
        <v>41922.458333333336</v>
      </c>
    </row>
    <row r="291" spans="1:20" ht="45" x14ac:dyDescent="0.25">
      <c r="A291">
        <v>1190</v>
      </c>
      <c r="B291" s="3" t="s">
        <v>1191</v>
      </c>
      <c r="C291" s="3" t="s">
        <v>5300</v>
      </c>
      <c r="D291">
        <v>500</v>
      </c>
      <c r="E291">
        <v>675</v>
      </c>
      <c r="F291" t="s">
        <v>8219</v>
      </c>
      <c r="G291" t="s">
        <v>8224</v>
      </c>
      <c r="H291" t="s">
        <v>8246</v>
      </c>
      <c r="I291">
        <v>1409500725</v>
      </c>
      <c r="J291">
        <v>1406908725</v>
      </c>
      <c r="K291" t="b">
        <v>0</v>
      </c>
      <c r="L291">
        <v>13</v>
      </c>
      <c r="M291" t="b">
        <v>1</v>
      </c>
      <c r="N291" t="s">
        <v>8285</v>
      </c>
      <c r="O291" s="9">
        <f t="shared" si="24"/>
        <v>135</v>
      </c>
      <c r="P291" s="5">
        <f t="shared" si="25"/>
        <v>51.92307692307692</v>
      </c>
      <c r="Q291" t="str">
        <f t="shared" si="26"/>
        <v>photography</v>
      </c>
      <c r="R291" t="str">
        <f t="shared" si="27"/>
        <v>photobooks</v>
      </c>
      <c r="S291" s="10">
        <f t="shared" si="28"/>
        <v>41852.665798611109</v>
      </c>
      <c r="T291" s="10">
        <f t="shared" si="29"/>
        <v>41882.665798611109</v>
      </c>
    </row>
    <row r="292" spans="1:20" ht="60" x14ac:dyDescent="0.25">
      <c r="A292">
        <v>1640</v>
      </c>
      <c r="B292" s="3" t="s">
        <v>1641</v>
      </c>
      <c r="C292" s="3" t="s">
        <v>5750</v>
      </c>
      <c r="D292">
        <v>400</v>
      </c>
      <c r="E292">
        <v>679.44</v>
      </c>
      <c r="F292" t="s">
        <v>8219</v>
      </c>
      <c r="G292" t="s">
        <v>8224</v>
      </c>
      <c r="H292" t="s">
        <v>8246</v>
      </c>
      <c r="I292">
        <v>1280800740</v>
      </c>
      <c r="J292">
        <v>1279603955</v>
      </c>
      <c r="K292" t="b">
        <v>0</v>
      </c>
      <c r="L292">
        <v>17</v>
      </c>
      <c r="M292" t="b">
        <v>1</v>
      </c>
      <c r="N292" t="s">
        <v>8276</v>
      </c>
      <c r="O292" s="9">
        <f t="shared" si="24"/>
        <v>170</v>
      </c>
      <c r="P292" s="5">
        <f t="shared" si="25"/>
        <v>39.967058823529413</v>
      </c>
      <c r="Q292" t="str">
        <f t="shared" si="26"/>
        <v>music</v>
      </c>
      <c r="R292" t="str">
        <f t="shared" si="27"/>
        <v>rock</v>
      </c>
      <c r="S292" s="10">
        <f t="shared" si="28"/>
        <v>40379.23096064815</v>
      </c>
      <c r="T292" s="10">
        <f t="shared" si="29"/>
        <v>40393.082638888889</v>
      </c>
    </row>
    <row r="293" spans="1:20" ht="45" x14ac:dyDescent="0.25">
      <c r="A293">
        <v>2500</v>
      </c>
      <c r="B293" s="3" t="s">
        <v>2500</v>
      </c>
      <c r="C293" s="3" t="s">
        <v>6610</v>
      </c>
      <c r="D293">
        <v>600</v>
      </c>
      <c r="E293">
        <v>680</v>
      </c>
      <c r="F293" t="s">
        <v>8219</v>
      </c>
      <c r="G293" t="s">
        <v>8224</v>
      </c>
      <c r="H293" t="s">
        <v>8246</v>
      </c>
      <c r="I293">
        <v>1340476375</v>
      </c>
      <c r="J293">
        <v>1337884375</v>
      </c>
      <c r="K293" t="b">
        <v>0</v>
      </c>
      <c r="L293">
        <v>29</v>
      </c>
      <c r="M293" t="b">
        <v>1</v>
      </c>
      <c r="N293" t="s">
        <v>8279</v>
      </c>
      <c r="O293" s="9">
        <f t="shared" si="24"/>
        <v>113</v>
      </c>
      <c r="P293" s="5">
        <f t="shared" si="25"/>
        <v>23.448275862068964</v>
      </c>
      <c r="Q293" t="str">
        <f t="shared" si="26"/>
        <v>music</v>
      </c>
      <c r="R293" t="str">
        <f t="shared" si="27"/>
        <v>indie rock</v>
      </c>
      <c r="S293" s="10">
        <f t="shared" si="28"/>
        <v>41053.772858796299</v>
      </c>
      <c r="T293" s="10">
        <f t="shared" si="29"/>
        <v>41083.772858796299</v>
      </c>
    </row>
    <row r="294" spans="1:20" ht="45" x14ac:dyDescent="0.25">
      <c r="A294">
        <v>1892</v>
      </c>
      <c r="B294" s="3" t="s">
        <v>1893</v>
      </c>
      <c r="C294" s="3" t="s">
        <v>6002</v>
      </c>
      <c r="D294">
        <v>500</v>
      </c>
      <c r="E294">
        <v>683</v>
      </c>
      <c r="F294" t="s">
        <v>8219</v>
      </c>
      <c r="G294" t="s">
        <v>8224</v>
      </c>
      <c r="H294" t="s">
        <v>8246</v>
      </c>
      <c r="I294">
        <v>1307459881</v>
      </c>
      <c r="J294">
        <v>1304867881</v>
      </c>
      <c r="K294" t="b">
        <v>0</v>
      </c>
      <c r="L294">
        <v>26</v>
      </c>
      <c r="M294" t="b">
        <v>1</v>
      </c>
      <c r="N294" t="s">
        <v>8279</v>
      </c>
      <c r="O294" s="9">
        <f t="shared" si="24"/>
        <v>137</v>
      </c>
      <c r="P294" s="5">
        <f t="shared" si="25"/>
        <v>26.26923076923077</v>
      </c>
      <c r="Q294" t="str">
        <f t="shared" si="26"/>
        <v>music</v>
      </c>
      <c r="R294" t="str">
        <f t="shared" si="27"/>
        <v>indie rock</v>
      </c>
      <c r="S294" s="10">
        <f t="shared" si="28"/>
        <v>40671.637511574074</v>
      </c>
      <c r="T294" s="10">
        <f t="shared" si="29"/>
        <v>40701.637511574074</v>
      </c>
    </row>
    <row r="295" spans="1:20" ht="45" x14ac:dyDescent="0.25">
      <c r="A295">
        <v>409</v>
      </c>
      <c r="B295" s="3" t="s">
        <v>410</v>
      </c>
      <c r="C295" s="3" t="s">
        <v>4519</v>
      </c>
      <c r="D295">
        <v>500</v>
      </c>
      <c r="E295">
        <v>684</v>
      </c>
      <c r="F295" t="s">
        <v>8219</v>
      </c>
      <c r="G295" t="s">
        <v>8225</v>
      </c>
      <c r="H295" t="s">
        <v>8247</v>
      </c>
      <c r="I295">
        <v>1469220144</v>
      </c>
      <c r="J295">
        <v>1466628144</v>
      </c>
      <c r="K295" t="b">
        <v>0</v>
      </c>
      <c r="L295">
        <v>15</v>
      </c>
      <c r="M295" t="b">
        <v>1</v>
      </c>
      <c r="N295" t="s">
        <v>8269</v>
      </c>
      <c r="O295" s="9">
        <f t="shared" si="24"/>
        <v>137</v>
      </c>
      <c r="P295" s="5">
        <f t="shared" si="25"/>
        <v>45.6</v>
      </c>
      <c r="Q295" t="str">
        <f t="shared" si="26"/>
        <v>film &amp; video</v>
      </c>
      <c r="R295" t="str">
        <f t="shared" si="27"/>
        <v>documentary</v>
      </c>
      <c r="S295" s="10">
        <f t="shared" si="28"/>
        <v>42543.862777777773</v>
      </c>
      <c r="T295" s="10">
        <f t="shared" si="29"/>
        <v>42573.862777777773</v>
      </c>
    </row>
    <row r="296" spans="1:20" ht="60" x14ac:dyDescent="0.25">
      <c r="A296">
        <v>3461</v>
      </c>
      <c r="B296" s="3" t="s">
        <v>3460</v>
      </c>
      <c r="C296" s="3" t="s">
        <v>7571</v>
      </c>
      <c r="D296">
        <v>500</v>
      </c>
      <c r="E296">
        <v>695</v>
      </c>
      <c r="F296" t="s">
        <v>8219</v>
      </c>
      <c r="G296" t="s">
        <v>8224</v>
      </c>
      <c r="H296" t="s">
        <v>8246</v>
      </c>
      <c r="I296">
        <v>1477710000</v>
      </c>
      <c r="J296">
        <v>1475248279</v>
      </c>
      <c r="K296" t="b">
        <v>0</v>
      </c>
      <c r="L296">
        <v>12</v>
      </c>
      <c r="M296" t="b">
        <v>1</v>
      </c>
      <c r="N296" t="s">
        <v>8271</v>
      </c>
      <c r="O296" s="9">
        <f t="shared" si="24"/>
        <v>139</v>
      </c>
      <c r="P296" s="5">
        <f t="shared" si="25"/>
        <v>57.916666666666664</v>
      </c>
      <c r="Q296" t="str">
        <f t="shared" si="26"/>
        <v>theater</v>
      </c>
      <c r="R296" t="str">
        <f t="shared" si="27"/>
        <v>plays</v>
      </c>
      <c r="S296" s="10">
        <f t="shared" si="28"/>
        <v>42643.632858796293</v>
      </c>
      <c r="T296" s="10">
        <f t="shared" si="29"/>
        <v>42672.125</v>
      </c>
    </row>
    <row r="297" spans="1:20" ht="45" x14ac:dyDescent="0.25">
      <c r="A297">
        <v>782</v>
      </c>
      <c r="B297" s="3" t="s">
        <v>783</v>
      </c>
      <c r="C297" s="3" t="s">
        <v>4892</v>
      </c>
      <c r="D297">
        <v>700</v>
      </c>
      <c r="E297">
        <v>700</v>
      </c>
      <c r="F297" t="s">
        <v>8219</v>
      </c>
      <c r="G297" t="s">
        <v>8224</v>
      </c>
      <c r="H297" t="s">
        <v>8246</v>
      </c>
      <c r="I297">
        <v>1345918302</v>
      </c>
      <c r="J297">
        <v>1343326302</v>
      </c>
      <c r="K297" t="b">
        <v>0</v>
      </c>
      <c r="L297">
        <v>14</v>
      </c>
      <c r="M297" t="b">
        <v>1</v>
      </c>
      <c r="N297" t="s">
        <v>8276</v>
      </c>
      <c r="O297" s="9">
        <f t="shared" si="24"/>
        <v>100</v>
      </c>
      <c r="P297" s="5">
        <f t="shared" si="25"/>
        <v>50</v>
      </c>
      <c r="Q297" t="str">
        <f t="shared" si="26"/>
        <v>music</v>
      </c>
      <c r="R297" t="str">
        <f t="shared" si="27"/>
        <v>rock</v>
      </c>
      <c r="S297" s="10">
        <f t="shared" si="28"/>
        <v>41116.758125</v>
      </c>
      <c r="T297" s="10">
        <f t="shared" si="29"/>
        <v>41146.758125</v>
      </c>
    </row>
    <row r="298" spans="1:20" ht="60" x14ac:dyDescent="0.25">
      <c r="A298">
        <v>3454</v>
      </c>
      <c r="B298" s="3" t="s">
        <v>3453</v>
      </c>
      <c r="C298" s="3" t="s">
        <v>7564</v>
      </c>
      <c r="D298">
        <v>700</v>
      </c>
      <c r="E298">
        <v>705</v>
      </c>
      <c r="F298" t="s">
        <v>8219</v>
      </c>
      <c r="G298" t="s">
        <v>8225</v>
      </c>
      <c r="H298" t="s">
        <v>8247</v>
      </c>
      <c r="I298">
        <v>1406825159</v>
      </c>
      <c r="J298">
        <v>1404233159</v>
      </c>
      <c r="K298" t="b">
        <v>0</v>
      </c>
      <c r="L298">
        <v>21</v>
      </c>
      <c r="M298" t="b">
        <v>1</v>
      </c>
      <c r="N298" t="s">
        <v>8271</v>
      </c>
      <c r="O298" s="9">
        <f t="shared" si="24"/>
        <v>101</v>
      </c>
      <c r="P298" s="5">
        <f t="shared" si="25"/>
        <v>33.571428571428569</v>
      </c>
      <c r="Q298" t="str">
        <f t="shared" si="26"/>
        <v>theater</v>
      </c>
      <c r="R298" t="str">
        <f t="shared" si="27"/>
        <v>plays</v>
      </c>
      <c r="S298" s="10">
        <f t="shared" si="28"/>
        <v>41821.698599537034</v>
      </c>
      <c r="T298" s="10">
        <f t="shared" si="29"/>
        <v>41851.698599537034</v>
      </c>
    </row>
    <row r="299" spans="1:20" ht="60" x14ac:dyDescent="0.25">
      <c r="A299">
        <v>3294</v>
      </c>
      <c r="B299" s="3" t="s">
        <v>3294</v>
      </c>
      <c r="C299" s="3" t="s">
        <v>7404</v>
      </c>
      <c r="D299">
        <v>600</v>
      </c>
      <c r="E299">
        <v>710</v>
      </c>
      <c r="F299" t="s">
        <v>8219</v>
      </c>
      <c r="G299" t="s">
        <v>8225</v>
      </c>
      <c r="H299" t="s">
        <v>8247</v>
      </c>
      <c r="I299">
        <v>1434459554</v>
      </c>
      <c r="J299">
        <v>1431867554</v>
      </c>
      <c r="K299" t="b">
        <v>0</v>
      </c>
      <c r="L299">
        <v>24</v>
      </c>
      <c r="M299" t="b">
        <v>1</v>
      </c>
      <c r="N299" t="s">
        <v>8271</v>
      </c>
      <c r="O299" s="9">
        <f t="shared" si="24"/>
        <v>118</v>
      </c>
      <c r="P299" s="5">
        <f t="shared" si="25"/>
        <v>29.583333333333332</v>
      </c>
      <c r="Q299" t="str">
        <f t="shared" si="26"/>
        <v>theater</v>
      </c>
      <c r="R299" t="str">
        <f t="shared" si="27"/>
        <v>plays</v>
      </c>
      <c r="S299" s="10">
        <f t="shared" si="28"/>
        <v>42141.541134259256</v>
      </c>
      <c r="T299" s="10">
        <f t="shared" si="29"/>
        <v>42171.541134259256</v>
      </c>
    </row>
    <row r="300" spans="1:20" ht="60" x14ac:dyDescent="0.25">
      <c r="A300">
        <v>3755</v>
      </c>
      <c r="B300" s="3" t="s">
        <v>3752</v>
      </c>
      <c r="C300" s="3" t="s">
        <v>7865</v>
      </c>
      <c r="D300">
        <v>550</v>
      </c>
      <c r="E300">
        <v>713</v>
      </c>
      <c r="F300" t="s">
        <v>8219</v>
      </c>
      <c r="G300" t="s">
        <v>8225</v>
      </c>
      <c r="H300" t="s">
        <v>8247</v>
      </c>
      <c r="I300">
        <v>1460753307</v>
      </c>
      <c r="J300">
        <v>1458161307</v>
      </c>
      <c r="K300" t="b">
        <v>0</v>
      </c>
      <c r="L300">
        <v>28</v>
      </c>
      <c r="M300" t="b">
        <v>1</v>
      </c>
      <c r="N300" t="s">
        <v>8305</v>
      </c>
      <c r="O300" s="9">
        <f t="shared" si="24"/>
        <v>130</v>
      </c>
      <c r="P300" s="5">
        <f t="shared" si="25"/>
        <v>25.464285714285715</v>
      </c>
      <c r="Q300" t="str">
        <f t="shared" si="26"/>
        <v>theater</v>
      </c>
      <c r="R300" t="str">
        <f t="shared" si="27"/>
        <v>musical</v>
      </c>
      <c r="S300" s="10">
        <f t="shared" si="28"/>
        <v>42445.866979166662</v>
      </c>
      <c r="T300" s="10">
        <f t="shared" si="29"/>
        <v>42475.866979166662</v>
      </c>
    </row>
    <row r="301" spans="1:20" ht="60" x14ac:dyDescent="0.25">
      <c r="A301">
        <v>3665</v>
      </c>
      <c r="B301" s="3" t="s">
        <v>3662</v>
      </c>
      <c r="C301" s="3" t="s">
        <v>7775</v>
      </c>
      <c r="D301">
        <v>620</v>
      </c>
      <c r="E301">
        <v>714</v>
      </c>
      <c r="F301" t="s">
        <v>8219</v>
      </c>
      <c r="G301" t="s">
        <v>8230</v>
      </c>
      <c r="H301" t="s">
        <v>8249</v>
      </c>
      <c r="I301">
        <v>1446062040</v>
      </c>
      <c r="J301">
        <v>1445109822</v>
      </c>
      <c r="K301" t="b">
        <v>0</v>
      </c>
      <c r="L301">
        <v>14</v>
      </c>
      <c r="M301" t="b">
        <v>1</v>
      </c>
      <c r="N301" t="s">
        <v>8271</v>
      </c>
      <c r="O301" s="9">
        <f t="shared" si="24"/>
        <v>115</v>
      </c>
      <c r="P301" s="5">
        <f t="shared" si="25"/>
        <v>51</v>
      </c>
      <c r="Q301" t="str">
        <f t="shared" si="26"/>
        <v>theater</v>
      </c>
      <c r="R301" t="str">
        <f t="shared" si="27"/>
        <v>plays</v>
      </c>
      <c r="S301" s="10">
        <f t="shared" si="28"/>
        <v>42294.808124999996</v>
      </c>
      <c r="T301" s="10">
        <f t="shared" si="29"/>
        <v>42305.829166666663</v>
      </c>
    </row>
    <row r="302" spans="1:20" ht="45" x14ac:dyDescent="0.25">
      <c r="A302">
        <v>3826</v>
      </c>
      <c r="B302" s="3" t="s">
        <v>3823</v>
      </c>
      <c r="C302" s="3" t="s">
        <v>7935</v>
      </c>
      <c r="D302">
        <v>600</v>
      </c>
      <c r="E302">
        <v>715</v>
      </c>
      <c r="F302" t="s">
        <v>8219</v>
      </c>
      <c r="G302" t="s">
        <v>8225</v>
      </c>
      <c r="H302" t="s">
        <v>8247</v>
      </c>
      <c r="I302">
        <v>1430993394</v>
      </c>
      <c r="J302">
        <v>1428401394</v>
      </c>
      <c r="K302" t="b">
        <v>0</v>
      </c>
      <c r="L302">
        <v>26</v>
      </c>
      <c r="M302" t="b">
        <v>1</v>
      </c>
      <c r="N302" t="s">
        <v>8271</v>
      </c>
      <c r="O302" s="9">
        <f t="shared" si="24"/>
        <v>119</v>
      </c>
      <c r="P302" s="5">
        <f t="shared" si="25"/>
        <v>27.5</v>
      </c>
      <c r="Q302" t="str">
        <f t="shared" si="26"/>
        <v>theater</v>
      </c>
      <c r="R302" t="str">
        <f t="shared" si="27"/>
        <v>plays</v>
      </c>
      <c r="S302" s="10">
        <f t="shared" si="28"/>
        <v>42101.423541666663</v>
      </c>
      <c r="T302" s="10">
        <f t="shared" si="29"/>
        <v>42131.423541666663</v>
      </c>
    </row>
    <row r="303" spans="1:20" ht="60" x14ac:dyDescent="0.25">
      <c r="A303">
        <v>3539</v>
      </c>
      <c r="B303" s="3" t="s">
        <v>3538</v>
      </c>
      <c r="C303" s="3" t="s">
        <v>7649</v>
      </c>
      <c r="D303">
        <v>600</v>
      </c>
      <c r="E303">
        <v>718</v>
      </c>
      <c r="F303" t="s">
        <v>8219</v>
      </c>
      <c r="G303" t="s">
        <v>8224</v>
      </c>
      <c r="H303" t="s">
        <v>8246</v>
      </c>
      <c r="I303">
        <v>1473358122</v>
      </c>
      <c r="J303">
        <v>1471543722</v>
      </c>
      <c r="K303" t="b">
        <v>0</v>
      </c>
      <c r="L303">
        <v>13</v>
      </c>
      <c r="M303" t="b">
        <v>1</v>
      </c>
      <c r="N303" t="s">
        <v>8271</v>
      </c>
      <c r="O303" s="9">
        <f t="shared" si="24"/>
        <v>120</v>
      </c>
      <c r="P303" s="5">
        <f t="shared" si="25"/>
        <v>55.230769230769234</v>
      </c>
      <c r="Q303" t="str">
        <f t="shared" si="26"/>
        <v>theater</v>
      </c>
      <c r="R303" t="str">
        <f t="shared" si="27"/>
        <v>plays</v>
      </c>
      <c r="S303" s="10">
        <f t="shared" si="28"/>
        <v>42600.756041666667</v>
      </c>
      <c r="T303" s="10">
        <f t="shared" si="29"/>
        <v>42621.756041666667</v>
      </c>
    </row>
    <row r="304" spans="1:20" ht="60" x14ac:dyDescent="0.25">
      <c r="A304">
        <v>3295</v>
      </c>
      <c r="B304" s="3" t="s">
        <v>3295</v>
      </c>
      <c r="C304" s="3" t="s">
        <v>7405</v>
      </c>
      <c r="D304">
        <v>700</v>
      </c>
      <c r="E304">
        <v>720.01</v>
      </c>
      <c r="F304" t="s">
        <v>8219</v>
      </c>
      <c r="G304" t="s">
        <v>8225</v>
      </c>
      <c r="H304" t="s">
        <v>8247</v>
      </c>
      <c r="I304">
        <v>1474886229</v>
      </c>
      <c r="J304">
        <v>1472294229</v>
      </c>
      <c r="K304" t="b">
        <v>0</v>
      </c>
      <c r="L304">
        <v>27</v>
      </c>
      <c r="M304" t="b">
        <v>1</v>
      </c>
      <c r="N304" t="s">
        <v>8271</v>
      </c>
      <c r="O304" s="9">
        <f t="shared" si="24"/>
        <v>103</v>
      </c>
      <c r="P304" s="5">
        <f t="shared" si="25"/>
        <v>26.667037037037037</v>
      </c>
      <c r="Q304" t="str">
        <f t="shared" si="26"/>
        <v>theater</v>
      </c>
      <c r="R304" t="str">
        <f t="shared" si="27"/>
        <v>plays</v>
      </c>
      <c r="S304" s="10">
        <f t="shared" si="28"/>
        <v>42609.442465277782</v>
      </c>
      <c r="T304" s="10">
        <f t="shared" si="29"/>
        <v>42639.442465277782</v>
      </c>
    </row>
    <row r="305" spans="1:20" ht="60" x14ac:dyDescent="0.25">
      <c r="A305">
        <v>3023</v>
      </c>
      <c r="B305" s="3" t="s">
        <v>3023</v>
      </c>
      <c r="C305" s="3" t="s">
        <v>7133</v>
      </c>
      <c r="D305">
        <v>700</v>
      </c>
      <c r="E305">
        <v>721</v>
      </c>
      <c r="F305" t="s">
        <v>8219</v>
      </c>
      <c r="G305" t="s">
        <v>8225</v>
      </c>
      <c r="H305" t="s">
        <v>8247</v>
      </c>
      <c r="I305">
        <v>1434039186</v>
      </c>
      <c r="J305">
        <v>1430151186</v>
      </c>
      <c r="K305" t="b">
        <v>0</v>
      </c>
      <c r="L305">
        <v>6</v>
      </c>
      <c r="M305" t="b">
        <v>1</v>
      </c>
      <c r="N305" t="s">
        <v>8303</v>
      </c>
      <c r="O305" s="9">
        <f t="shared" si="24"/>
        <v>103</v>
      </c>
      <c r="P305" s="5">
        <f t="shared" si="25"/>
        <v>120.16666666666667</v>
      </c>
      <c r="Q305" t="str">
        <f t="shared" si="26"/>
        <v>theater</v>
      </c>
      <c r="R305" t="str">
        <f t="shared" si="27"/>
        <v>spaces</v>
      </c>
      <c r="S305" s="10">
        <f t="shared" si="28"/>
        <v>42121.675763888896</v>
      </c>
      <c r="T305" s="10">
        <f t="shared" si="29"/>
        <v>42166.675763888896</v>
      </c>
    </row>
    <row r="306" spans="1:20" ht="45" x14ac:dyDescent="0.25">
      <c r="A306">
        <v>2542</v>
      </c>
      <c r="B306" s="3" t="s">
        <v>2542</v>
      </c>
      <c r="C306" s="3" t="s">
        <v>6652</v>
      </c>
      <c r="D306">
        <v>700</v>
      </c>
      <c r="E306">
        <v>725</v>
      </c>
      <c r="F306" t="s">
        <v>8219</v>
      </c>
      <c r="G306" t="s">
        <v>8224</v>
      </c>
      <c r="H306" t="s">
        <v>8246</v>
      </c>
      <c r="I306">
        <v>1380599940</v>
      </c>
      <c r="J306">
        <v>1377252857</v>
      </c>
      <c r="K306" t="b">
        <v>0</v>
      </c>
      <c r="L306">
        <v>13</v>
      </c>
      <c r="M306" t="b">
        <v>1</v>
      </c>
      <c r="N306" t="s">
        <v>8300</v>
      </c>
      <c r="O306" s="9">
        <f t="shared" si="24"/>
        <v>104</v>
      </c>
      <c r="P306" s="5">
        <f t="shared" si="25"/>
        <v>55.769230769230766</v>
      </c>
      <c r="Q306" t="str">
        <f t="shared" si="26"/>
        <v>music</v>
      </c>
      <c r="R306" t="str">
        <f t="shared" si="27"/>
        <v>classical music</v>
      </c>
      <c r="S306" s="10">
        <f t="shared" si="28"/>
        <v>41509.426585648151</v>
      </c>
      <c r="T306" s="10">
        <f t="shared" si="29"/>
        <v>41548.165972222225</v>
      </c>
    </row>
    <row r="307" spans="1:20" ht="30" x14ac:dyDescent="0.25">
      <c r="A307">
        <v>1389</v>
      </c>
      <c r="B307" s="3" t="s">
        <v>1390</v>
      </c>
      <c r="C307" s="3" t="s">
        <v>5499</v>
      </c>
      <c r="D307">
        <v>500</v>
      </c>
      <c r="E307">
        <v>727</v>
      </c>
      <c r="F307" t="s">
        <v>8219</v>
      </c>
      <c r="G307" t="s">
        <v>8225</v>
      </c>
      <c r="H307" t="s">
        <v>8247</v>
      </c>
      <c r="I307">
        <v>1471087957</v>
      </c>
      <c r="J307">
        <v>1468495957</v>
      </c>
      <c r="K307" t="b">
        <v>0</v>
      </c>
      <c r="L307">
        <v>34</v>
      </c>
      <c r="M307" t="b">
        <v>1</v>
      </c>
      <c r="N307" t="s">
        <v>8276</v>
      </c>
      <c r="O307" s="9">
        <f t="shared" si="24"/>
        <v>145</v>
      </c>
      <c r="P307" s="5">
        <f t="shared" si="25"/>
        <v>21.382352941176471</v>
      </c>
      <c r="Q307" t="str">
        <f t="shared" si="26"/>
        <v>music</v>
      </c>
      <c r="R307" t="str">
        <f t="shared" si="27"/>
        <v>rock</v>
      </c>
      <c r="S307" s="10">
        <f t="shared" si="28"/>
        <v>42565.480983796297</v>
      </c>
      <c r="T307" s="10">
        <f t="shared" si="29"/>
        <v>42595.480983796297</v>
      </c>
    </row>
    <row r="308" spans="1:20" ht="45" x14ac:dyDescent="0.25">
      <c r="A308">
        <v>2795</v>
      </c>
      <c r="B308" s="3" t="s">
        <v>2795</v>
      </c>
      <c r="C308" s="3" t="s">
        <v>6905</v>
      </c>
      <c r="D308">
        <v>700</v>
      </c>
      <c r="E308">
        <v>730</v>
      </c>
      <c r="F308" t="s">
        <v>8219</v>
      </c>
      <c r="G308" t="s">
        <v>8224</v>
      </c>
      <c r="H308" t="s">
        <v>8246</v>
      </c>
      <c r="I308">
        <v>1402095600</v>
      </c>
      <c r="J308">
        <v>1400675841</v>
      </c>
      <c r="K308" t="b">
        <v>0</v>
      </c>
      <c r="L308">
        <v>20</v>
      </c>
      <c r="M308" t="b">
        <v>1</v>
      </c>
      <c r="N308" t="s">
        <v>8271</v>
      </c>
      <c r="O308" s="9">
        <f t="shared" si="24"/>
        <v>104</v>
      </c>
      <c r="P308" s="5">
        <f t="shared" si="25"/>
        <v>36.5</v>
      </c>
      <c r="Q308" t="str">
        <f t="shared" si="26"/>
        <v>theater</v>
      </c>
      <c r="R308" t="str">
        <f t="shared" si="27"/>
        <v>plays</v>
      </c>
      <c r="S308" s="10">
        <f t="shared" si="28"/>
        <v>41780.525937500002</v>
      </c>
      <c r="T308" s="10">
        <f t="shared" si="29"/>
        <v>41796.958333333336</v>
      </c>
    </row>
    <row r="309" spans="1:20" ht="45" x14ac:dyDescent="0.25">
      <c r="A309">
        <v>3047</v>
      </c>
      <c r="B309" s="3" t="s">
        <v>3047</v>
      </c>
      <c r="C309" s="3" t="s">
        <v>7157</v>
      </c>
      <c r="D309">
        <v>500</v>
      </c>
      <c r="E309">
        <v>745</v>
      </c>
      <c r="F309" t="s">
        <v>8219</v>
      </c>
      <c r="G309" t="s">
        <v>8224</v>
      </c>
      <c r="H309" t="s">
        <v>8246</v>
      </c>
      <c r="I309">
        <v>1461762960</v>
      </c>
      <c r="J309">
        <v>1457999054</v>
      </c>
      <c r="K309" t="b">
        <v>0</v>
      </c>
      <c r="L309">
        <v>20</v>
      </c>
      <c r="M309" t="b">
        <v>1</v>
      </c>
      <c r="N309" t="s">
        <v>8303</v>
      </c>
      <c r="O309" s="9">
        <f t="shared" si="24"/>
        <v>149</v>
      </c>
      <c r="P309" s="5">
        <f t="shared" si="25"/>
        <v>37.25</v>
      </c>
      <c r="Q309" t="str">
        <f t="shared" si="26"/>
        <v>theater</v>
      </c>
      <c r="R309" t="str">
        <f t="shared" si="27"/>
        <v>spaces</v>
      </c>
      <c r="S309" s="10">
        <f t="shared" si="28"/>
        <v>42443.989050925928</v>
      </c>
      <c r="T309" s="10">
        <f t="shared" si="29"/>
        <v>42487.552777777775</v>
      </c>
    </row>
    <row r="310" spans="1:20" ht="30" x14ac:dyDescent="0.25">
      <c r="A310">
        <v>2492</v>
      </c>
      <c r="B310" s="3" t="s">
        <v>2492</v>
      </c>
      <c r="C310" s="3" t="s">
        <v>6602</v>
      </c>
      <c r="D310">
        <v>600</v>
      </c>
      <c r="E310">
        <v>750</v>
      </c>
      <c r="F310" t="s">
        <v>8219</v>
      </c>
      <c r="G310" t="s">
        <v>8224</v>
      </c>
      <c r="H310" t="s">
        <v>8246</v>
      </c>
      <c r="I310">
        <v>1339840740</v>
      </c>
      <c r="J310">
        <v>1335397188</v>
      </c>
      <c r="K310" t="b">
        <v>0</v>
      </c>
      <c r="L310">
        <v>27</v>
      </c>
      <c r="M310" t="b">
        <v>1</v>
      </c>
      <c r="N310" t="s">
        <v>8279</v>
      </c>
      <c r="O310" s="9">
        <f t="shared" si="24"/>
        <v>125</v>
      </c>
      <c r="P310" s="5">
        <f t="shared" si="25"/>
        <v>27.777777777777779</v>
      </c>
      <c r="Q310" t="str">
        <f t="shared" si="26"/>
        <v>music</v>
      </c>
      <c r="R310" t="str">
        <f t="shared" si="27"/>
        <v>indie rock</v>
      </c>
      <c r="S310" s="10">
        <f t="shared" si="28"/>
        <v>41024.985972222225</v>
      </c>
      <c r="T310" s="10">
        <f t="shared" si="29"/>
        <v>41076.415972222225</v>
      </c>
    </row>
    <row r="311" spans="1:20" ht="60" x14ac:dyDescent="0.25">
      <c r="A311">
        <v>3652</v>
      </c>
      <c r="B311" s="3" t="s">
        <v>2867</v>
      </c>
      <c r="C311" s="3" t="s">
        <v>7762</v>
      </c>
      <c r="D311">
        <v>300</v>
      </c>
      <c r="E311">
        <v>752</v>
      </c>
      <c r="F311" t="s">
        <v>8219</v>
      </c>
      <c r="G311" t="s">
        <v>8229</v>
      </c>
      <c r="H311" t="s">
        <v>8251</v>
      </c>
      <c r="I311">
        <v>1472097540</v>
      </c>
      <c r="J311">
        <v>1471188502</v>
      </c>
      <c r="K311" t="b">
        <v>0</v>
      </c>
      <c r="L311">
        <v>17</v>
      </c>
      <c r="M311" t="b">
        <v>1</v>
      </c>
      <c r="N311" t="s">
        <v>8271</v>
      </c>
      <c r="O311" s="9">
        <f t="shared" si="24"/>
        <v>251</v>
      </c>
      <c r="P311" s="5">
        <f t="shared" si="25"/>
        <v>44.235294117647058</v>
      </c>
      <c r="Q311" t="str">
        <f t="shared" si="26"/>
        <v>theater</v>
      </c>
      <c r="R311" t="str">
        <f t="shared" si="27"/>
        <v>plays</v>
      </c>
      <c r="S311" s="10">
        <f t="shared" si="28"/>
        <v>42596.644699074073</v>
      </c>
      <c r="T311" s="10">
        <f t="shared" si="29"/>
        <v>42607.165972222225</v>
      </c>
    </row>
    <row r="312" spans="1:20" ht="45" x14ac:dyDescent="0.25">
      <c r="A312">
        <v>2209</v>
      </c>
      <c r="B312" s="3" t="s">
        <v>2210</v>
      </c>
      <c r="C312" s="3" t="s">
        <v>6319</v>
      </c>
      <c r="D312">
        <v>500</v>
      </c>
      <c r="E312">
        <v>754</v>
      </c>
      <c r="F312" t="s">
        <v>8219</v>
      </c>
      <c r="G312" t="s">
        <v>8225</v>
      </c>
      <c r="H312" t="s">
        <v>8247</v>
      </c>
      <c r="I312">
        <v>1397516400</v>
      </c>
      <c r="J312">
        <v>1396524644</v>
      </c>
      <c r="K312" t="b">
        <v>0</v>
      </c>
      <c r="L312">
        <v>15</v>
      </c>
      <c r="M312" t="b">
        <v>1</v>
      </c>
      <c r="N312" t="s">
        <v>8280</v>
      </c>
      <c r="O312" s="9">
        <f t="shared" si="24"/>
        <v>151</v>
      </c>
      <c r="P312" s="5">
        <f t="shared" si="25"/>
        <v>50.266666666666666</v>
      </c>
      <c r="Q312" t="str">
        <f t="shared" si="26"/>
        <v>music</v>
      </c>
      <c r="R312" t="str">
        <f t="shared" si="27"/>
        <v>electronic music</v>
      </c>
      <c r="S312" s="10">
        <f t="shared" si="28"/>
        <v>41732.479675925926</v>
      </c>
      <c r="T312" s="10">
        <f t="shared" si="29"/>
        <v>41743.958333333336</v>
      </c>
    </row>
    <row r="313" spans="1:20" ht="60" x14ac:dyDescent="0.25">
      <c r="A313">
        <v>1623</v>
      </c>
      <c r="B313" s="3" t="s">
        <v>1624</v>
      </c>
      <c r="C313" s="3" t="s">
        <v>5733</v>
      </c>
      <c r="D313">
        <v>750</v>
      </c>
      <c r="E313">
        <v>758</v>
      </c>
      <c r="F313" t="s">
        <v>8219</v>
      </c>
      <c r="G313" t="s">
        <v>8225</v>
      </c>
      <c r="H313" t="s">
        <v>8247</v>
      </c>
      <c r="I313">
        <v>1377621089</v>
      </c>
      <c r="J313">
        <v>1372437089</v>
      </c>
      <c r="K313" t="b">
        <v>0</v>
      </c>
      <c r="L313">
        <v>18</v>
      </c>
      <c r="M313" t="b">
        <v>1</v>
      </c>
      <c r="N313" t="s">
        <v>8276</v>
      </c>
      <c r="O313" s="9">
        <f t="shared" si="24"/>
        <v>101</v>
      </c>
      <c r="P313" s="5">
        <f t="shared" si="25"/>
        <v>42.111111111111114</v>
      </c>
      <c r="Q313" t="str">
        <f t="shared" si="26"/>
        <v>music</v>
      </c>
      <c r="R313" t="str">
        <f t="shared" si="27"/>
        <v>rock</v>
      </c>
      <c r="S313" s="10">
        <f t="shared" si="28"/>
        <v>41453.688530092593</v>
      </c>
      <c r="T313" s="10">
        <f t="shared" si="29"/>
        <v>41513.688530092593</v>
      </c>
    </row>
    <row r="314" spans="1:20" ht="45" x14ac:dyDescent="0.25">
      <c r="A314">
        <v>2824</v>
      </c>
      <c r="B314" s="3" t="s">
        <v>2824</v>
      </c>
      <c r="C314" s="3" t="s">
        <v>6934</v>
      </c>
      <c r="D314">
        <v>650</v>
      </c>
      <c r="E314">
        <v>760</v>
      </c>
      <c r="F314" t="s">
        <v>8219</v>
      </c>
      <c r="G314" t="s">
        <v>8224</v>
      </c>
      <c r="H314" t="s">
        <v>8246</v>
      </c>
      <c r="I314">
        <v>1434159780</v>
      </c>
      <c r="J314">
        <v>1431412196</v>
      </c>
      <c r="K314" t="b">
        <v>0</v>
      </c>
      <c r="L314">
        <v>15</v>
      </c>
      <c r="M314" t="b">
        <v>1</v>
      </c>
      <c r="N314" t="s">
        <v>8271</v>
      </c>
      <c r="O314" s="9">
        <f t="shared" si="24"/>
        <v>117</v>
      </c>
      <c r="P314" s="5">
        <f t="shared" si="25"/>
        <v>50.666666666666664</v>
      </c>
      <c r="Q314" t="str">
        <f t="shared" si="26"/>
        <v>theater</v>
      </c>
      <c r="R314" t="str">
        <f t="shared" si="27"/>
        <v>plays</v>
      </c>
      <c r="S314" s="10">
        <f t="shared" si="28"/>
        <v>42136.270787037036</v>
      </c>
      <c r="T314" s="10">
        <f t="shared" si="29"/>
        <v>42168.071527777778</v>
      </c>
    </row>
    <row r="315" spans="1:20" ht="60" x14ac:dyDescent="0.25">
      <c r="A315">
        <v>3450</v>
      </c>
      <c r="B315" s="3" t="s">
        <v>3449</v>
      </c>
      <c r="C315" s="3" t="s">
        <v>7560</v>
      </c>
      <c r="D315">
        <v>500</v>
      </c>
      <c r="E315">
        <v>760</v>
      </c>
      <c r="F315" t="s">
        <v>8219</v>
      </c>
      <c r="G315" t="s">
        <v>8225</v>
      </c>
      <c r="H315" t="s">
        <v>8247</v>
      </c>
      <c r="I315">
        <v>1427990071</v>
      </c>
      <c r="J315">
        <v>1422809671</v>
      </c>
      <c r="K315" t="b">
        <v>0</v>
      </c>
      <c r="L315">
        <v>39</v>
      </c>
      <c r="M315" t="b">
        <v>1</v>
      </c>
      <c r="N315" t="s">
        <v>8271</v>
      </c>
      <c r="O315" s="9">
        <f t="shared" si="24"/>
        <v>152</v>
      </c>
      <c r="P315" s="5">
        <f t="shared" si="25"/>
        <v>19.487179487179485</v>
      </c>
      <c r="Q315" t="str">
        <f t="shared" si="26"/>
        <v>theater</v>
      </c>
      <c r="R315" t="str">
        <f t="shared" si="27"/>
        <v>plays</v>
      </c>
      <c r="S315" s="10">
        <f t="shared" si="28"/>
        <v>42036.704525462963</v>
      </c>
      <c r="T315" s="10">
        <f t="shared" si="29"/>
        <v>42096.662858796291</v>
      </c>
    </row>
    <row r="316" spans="1:20" ht="60" x14ac:dyDescent="0.25">
      <c r="A316">
        <v>68</v>
      </c>
      <c r="B316" s="3" t="s">
        <v>70</v>
      </c>
      <c r="C316" s="3" t="s">
        <v>4179</v>
      </c>
      <c r="D316">
        <v>600</v>
      </c>
      <c r="E316">
        <v>763</v>
      </c>
      <c r="F316" t="s">
        <v>8219</v>
      </c>
      <c r="G316" t="s">
        <v>8225</v>
      </c>
      <c r="H316" t="s">
        <v>8247</v>
      </c>
      <c r="I316">
        <v>1393162791</v>
      </c>
      <c r="J316">
        <v>1390570791</v>
      </c>
      <c r="K316" t="b">
        <v>0</v>
      </c>
      <c r="L316">
        <v>36</v>
      </c>
      <c r="M316" t="b">
        <v>1</v>
      </c>
      <c r="N316" t="s">
        <v>8266</v>
      </c>
      <c r="O316" s="9">
        <f t="shared" si="24"/>
        <v>127</v>
      </c>
      <c r="P316" s="5">
        <f t="shared" si="25"/>
        <v>21.194444444444443</v>
      </c>
      <c r="Q316" t="str">
        <f t="shared" si="26"/>
        <v>film &amp; video</v>
      </c>
      <c r="R316" t="str">
        <f t="shared" si="27"/>
        <v>shorts</v>
      </c>
      <c r="S316" s="10">
        <f t="shared" si="28"/>
        <v>41663.569340277776</v>
      </c>
      <c r="T316" s="10">
        <f t="shared" si="29"/>
        <v>41693.569340277776</v>
      </c>
    </row>
    <row r="317" spans="1:20" ht="60" x14ac:dyDescent="0.25">
      <c r="A317">
        <v>1359</v>
      </c>
      <c r="B317" s="3" t="s">
        <v>1360</v>
      </c>
      <c r="C317" s="3" t="s">
        <v>5469</v>
      </c>
      <c r="D317">
        <v>660</v>
      </c>
      <c r="E317">
        <v>764</v>
      </c>
      <c r="F317" t="s">
        <v>8219</v>
      </c>
      <c r="G317" t="s">
        <v>8224</v>
      </c>
      <c r="H317" t="s">
        <v>8246</v>
      </c>
      <c r="I317">
        <v>1309980790</v>
      </c>
      <c r="J317">
        <v>1304623990</v>
      </c>
      <c r="K317" t="b">
        <v>0</v>
      </c>
      <c r="L317">
        <v>19</v>
      </c>
      <c r="M317" t="b">
        <v>1</v>
      </c>
      <c r="N317" t="s">
        <v>8274</v>
      </c>
      <c r="O317" s="9">
        <f t="shared" si="24"/>
        <v>116</v>
      </c>
      <c r="P317" s="5">
        <f t="shared" si="25"/>
        <v>40.210526315789473</v>
      </c>
      <c r="Q317" t="str">
        <f t="shared" si="26"/>
        <v>publishing</v>
      </c>
      <c r="R317" t="str">
        <f t="shared" si="27"/>
        <v>nonfiction</v>
      </c>
      <c r="S317" s="10">
        <f t="shared" si="28"/>
        <v>40668.814699074072</v>
      </c>
      <c r="T317" s="10">
        <f t="shared" si="29"/>
        <v>40730.814699074072</v>
      </c>
    </row>
    <row r="318" spans="1:20" ht="60" x14ac:dyDescent="0.25">
      <c r="A318">
        <v>3552</v>
      </c>
      <c r="B318" s="3" t="s">
        <v>3551</v>
      </c>
      <c r="C318" s="3" t="s">
        <v>7662</v>
      </c>
      <c r="D318">
        <v>773</v>
      </c>
      <c r="E318">
        <v>773</v>
      </c>
      <c r="F318" t="s">
        <v>8219</v>
      </c>
      <c r="G318" t="s">
        <v>8225</v>
      </c>
      <c r="H318" t="s">
        <v>8247</v>
      </c>
      <c r="I318">
        <v>1403964324</v>
      </c>
      <c r="J318">
        <v>1401372324</v>
      </c>
      <c r="K318" t="b">
        <v>0</v>
      </c>
      <c r="L318">
        <v>20</v>
      </c>
      <c r="M318" t="b">
        <v>1</v>
      </c>
      <c r="N318" t="s">
        <v>8271</v>
      </c>
      <c r="O318" s="9">
        <f t="shared" si="24"/>
        <v>100</v>
      </c>
      <c r="P318" s="5">
        <f t="shared" si="25"/>
        <v>38.65</v>
      </c>
      <c r="Q318" t="str">
        <f t="shared" si="26"/>
        <v>theater</v>
      </c>
      <c r="R318" t="str">
        <f t="shared" si="27"/>
        <v>plays</v>
      </c>
      <c r="S318" s="10">
        <f t="shared" si="28"/>
        <v>41788.587083333332</v>
      </c>
      <c r="T318" s="10">
        <f t="shared" si="29"/>
        <v>41818.587083333332</v>
      </c>
    </row>
    <row r="319" spans="1:20" ht="60" x14ac:dyDescent="0.25">
      <c r="A319">
        <v>2817</v>
      </c>
      <c r="B319" s="3" t="s">
        <v>2817</v>
      </c>
      <c r="C319" s="3" t="s">
        <v>6927</v>
      </c>
      <c r="D319">
        <v>600</v>
      </c>
      <c r="E319">
        <v>780</v>
      </c>
      <c r="F319" t="s">
        <v>8219</v>
      </c>
      <c r="G319" t="s">
        <v>8225</v>
      </c>
      <c r="H319" t="s">
        <v>8247</v>
      </c>
      <c r="I319">
        <v>1425136462</v>
      </c>
      <c r="J319">
        <v>1421680462</v>
      </c>
      <c r="K319" t="b">
        <v>0</v>
      </c>
      <c r="L319">
        <v>33</v>
      </c>
      <c r="M319" t="b">
        <v>1</v>
      </c>
      <c r="N319" t="s">
        <v>8271</v>
      </c>
      <c r="O319" s="9">
        <f t="shared" si="24"/>
        <v>130</v>
      </c>
      <c r="P319" s="5">
        <f t="shared" si="25"/>
        <v>23.636363636363637</v>
      </c>
      <c r="Q319" t="str">
        <f t="shared" si="26"/>
        <v>theater</v>
      </c>
      <c r="R319" t="str">
        <f t="shared" si="27"/>
        <v>plays</v>
      </c>
      <c r="S319" s="10">
        <f t="shared" si="28"/>
        <v>42023.634976851856</v>
      </c>
      <c r="T319" s="10">
        <f t="shared" si="29"/>
        <v>42063.634976851856</v>
      </c>
    </row>
    <row r="320" spans="1:20" ht="45" x14ac:dyDescent="0.25">
      <c r="A320">
        <v>3577</v>
      </c>
      <c r="B320" s="3" t="s">
        <v>3576</v>
      </c>
      <c r="C320" s="3" t="s">
        <v>7687</v>
      </c>
      <c r="D320">
        <v>600</v>
      </c>
      <c r="E320">
        <v>780</v>
      </c>
      <c r="F320" t="s">
        <v>8219</v>
      </c>
      <c r="G320" t="s">
        <v>8224</v>
      </c>
      <c r="H320" t="s">
        <v>8246</v>
      </c>
      <c r="I320">
        <v>1430029680</v>
      </c>
      <c r="J320">
        <v>1427741583</v>
      </c>
      <c r="K320" t="b">
        <v>0</v>
      </c>
      <c r="L320">
        <v>27</v>
      </c>
      <c r="M320" t="b">
        <v>1</v>
      </c>
      <c r="N320" t="s">
        <v>8271</v>
      </c>
      <c r="O320" s="9">
        <f t="shared" si="24"/>
        <v>130</v>
      </c>
      <c r="P320" s="5">
        <f t="shared" si="25"/>
        <v>28.888888888888889</v>
      </c>
      <c r="Q320" t="str">
        <f t="shared" si="26"/>
        <v>theater</v>
      </c>
      <c r="R320" t="str">
        <f t="shared" si="27"/>
        <v>plays</v>
      </c>
      <c r="S320" s="10">
        <f t="shared" si="28"/>
        <v>42093.786840277782</v>
      </c>
      <c r="T320" s="10">
        <f t="shared" si="29"/>
        <v>42120.26944444445</v>
      </c>
    </row>
    <row r="321" spans="1:20" ht="45" x14ac:dyDescent="0.25">
      <c r="A321">
        <v>3649</v>
      </c>
      <c r="B321" s="3" t="s">
        <v>3647</v>
      </c>
      <c r="C321" s="3" t="s">
        <v>7759</v>
      </c>
      <c r="D321">
        <v>750</v>
      </c>
      <c r="E321">
        <v>780</v>
      </c>
      <c r="F321" t="s">
        <v>8219</v>
      </c>
      <c r="G321" t="s">
        <v>8229</v>
      </c>
      <c r="H321" t="s">
        <v>8251</v>
      </c>
      <c r="I321">
        <v>1402938394</v>
      </c>
      <c r="J321">
        <v>1400691994</v>
      </c>
      <c r="K321" t="b">
        <v>0</v>
      </c>
      <c r="L321">
        <v>8</v>
      </c>
      <c r="M321" t="b">
        <v>1</v>
      </c>
      <c r="N321" t="s">
        <v>8271</v>
      </c>
      <c r="O321" s="9">
        <f t="shared" si="24"/>
        <v>104</v>
      </c>
      <c r="P321" s="5">
        <f t="shared" si="25"/>
        <v>97.5</v>
      </c>
      <c r="Q321" t="str">
        <f t="shared" si="26"/>
        <v>theater</v>
      </c>
      <c r="R321" t="str">
        <f t="shared" si="27"/>
        <v>plays</v>
      </c>
      <c r="S321" s="10">
        <f t="shared" si="28"/>
        <v>41780.712893518517</v>
      </c>
      <c r="T321" s="10">
        <f t="shared" si="29"/>
        <v>41806.712893518517</v>
      </c>
    </row>
    <row r="322" spans="1:20" ht="60" x14ac:dyDescent="0.25">
      <c r="A322">
        <v>3394</v>
      </c>
      <c r="B322" s="3" t="s">
        <v>3393</v>
      </c>
      <c r="C322" s="3" t="s">
        <v>7504</v>
      </c>
      <c r="D322">
        <v>550</v>
      </c>
      <c r="E322">
        <v>783</v>
      </c>
      <c r="F322" t="s">
        <v>8219</v>
      </c>
      <c r="G322" t="s">
        <v>8225</v>
      </c>
      <c r="H322" t="s">
        <v>8247</v>
      </c>
      <c r="I322">
        <v>1406470645</v>
      </c>
      <c r="J322">
        <v>1403878645</v>
      </c>
      <c r="K322" t="b">
        <v>0</v>
      </c>
      <c r="L322">
        <v>27</v>
      </c>
      <c r="M322" t="b">
        <v>1</v>
      </c>
      <c r="N322" t="s">
        <v>8271</v>
      </c>
      <c r="O322" s="9">
        <f t="shared" ref="O322:O385" si="30">ROUND((E322/D322)*100,0)</f>
        <v>142</v>
      </c>
      <c r="P322" s="5">
        <f t="shared" ref="P322:P385" si="31">E322/L322</f>
        <v>29</v>
      </c>
      <c r="Q322" t="str">
        <f t="shared" ref="Q322:Q385" si="32">LEFT(N322,SEARCH("/",N322)-1)</f>
        <v>theater</v>
      </c>
      <c r="R322" t="str">
        <f t="shared" ref="R322:R385" si="33">RIGHT(N322,LEN(N322)-SEARCH("/",N322,1))</f>
        <v>plays</v>
      </c>
      <c r="S322" s="10">
        <f t="shared" ref="S322:S385" si="34">(((J322/60)/60)/24)+DATE(1970,1,1)</f>
        <v>41817.59542824074</v>
      </c>
      <c r="T322" s="10">
        <f t="shared" ref="T322:T385" si="35">(((I322/60)/60)/24)+DATE(1970,1,1)</f>
        <v>41847.59542824074</v>
      </c>
    </row>
    <row r="323" spans="1:20" ht="60" x14ac:dyDescent="0.25">
      <c r="A323">
        <v>2556</v>
      </c>
      <c r="B323" s="3" t="s">
        <v>2556</v>
      </c>
      <c r="C323" s="3" t="s">
        <v>6666</v>
      </c>
      <c r="D323">
        <v>745</v>
      </c>
      <c r="E323">
        <v>786</v>
      </c>
      <c r="F323" t="s">
        <v>8219</v>
      </c>
      <c r="G323" t="s">
        <v>8224</v>
      </c>
      <c r="H323" t="s">
        <v>8246</v>
      </c>
      <c r="I323">
        <v>1356392857</v>
      </c>
      <c r="J323">
        <v>1352504857</v>
      </c>
      <c r="K323" t="b">
        <v>0</v>
      </c>
      <c r="L323">
        <v>34</v>
      </c>
      <c r="M323" t="b">
        <v>1</v>
      </c>
      <c r="N323" t="s">
        <v>8300</v>
      </c>
      <c r="O323" s="9">
        <f t="shared" si="30"/>
        <v>106</v>
      </c>
      <c r="P323" s="5">
        <f t="shared" si="31"/>
        <v>23.117647058823529</v>
      </c>
      <c r="Q323" t="str">
        <f t="shared" si="32"/>
        <v>music</v>
      </c>
      <c r="R323" t="str">
        <f t="shared" si="33"/>
        <v>classical music</v>
      </c>
      <c r="S323" s="10">
        <f t="shared" si="34"/>
        <v>41222.991400462961</v>
      </c>
      <c r="T323" s="10">
        <f t="shared" si="35"/>
        <v>41267.991400462961</v>
      </c>
    </row>
    <row r="324" spans="1:20" ht="60" x14ac:dyDescent="0.25">
      <c r="A324">
        <v>3491</v>
      </c>
      <c r="B324" s="3" t="s">
        <v>3490</v>
      </c>
      <c r="C324" s="3" t="s">
        <v>7601</v>
      </c>
      <c r="D324">
        <v>500</v>
      </c>
      <c r="E324">
        <v>791</v>
      </c>
      <c r="F324" t="s">
        <v>8219</v>
      </c>
      <c r="G324" t="s">
        <v>8224</v>
      </c>
      <c r="H324" t="s">
        <v>8246</v>
      </c>
      <c r="I324">
        <v>1431928784</v>
      </c>
      <c r="J324">
        <v>1430114384</v>
      </c>
      <c r="K324" t="b">
        <v>0</v>
      </c>
      <c r="L324">
        <v>10</v>
      </c>
      <c r="M324" t="b">
        <v>1</v>
      </c>
      <c r="N324" t="s">
        <v>8271</v>
      </c>
      <c r="O324" s="9">
        <f t="shared" si="30"/>
        <v>158</v>
      </c>
      <c r="P324" s="5">
        <f t="shared" si="31"/>
        <v>79.099999999999994</v>
      </c>
      <c r="Q324" t="str">
        <f t="shared" si="32"/>
        <v>theater</v>
      </c>
      <c r="R324" t="str">
        <f t="shared" si="33"/>
        <v>plays</v>
      </c>
      <c r="S324" s="10">
        <f t="shared" si="34"/>
        <v>42121.249814814815</v>
      </c>
      <c r="T324" s="10">
        <f t="shared" si="35"/>
        <v>42142.249814814815</v>
      </c>
    </row>
    <row r="325" spans="1:20" ht="60" x14ac:dyDescent="0.25">
      <c r="A325">
        <v>2931</v>
      </c>
      <c r="B325" s="3" t="s">
        <v>2931</v>
      </c>
      <c r="C325" s="3" t="s">
        <v>7041</v>
      </c>
      <c r="D325">
        <v>750</v>
      </c>
      <c r="E325">
        <v>795</v>
      </c>
      <c r="F325" t="s">
        <v>8219</v>
      </c>
      <c r="G325" t="s">
        <v>8229</v>
      </c>
      <c r="H325" t="s">
        <v>8251</v>
      </c>
      <c r="I325">
        <v>1410761280</v>
      </c>
      <c r="J325">
        <v>1408604363</v>
      </c>
      <c r="K325" t="b">
        <v>0</v>
      </c>
      <c r="L325">
        <v>9</v>
      </c>
      <c r="M325" t="b">
        <v>1</v>
      </c>
      <c r="N325" t="s">
        <v>8305</v>
      </c>
      <c r="O325" s="9">
        <f t="shared" si="30"/>
        <v>106</v>
      </c>
      <c r="P325" s="5">
        <f t="shared" si="31"/>
        <v>88.333333333333329</v>
      </c>
      <c r="Q325" t="str">
        <f t="shared" si="32"/>
        <v>theater</v>
      </c>
      <c r="R325" t="str">
        <f t="shared" si="33"/>
        <v>musical</v>
      </c>
      <c r="S325" s="10">
        <f t="shared" si="34"/>
        <v>41872.291238425925</v>
      </c>
      <c r="T325" s="10">
        <f t="shared" si="35"/>
        <v>41897.255555555559</v>
      </c>
    </row>
    <row r="326" spans="1:20" ht="60" x14ac:dyDescent="0.25">
      <c r="A326">
        <v>2486</v>
      </c>
      <c r="B326" s="3" t="s">
        <v>2486</v>
      </c>
      <c r="C326" s="3" t="s">
        <v>6596</v>
      </c>
      <c r="D326">
        <v>300</v>
      </c>
      <c r="E326">
        <v>797</v>
      </c>
      <c r="F326" t="s">
        <v>8219</v>
      </c>
      <c r="G326" t="s">
        <v>8224</v>
      </c>
      <c r="H326" t="s">
        <v>8246</v>
      </c>
      <c r="I326">
        <v>1335113976</v>
      </c>
      <c r="J326">
        <v>1332521976</v>
      </c>
      <c r="K326" t="b">
        <v>0</v>
      </c>
      <c r="L326">
        <v>30</v>
      </c>
      <c r="M326" t="b">
        <v>1</v>
      </c>
      <c r="N326" t="s">
        <v>8279</v>
      </c>
      <c r="O326" s="9">
        <f t="shared" si="30"/>
        <v>266</v>
      </c>
      <c r="P326" s="5">
        <f t="shared" si="31"/>
        <v>26.566666666666666</v>
      </c>
      <c r="Q326" t="str">
        <f t="shared" si="32"/>
        <v>music</v>
      </c>
      <c r="R326" t="str">
        <f t="shared" si="33"/>
        <v>indie rock</v>
      </c>
      <c r="S326" s="10">
        <f t="shared" si="34"/>
        <v>40991.708055555559</v>
      </c>
      <c r="T326" s="10">
        <f t="shared" si="35"/>
        <v>41021.708055555559</v>
      </c>
    </row>
    <row r="327" spans="1:20" ht="60" x14ac:dyDescent="0.25">
      <c r="A327">
        <v>25</v>
      </c>
      <c r="B327" s="3" t="s">
        <v>27</v>
      </c>
      <c r="C327" s="3" t="s">
        <v>4136</v>
      </c>
      <c r="D327">
        <v>600</v>
      </c>
      <c r="E327">
        <v>800</v>
      </c>
      <c r="F327" t="s">
        <v>8219</v>
      </c>
      <c r="G327" t="s">
        <v>8224</v>
      </c>
      <c r="H327" t="s">
        <v>8246</v>
      </c>
      <c r="I327">
        <v>1452299761</v>
      </c>
      <c r="J327">
        <v>1447115761</v>
      </c>
      <c r="K327" t="b">
        <v>0</v>
      </c>
      <c r="L327">
        <v>14</v>
      </c>
      <c r="M327" t="b">
        <v>1</v>
      </c>
      <c r="N327" t="s">
        <v>8265</v>
      </c>
      <c r="O327" s="9">
        <f t="shared" si="30"/>
        <v>133</v>
      </c>
      <c r="P327" s="5">
        <f t="shared" si="31"/>
        <v>57.142857142857146</v>
      </c>
      <c r="Q327" t="str">
        <f t="shared" si="32"/>
        <v>film &amp; video</v>
      </c>
      <c r="R327" t="str">
        <f t="shared" si="33"/>
        <v>television</v>
      </c>
      <c r="S327" s="10">
        <f t="shared" si="34"/>
        <v>42318.025011574078</v>
      </c>
      <c r="T327" s="10">
        <f t="shared" si="35"/>
        <v>42378.025011574078</v>
      </c>
    </row>
    <row r="328" spans="1:20" ht="60" x14ac:dyDescent="0.25">
      <c r="A328">
        <v>3608</v>
      </c>
      <c r="B328" s="3" t="s">
        <v>3607</v>
      </c>
      <c r="C328" s="3" t="s">
        <v>7718</v>
      </c>
      <c r="D328">
        <v>800</v>
      </c>
      <c r="E328">
        <v>800</v>
      </c>
      <c r="F328" t="s">
        <v>8219</v>
      </c>
      <c r="G328" t="s">
        <v>8225</v>
      </c>
      <c r="H328" t="s">
        <v>8247</v>
      </c>
      <c r="I328">
        <v>1466172000</v>
      </c>
      <c r="J328">
        <v>1463418090</v>
      </c>
      <c r="K328" t="b">
        <v>0</v>
      </c>
      <c r="L328">
        <v>27</v>
      </c>
      <c r="M328" t="b">
        <v>1</v>
      </c>
      <c r="N328" t="s">
        <v>8271</v>
      </c>
      <c r="O328" s="9">
        <f t="shared" si="30"/>
        <v>100</v>
      </c>
      <c r="P328" s="5">
        <f t="shared" si="31"/>
        <v>29.62962962962963</v>
      </c>
      <c r="Q328" t="str">
        <f t="shared" si="32"/>
        <v>theater</v>
      </c>
      <c r="R328" t="str">
        <f t="shared" si="33"/>
        <v>plays</v>
      </c>
      <c r="S328" s="10">
        <f t="shared" si="34"/>
        <v>42506.709375000006</v>
      </c>
      <c r="T328" s="10">
        <f t="shared" si="35"/>
        <v>42538.583333333328</v>
      </c>
    </row>
    <row r="329" spans="1:20" ht="60" x14ac:dyDescent="0.25">
      <c r="A329">
        <v>2452</v>
      </c>
      <c r="B329" s="3" t="s">
        <v>2453</v>
      </c>
      <c r="C329" s="3" t="s">
        <v>6562</v>
      </c>
      <c r="D329">
        <v>600</v>
      </c>
      <c r="E329">
        <v>801</v>
      </c>
      <c r="F329" t="s">
        <v>8219</v>
      </c>
      <c r="G329" t="s">
        <v>8224</v>
      </c>
      <c r="H329" t="s">
        <v>8246</v>
      </c>
      <c r="I329">
        <v>1451430000</v>
      </c>
      <c r="J329">
        <v>1448914500</v>
      </c>
      <c r="K329" t="b">
        <v>0</v>
      </c>
      <c r="L329">
        <v>15</v>
      </c>
      <c r="M329" t="b">
        <v>1</v>
      </c>
      <c r="N329" t="s">
        <v>8298</v>
      </c>
      <c r="O329" s="9">
        <f t="shared" si="30"/>
        <v>134</v>
      </c>
      <c r="P329" s="5">
        <f t="shared" si="31"/>
        <v>53.4</v>
      </c>
      <c r="Q329" t="str">
        <f t="shared" si="32"/>
        <v>food</v>
      </c>
      <c r="R329" t="str">
        <f t="shared" si="33"/>
        <v>small batch</v>
      </c>
      <c r="S329" s="10">
        <f t="shared" si="34"/>
        <v>42338.84375</v>
      </c>
      <c r="T329" s="10">
        <f t="shared" si="35"/>
        <v>42367.958333333328</v>
      </c>
    </row>
    <row r="330" spans="1:20" ht="60" x14ac:dyDescent="0.25">
      <c r="A330">
        <v>1947</v>
      </c>
      <c r="B330" s="3" t="s">
        <v>1948</v>
      </c>
      <c r="C330" s="3" t="s">
        <v>6057</v>
      </c>
      <c r="D330">
        <v>800</v>
      </c>
      <c r="E330">
        <v>805.07</v>
      </c>
      <c r="F330" t="s">
        <v>8219</v>
      </c>
      <c r="G330" t="s">
        <v>8224</v>
      </c>
      <c r="H330" t="s">
        <v>8246</v>
      </c>
      <c r="I330">
        <v>1258955940</v>
      </c>
      <c r="J330">
        <v>1255730520</v>
      </c>
      <c r="K330" t="b">
        <v>1</v>
      </c>
      <c r="L330">
        <v>23</v>
      </c>
      <c r="M330" t="b">
        <v>1</v>
      </c>
      <c r="N330" t="s">
        <v>8295</v>
      </c>
      <c r="O330" s="9">
        <f t="shared" si="30"/>
        <v>101</v>
      </c>
      <c r="P330" s="5">
        <f t="shared" si="31"/>
        <v>35.003043478260871</v>
      </c>
      <c r="Q330" t="str">
        <f t="shared" si="32"/>
        <v>technology</v>
      </c>
      <c r="R330" t="str">
        <f t="shared" si="33"/>
        <v>hardware</v>
      </c>
      <c r="S330" s="10">
        <f t="shared" si="34"/>
        <v>40102.918055555558</v>
      </c>
      <c r="T330" s="10">
        <f t="shared" si="35"/>
        <v>40140.249305555553</v>
      </c>
    </row>
    <row r="331" spans="1:20" ht="45" x14ac:dyDescent="0.25">
      <c r="A331">
        <v>2300</v>
      </c>
      <c r="B331" s="3" t="s">
        <v>2301</v>
      </c>
      <c r="C331" s="3" t="s">
        <v>6410</v>
      </c>
      <c r="D331">
        <v>800</v>
      </c>
      <c r="E331">
        <v>810</v>
      </c>
      <c r="F331" t="s">
        <v>8219</v>
      </c>
      <c r="G331" t="s">
        <v>8224</v>
      </c>
      <c r="H331" t="s">
        <v>8246</v>
      </c>
      <c r="I331">
        <v>1340904416</v>
      </c>
      <c r="J331">
        <v>1339694816</v>
      </c>
      <c r="K331" t="b">
        <v>0</v>
      </c>
      <c r="L331">
        <v>7</v>
      </c>
      <c r="M331" t="b">
        <v>1</v>
      </c>
      <c r="N331" t="s">
        <v>8276</v>
      </c>
      <c r="O331" s="9">
        <f t="shared" si="30"/>
        <v>101</v>
      </c>
      <c r="P331" s="5">
        <f t="shared" si="31"/>
        <v>115.71428571428571</v>
      </c>
      <c r="Q331" t="str">
        <f t="shared" si="32"/>
        <v>music</v>
      </c>
      <c r="R331" t="str">
        <f t="shared" si="33"/>
        <v>rock</v>
      </c>
      <c r="S331" s="10">
        <f t="shared" si="34"/>
        <v>41074.727037037039</v>
      </c>
      <c r="T331" s="10">
        <f t="shared" si="35"/>
        <v>41088.727037037039</v>
      </c>
    </row>
    <row r="332" spans="1:20" ht="60" x14ac:dyDescent="0.25">
      <c r="A332">
        <v>3327</v>
      </c>
      <c r="B332" s="3" t="s">
        <v>3327</v>
      </c>
      <c r="C332" s="3" t="s">
        <v>7437</v>
      </c>
      <c r="D332">
        <v>800</v>
      </c>
      <c r="E332">
        <v>810</v>
      </c>
      <c r="F332" t="s">
        <v>8219</v>
      </c>
      <c r="G332" t="s">
        <v>8225</v>
      </c>
      <c r="H332" t="s">
        <v>8247</v>
      </c>
      <c r="I332">
        <v>1462697966</v>
      </c>
      <c r="J332">
        <v>1460105966</v>
      </c>
      <c r="K332" t="b">
        <v>0</v>
      </c>
      <c r="L332">
        <v>33</v>
      </c>
      <c r="M332" t="b">
        <v>1</v>
      </c>
      <c r="N332" t="s">
        <v>8271</v>
      </c>
      <c r="O332" s="9">
        <f t="shared" si="30"/>
        <v>101</v>
      </c>
      <c r="P332" s="5">
        <f t="shared" si="31"/>
        <v>24.545454545454547</v>
      </c>
      <c r="Q332" t="str">
        <f t="shared" si="32"/>
        <v>theater</v>
      </c>
      <c r="R332" t="str">
        <f t="shared" si="33"/>
        <v>plays</v>
      </c>
      <c r="S332" s="10">
        <f t="shared" si="34"/>
        <v>42468.374606481477</v>
      </c>
      <c r="T332" s="10">
        <f t="shared" si="35"/>
        <v>42498.374606481477</v>
      </c>
    </row>
    <row r="333" spans="1:20" ht="60" x14ac:dyDescent="0.25">
      <c r="A333">
        <v>1823</v>
      </c>
      <c r="B333" s="3" t="s">
        <v>1824</v>
      </c>
      <c r="C333" s="3" t="s">
        <v>5933</v>
      </c>
      <c r="D333">
        <v>700</v>
      </c>
      <c r="E333">
        <v>811</v>
      </c>
      <c r="F333" t="s">
        <v>8219</v>
      </c>
      <c r="G333" t="s">
        <v>8224</v>
      </c>
      <c r="H333" t="s">
        <v>8246</v>
      </c>
      <c r="I333">
        <v>1351095976</v>
      </c>
      <c r="J333">
        <v>1348503976</v>
      </c>
      <c r="K333" t="b">
        <v>0</v>
      </c>
      <c r="L333">
        <v>33</v>
      </c>
      <c r="M333" t="b">
        <v>1</v>
      </c>
      <c r="N333" t="s">
        <v>8276</v>
      </c>
      <c r="O333" s="9">
        <f t="shared" si="30"/>
        <v>116</v>
      </c>
      <c r="P333" s="5">
        <f t="shared" si="31"/>
        <v>24.575757575757574</v>
      </c>
      <c r="Q333" t="str">
        <f t="shared" si="32"/>
        <v>music</v>
      </c>
      <c r="R333" t="str">
        <f t="shared" si="33"/>
        <v>rock</v>
      </c>
      <c r="S333" s="10">
        <f t="shared" si="34"/>
        <v>41176.684907407405</v>
      </c>
      <c r="T333" s="10">
        <f t="shared" si="35"/>
        <v>41206.684907407405</v>
      </c>
    </row>
    <row r="334" spans="1:20" ht="60" x14ac:dyDescent="0.25">
      <c r="A334">
        <v>2222</v>
      </c>
      <c r="B334" s="3" t="s">
        <v>2223</v>
      </c>
      <c r="C334" s="3" t="s">
        <v>6332</v>
      </c>
      <c r="D334">
        <v>500</v>
      </c>
      <c r="E334">
        <v>813</v>
      </c>
      <c r="F334" t="s">
        <v>8219</v>
      </c>
      <c r="G334" t="s">
        <v>8224</v>
      </c>
      <c r="H334" t="s">
        <v>8246</v>
      </c>
      <c r="I334">
        <v>1327776847</v>
      </c>
      <c r="J334">
        <v>1325184847</v>
      </c>
      <c r="K334" t="b">
        <v>0</v>
      </c>
      <c r="L334">
        <v>30</v>
      </c>
      <c r="M334" t="b">
        <v>1</v>
      </c>
      <c r="N334" t="s">
        <v>8297</v>
      </c>
      <c r="O334" s="9">
        <f t="shared" si="30"/>
        <v>163</v>
      </c>
      <c r="P334" s="5">
        <f t="shared" si="31"/>
        <v>27.1</v>
      </c>
      <c r="Q334" t="str">
        <f t="shared" si="32"/>
        <v>games</v>
      </c>
      <c r="R334" t="str">
        <f t="shared" si="33"/>
        <v>tabletop games</v>
      </c>
      <c r="S334" s="10">
        <f t="shared" si="34"/>
        <v>40906.787581018521</v>
      </c>
      <c r="T334" s="10">
        <f t="shared" si="35"/>
        <v>40936.787581018521</v>
      </c>
    </row>
    <row r="335" spans="1:20" ht="60" x14ac:dyDescent="0.25">
      <c r="A335">
        <v>743</v>
      </c>
      <c r="B335" s="3" t="s">
        <v>744</v>
      </c>
      <c r="C335" s="3" t="s">
        <v>4853</v>
      </c>
      <c r="D335">
        <v>550</v>
      </c>
      <c r="E335">
        <v>814</v>
      </c>
      <c r="F335" t="s">
        <v>8219</v>
      </c>
      <c r="G335" t="s">
        <v>8224</v>
      </c>
      <c r="H335" t="s">
        <v>8246</v>
      </c>
      <c r="I335">
        <v>1334610000</v>
      </c>
      <c r="J335">
        <v>1332435685</v>
      </c>
      <c r="K335" t="b">
        <v>0</v>
      </c>
      <c r="L335">
        <v>15</v>
      </c>
      <c r="M335" t="b">
        <v>1</v>
      </c>
      <c r="N335" t="s">
        <v>8274</v>
      </c>
      <c r="O335" s="9">
        <f t="shared" si="30"/>
        <v>148</v>
      </c>
      <c r="P335" s="5">
        <f t="shared" si="31"/>
        <v>54.266666666666666</v>
      </c>
      <c r="Q335" t="str">
        <f t="shared" si="32"/>
        <v>publishing</v>
      </c>
      <c r="R335" t="str">
        <f t="shared" si="33"/>
        <v>nonfiction</v>
      </c>
      <c r="S335" s="10">
        <f t="shared" si="34"/>
        <v>40990.709317129629</v>
      </c>
      <c r="T335" s="10">
        <f t="shared" si="35"/>
        <v>41015.875</v>
      </c>
    </row>
    <row r="336" spans="1:20" ht="60" x14ac:dyDescent="0.25">
      <c r="A336">
        <v>1853</v>
      </c>
      <c r="B336" s="3" t="s">
        <v>1854</v>
      </c>
      <c r="C336" s="3" t="s">
        <v>5963</v>
      </c>
      <c r="D336">
        <v>800</v>
      </c>
      <c r="E336">
        <v>815</v>
      </c>
      <c r="F336" t="s">
        <v>8219</v>
      </c>
      <c r="G336" t="s">
        <v>8224</v>
      </c>
      <c r="H336" t="s">
        <v>8246</v>
      </c>
      <c r="I336">
        <v>1352860017</v>
      </c>
      <c r="J336">
        <v>1348536417</v>
      </c>
      <c r="K336" t="b">
        <v>0</v>
      </c>
      <c r="L336">
        <v>14</v>
      </c>
      <c r="M336" t="b">
        <v>1</v>
      </c>
      <c r="N336" t="s">
        <v>8276</v>
      </c>
      <c r="O336" s="9">
        <f t="shared" si="30"/>
        <v>102</v>
      </c>
      <c r="P336" s="5">
        <f t="shared" si="31"/>
        <v>58.214285714285715</v>
      </c>
      <c r="Q336" t="str">
        <f t="shared" si="32"/>
        <v>music</v>
      </c>
      <c r="R336" t="str">
        <f t="shared" si="33"/>
        <v>rock</v>
      </c>
      <c r="S336" s="10">
        <f t="shared" si="34"/>
        <v>41177.060381944444</v>
      </c>
      <c r="T336" s="10">
        <f t="shared" si="35"/>
        <v>41227.102048611108</v>
      </c>
    </row>
    <row r="337" spans="1:20" ht="60" x14ac:dyDescent="0.25">
      <c r="A337">
        <v>2100</v>
      </c>
      <c r="B337" s="3" t="s">
        <v>2101</v>
      </c>
      <c r="C337" s="3" t="s">
        <v>6210</v>
      </c>
      <c r="D337">
        <v>600</v>
      </c>
      <c r="E337">
        <v>820</v>
      </c>
      <c r="F337" t="s">
        <v>8219</v>
      </c>
      <c r="G337" t="s">
        <v>8224</v>
      </c>
      <c r="H337" t="s">
        <v>8246</v>
      </c>
      <c r="I337">
        <v>1341028740</v>
      </c>
      <c r="J337">
        <v>1339704141</v>
      </c>
      <c r="K337" t="b">
        <v>0</v>
      </c>
      <c r="L337">
        <v>27</v>
      </c>
      <c r="M337" t="b">
        <v>1</v>
      </c>
      <c r="N337" t="s">
        <v>8279</v>
      </c>
      <c r="O337" s="9">
        <f t="shared" si="30"/>
        <v>137</v>
      </c>
      <c r="P337" s="5">
        <f t="shared" si="31"/>
        <v>30.37037037037037</v>
      </c>
      <c r="Q337" t="str">
        <f t="shared" si="32"/>
        <v>music</v>
      </c>
      <c r="R337" t="str">
        <f t="shared" si="33"/>
        <v>indie rock</v>
      </c>
      <c r="S337" s="10">
        <f t="shared" si="34"/>
        <v>41074.834965277776</v>
      </c>
      <c r="T337" s="10">
        <f t="shared" si="35"/>
        <v>41090.165972222225</v>
      </c>
    </row>
    <row r="338" spans="1:20" ht="45" x14ac:dyDescent="0.25">
      <c r="A338">
        <v>756</v>
      </c>
      <c r="B338" s="3" t="s">
        <v>757</v>
      </c>
      <c r="C338" s="3" t="s">
        <v>4866</v>
      </c>
      <c r="D338">
        <v>700</v>
      </c>
      <c r="E338">
        <v>824</v>
      </c>
      <c r="F338" t="s">
        <v>8219</v>
      </c>
      <c r="G338" t="s">
        <v>8224</v>
      </c>
      <c r="H338" t="s">
        <v>8246</v>
      </c>
      <c r="I338">
        <v>1303147459</v>
      </c>
      <c r="J338">
        <v>1297880659</v>
      </c>
      <c r="K338" t="b">
        <v>0</v>
      </c>
      <c r="L338">
        <v>22</v>
      </c>
      <c r="M338" t="b">
        <v>1</v>
      </c>
      <c r="N338" t="s">
        <v>8274</v>
      </c>
      <c r="O338" s="9">
        <f t="shared" si="30"/>
        <v>118</v>
      </c>
      <c r="P338" s="5">
        <f t="shared" si="31"/>
        <v>37.454545454545453</v>
      </c>
      <c r="Q338" t="str">
        <f t="shared" si="32"/>
        <v>publishing</v>
      </c>
      <c r="R338" t="str">
        <f t="shared" si="33"/>
        <v>nonfiction</v>
      </c>
      <c r="S338" s="10">
        <f t="shared" si="34"/>
        <v>40590.766886574071</v>
      </c>
      <c r="T338" s="10">
        <f t="shared" si="35"/>
        <v>40651.725219907406</v>
      </c>
    </row>
    <row r="339" spans="1:20" ht="60" x14ac:dyDescent="0.25">
      <c r="A339">
        <v>3811</v>
      </c>
      <c r="B339" s="3" t="s">
        <v>3808</v>
      </c>
      <c r="C339" s="3" t="s">
        <v>7921</v>
      </c>
      <c r="D339">
        <v>250</v>
      </c>
      <c r="E339">
        <v>825</v>
      </c>
      <c r="F339" t="s">
        <v>8219</v>
      </c>
      <c r="G339" t="s">
        <v>8225</v>
      </c>
      <c r="H339" t="s">
        <v>8247</v>
      </c>
      <c r="I339">
        <v>1464692400</v>
      </c>
      <c r="J339">
        <v>1461769373</v>
      </c>
      <c r="K339" t="b">
        <v>0</v>
      </c>
      <c r="L339">
        <v>19</v>
      </c>
      <c r="M339" t="b">
        <v>1</v>
      </c>
      <c r="N339" t="s">
        <v>8271</v>
      </c>
      <c r="O339" s="9">
        <f t="shared" si="30"/>
        <v>330</v>
      </c>
      <c r="P339" s="5">
        <f t="shared" si="31"/>
        <v>43.421052631578945</v>
      </c>
      <c r="Q339" t="str">
        <f t="shared" si="32"/>
        <v>theater</v>
      </c>
      <c r="R339" t="str">
        <f t="shared" si="33"/>
        <v>plays</v>
      </c>
      <c r="S339" s="10">
        <f t="shared" si="34"/>
        <v>42487.62700231481</v>
      </c>
      <c r="T339" s="10">
        <f t="shared" si="35"/>
        <v>42521.458333333328</v>
      </c>
    </row>
    <row r="340" spans="1:20" ht="45" x14ac:dyDescent="0.25">
      <c r="A340">
        <v>2637</v>
      </c>
      <c r="B340" s="3" t="s">
        <v>2637</v>
      </c>
      <c r="C340" s="3" t="s">
        <v>6747</v>
      </c>
      <c r="D340">
        <v>500</v>
      </c>
      <c r="E340">
        <v>831</v>
      </c>
      <c r="F340" t="s">
        <v>8219</v>
      </c>
      <c r="G340" t="s">
        <v>8224</v>
      </c>
      <c r="H340" t="s">
        <v>8246</v>
      </c>
      <c r="I340">
        <v>1476277875</v>
      </c>
      <c r="J340">
        <v>1474895475</v>
      </c>
      <c r="K340" t="b">
        <v>0</v>
      </c>
      <c r="L340">
        <v>26</v>
      </c>
      <c r="M340" t="b">
        <v>1</v>
      </c>
      <c r="N340" t="s">
        <v>8301</v>
      </c>
      <c r="O340" s="9">
        <f t="shared" si="30"/>
        <v>166</v>
      </c>
      <c r="P340" s="5">
        <f t="shared" si="31"/>
        <v>31.96153846153846</v>
      </c>
      <c r="Q340" t="str">
        <f t="shared" si="32"/>
        <v>technology</v>
      </c>
      <c r="R340" t="str">
        <f t="shared" si="33"/>
        <v>space exploration</v>
      </c>
      <c r="S340" s="10">
        <f t="shared" si="34"/>
        <v>42639.549479166672</v>
      </c>
      <c r="T340" s="10">
        <f t="shared" si="35"/>
        <v>42655.549479166672</v>
      </c>
    </row>
    <row r="341" spans="1:20" ht="60" x14ac:dyDescent="0.25">
      <c r="A341">
        <v>3283</v>
      </c>
      <c r="B341" s="3" t="s">
        <v>3283</v>
      </c>
      <c r="C341" s="3" t="s">
        <v>7393</v>
      </c>
      <c r="D341">
        <v>800</v>
      </c>
      <c r="E341">
        <v>838</v>
      </c>
      <c r="F341" t="s">
        <v>8219</v>
      </c>
      <c r="G341" t="s">
        <v>8225</v>
      </c>
      <c r="H341" t="s">
        <v>8247</v>
      </c>
      <c r="I341">
        <v>1455138000</v>
      </c>
      <c r="J341">
        <v>1452448298</v>
      </c>
      <c r="K341" t="b">
        <v>0</v>
      </c>
      <c r="L341">
        <v>47</v>
      </c>
      <c r="M341" t="b">
        <v>1</v>
      </c>
      <c r="N341" t="s">
        <v>8271</v>
      </c>
      <c r="O341" s="9">
        <f t="shared" si="30"/>
        <v>105</v>
      </c>
      <c r="P341" s="5">
        <f t="shared" si="31"/>
        <v>17.829787234042552</v>
      </c>
      <c r="Q341" t="str">
        <f t="shared" si="32"/>
        <v>theater</v>
      </c>
      <c r="R341" t="str">
        <f t="shared" si="33"/>
        <v>plays</v>
      </c>
      <c r="S341" s="10">
        <f t="shared" si="34"/>
        <v>42379.74418981481</v>
      </c>
      <c r="T341" s="10">
        <f t="shared" si="35"/>
        <v>42410.875</v>
      </c>
    </row>
    <row r="342" spans="1:20" ht="60" x14ac:dyDescent="0.25">
      <c r="A342">
        <v>2083</v>
      </c>
      <c r="B342" s="3" t="s">
        <v>2084</v>
      </c>
      <c r="C342" s="3" t="s">
        <v>6193</v>
      </c>
      <c r="D342">
        <v>750</v>
      </c>
      <c r="E342">
        <v>850</v>
      </c>
      <c r="F342" t="s">
        <v>8219</v>
      </c>
      <c r="G342" t="s">
        <v>8224</v>
      </c>
      <c r="H342" t="s">
        <v>8246</v>
      </c>
      <c r="I342">
        <v>1338830395</v>
      </c>
      <c r="J342">
        <v>1336238395</v>
      </c>
      <c r="K342" t="b">
        <v>0</v>
      </c>
      <c r="L342">
        <v>25</v>
      </c>
      <c r="M342" t="b">
        <v>1</v>
      </c>
      <c r="N342" t="s">
        <v>8279</v>
      </c>
      <c r="O342" s="9">
        <f t="shared" si="30"/>
        <v>113</v>
      </c>
      <c r="P342" s="5">
        <f t="shared" si="31"/>
        <v>34</v>
      </c>
      <c r="Q342" t="str">
        <f t="shared" si="32"/>
        <v>music</v>
      </c>
      <c r="R342" t="str">
        <f t="shared" si="33"/>
        <v>indie rock</v>
      </c>
      <c r="S342" s="10">
        <f t="shared" si="34"/>
        <v>41034.72216435185</v>
      </c>
      <c r="T342" s="10">
        <f t="shared" si="35"/>
        <v>41064.72216435185</v>
      </c>
    </row>
    <row r="343" spans="1:20" ht="60" x14ac:dyDescent="0.25">
      <c r="A343">
        <v>2837</v>
      </c>
      <c r="B343" s="3" t="s">
        <v>2837</v>
      </c>
      <c r="C343" s="3" t="s">
        <v>6947</v>
      </c>
      <c r="D343">
        <v>850</v>
      </c>
      <c r="E343">
        <v>850</v>
      </c>
      <c r="F343" t="s">
        <v>8219</v>
      </c>
      <c r="G343" t="s">
        <v>8229</v>
      </c>
      <c r="H343" t="s">
        <v>8251</v>
      </c>
      <c r="I343">
        <v>1449701284</v>
      </c>
      <c r="J343">
        <v>1446241684</v>
      </c>
      <c r="K343" t="b">
        <v>0</v>
      </c>
      <c r="L343">
        <v>21</v>
      </c>
      <c r="M343" t="b">
        <v>1</v>
      </c>
      <c r="N343" t="s">
        <v>8271</v>
      </c>
      <c r="O343" s="9">
        <f t="shared" si="30"/>
        <v>100</v>
      </c>
      <c r="P343" s="5">
        <f t="shared" si="31"/>
        <v>40.476190476190474</v>
      </c>
      <c r="Q343" t="str">
        <f t="shared" si="32"/>
        <v>theater</v>
      </c>
      <c r="R343" t="str">
        <f t="shared" si="33"/>
        <v>plays</v>
      </c>
      <c r="S343" s="10">
        <f t="shared" si="34"/>
        <v>42307.908379629633</v>
      </c>
      <c r="T343" s="10">
        <f t="shared" si="35"/>
        <v>42347.950046296297</v>
      </c>
    </row>
    <row r="344" spans="1:20" ht="30" x14ac:dyDescent="0.25">
      <c r="A344">
        <v>2215</v>
      </c>
      <c r="B344" s="3" t="s">
        <v>2216</v>
      </c>
      <c r="C344" s="3" t="s">
        <v>6325</v>
      </c>
      <c r="D344">
        <v>550</v>
      </c>
      <c r="E344">
        <v>860</v>
      </c>
      <c r="F344" t="s">
        <v>8219</v>
      </c>
      <c r="G344" t="s">
        <v>8224</v>
      </c>
      <c r="H344" t="s">
        <v>8246</v>
      </c>
      <c r="I344">
        <v>1331621940</v>
      </c>
      <c r="J344">
        <v>1329671572</v>
      </c>
      <c r="K344" t="b">
        <v>0</v>
      </c>
      <c r="L344">
        <v>33</v>
      </c>
      <c r="M344" t="b">
        <v>1</v>
      </c>
      <c r="N344" t="s">
        <v>8280</v>
      </c>
      <c r="O344" s="9">
        <f t="shared" si="30"/>
        <v>156</v>
      </c>
      <c r="P344" s="5">
        <f t="shared" si="31"/>
        <v>26.060606060606062</v>
      </c>
      <c r="Q344" t="str">
        <f t="shared" si="32"/>
        <v>music</v>
      </c>
      <c r="R344" t="str">
        <f t="shared" si="33"/>
        <v>electronic music</v>
      </c>
      <c r="S344" s="10">
        <f t="shared" si="34"/>
        <v>40958.717268518521</v>
      </c>
      <c r="T344" s="10">
        <f t="shared" si="35"/>
        <v>40981.290972222225</v>
      </c>
    </row>
    <row r="345" spans="1:20" ht="60" x14ac:dyDescent="0.25">
      <c r="A345">
        <v>3444</v>
      </c>
      <c r="B345" s="3" t="s">
        <v>3443</v>
      </c>
      <c r="C345" s="3" t="s">
        <v>7554</v>
      </c>
      <c r="D345">
        <v>300</v>
      </c>
      <c r="E345">
        <v>867</v>
      </c>
      <c r="F345" t="s">
        <v>8219</v>
      </c>
      <c r="G345" t="s">
        <v>8226</v>
      </c>
      <c r="H345" t="s">
        <v>8248</v>
      </c>
      <c r="I345">
        <v>1465394340</v>
      </c>
      <c r="J345">
        <v>1464677986</v>
      </c>
      <c r="K345" t="b">
        <v>0</v>
      </c>
      <c r="L345">
        <v>20</v>
      </c>
      <c r="M345" t="b">
        <v>1</v>
      </c>
      <c r="N345" t="s">
        <v>8271</v>
      </c>
      <c r="O345" s="9">
        <f t="shared" si="30"/>
        <v>289</v>
      </c>
      <c r="P345" s="5">
        <f t="shared" si="31"/>
        <v>43.35</v>
      </c>
      <c r="Q345" t="str">
        <f t="shared" si="32"/>
        <v>theater</v>
      </c>
      <c r="R345" t="str">
        <f t="shared" si="33"/>
        <v>plays</v>
      </c>
      <c r="S345" s="10">
        <f t="shared" si="34"/>
        <v>42521.291504629626</v>
      </c>
      <c r="T345" s="10">
        <f t="shared" si="35"/>
        <v>42529.582638888889</v>
      </c>
    </row>
    <row r="346" spans="1:20" ht="30" x14ac:dyDescent="0.25">
      <c r="A346">
        <v>1386</v>
      </c>
      <c r="B346" s="3" t="s">
        <v>1387</v>
      </c>
      <c r="C346" s="3" t="s">
        <v>5496</v>
      </c>
      <c r="D346">
        <v>400</v>
      </c>
      <c r="E346">
        <v>875</v>
      </c>
      <c r="F346" t="s">
        <v>8219</v>
      </c>
      <c r="G346" t="s">
        <v>8224</v>
      </c>
      <c r="H346" t="s">
        <v>8246</v>
      </c>
      <c r="I346">
        <v>1438183889</v>
      </c>
      <c r="J346">
        <v>1435591889</v>
      </c>
      <c r="K346" t="b">
        <v>0</v>
      </c>
      <c r="L346">
        <v>14</v>
      </c>
      <c r="M346" t="b">
        <v>1</v>
      </c>
      <c r="N346" t="s">
        <v>8276</v>
      </c>
      <c r="O346" s="9">
        <f t="shared" si="30"/>
        <v>219</v>
      </c>
      <c r="P346" s="5">
        <f t="shared" si="31"/>
        <v>62.5</v>
      </c>
      <c r="Q346" t="str">
        <f t="shared" si="32"/>
        <v>music</v>
      </c>
      <c r="R346" t="str">
        <f t="shared" si="33"/>
        <v>rock</v>
      </c>
      <c r="S346" s="10">
        <f t="shared" si="34"/>
        <v>42184.646863425922</v>
      </c>
      <c r="T346" s="10">
        <f t="shared" si="35"/>
        <v>42214.646863425922</v>
      </c>
    </row>
    <row r="347" spans="1:20" ht="60" x14ac:dyDescent="0.25">
      <c r="A347">
        <v>3664</v>
      </c>
      <c r="B347" s="3" t="s">
        <v>3661</v>
      </c>
      <c r="C347" s="3" t="s">
        <v>7774</v>
      </c>
      <c r="D347">
        <v>800</v>
      </c>
      <c r="E347">
        <v>875</v>
      </c>
      <c r="F347" t="s">
        <v>8219</v>
      </c>
      <c r="G347" t="s">
        <v>8224</v>
      </c>
      <c r="H347" t="s">
        <v>8246</v>
      </c>
      <c r="I347">
        <v>1466056689</v>
      </c>
      <c r="J347">
        <v>1464847089</v>
      </c>
      <c r="K347" t="b">
        <v>0</v>
      </c>
      <c r="L347">
        <v>19</v>
      </c>
      <c r="M347" t="b">
        <v>1</v>
      </c>
      <c r="N347" t="s">
        <v>8271</v>
      </c>
      <c r="O347" s="9">
        <f t="shared" si="30"/>
        <v>109</v>
      </c>
      <c r="P347" s="5">
        <f t="shared" si="31"/>
        <v>46.05263157894737</v>
      </c>
      <c r="Q347" t="str">
        <f t="shared" si="32"/>
        <v>theater</v>
      </c>
      <c r="R347" t="str">
        <f t="shared" si="33"/>
        <v>plays</v>
      </c>
      <c r="S347" s="10">
        <f t="shared" si="34"/>
        <v>42523.248715277776</v>
      </c>
      <c r="T347" s="10">
        <f t="shared" si="35"/>
        <v>42537.248715277776</v>
      </c>
    </row>
    <row r="348" spans="1:20" ht="60" x14ac:dyDescent="0.25">
      <c r="A348">
        <v>3617</v>
      </c>
      <c r="B348" s="3" t="s">
        <v>3615</v>
      </c>
      <c r="C348" s="3" t="s">
        <v>7727</v>
      </c>
      <c r="D348">
        <v>740</v>
      </c>
      <c r="E348">
        <v>880</v>
      </c>
      <c r="F348" t="s">
        <v>8219</v>
      </c>
      <c r="G348" t="s">
        <v>8225</v>
      </c>
      <c r="H348" t="s">
        <v>8247</v>
      </c>
      <c r="I348">
        <v>1488240000</v>
      </c>
      <c r="J348">
        <v>1486996729</v>
      </c>
      <c r="K348" t="b">
        <v>0</v>
      </c>
      <c r="L348">
        <v>51</v>
      </c>
      <c r="M348" t="b">
        <v>1</v>
      </c>
      <c r="N348" t="s">
        <v>8271</v>
      </c>
      <c r="O348" s="9">
        <f t="shared" si="30"/>
        <v>119</v>
      </c>
      <c r="P348" s="5">
        <f t="shared" si="31"/>
        <v>17.254901960784313</v>
      </c>
      <c r="Q348" t="str">
        <f t="shared" si="32"/>
        <v>theater</v>
      </c>
      <c r="R348" t="str">
        <f t="shared" si="33"/>
        <v>plays</v>
      </c>
      <c r="S348" s="10">
        <f t="shared" si="34"/>
        <v>42779.610289351855</v>
      </c>
      <c r="T348" s="10">
        <f t="shared" si="35"/>
        <v>42794</v>
      </c>
    </row>
    <row r="349" spans="1:20" ht="30" x14ac:dyDescent="0.25">
      <c r="A349">
        <v>1762</v>
      </c>
      <c r="B349" s="3" t="s">
        <v>1763</v>
      </c>
      <c r="C349" s="3" t="s">
        <v>5872</v>
      </c>
      <c r="D349">
        <v>100</v>
      </c>
      <c r="E349">
        <v>885</v>
      </c>
      <c r="F349" t="s">
        <v>8219</v>
      </c>
      <c r="G349" t="s">
        <v>8224</v>
      </c>
      <c r="H349" t="s">
        <v>8246</v>
      </c>
      <c r="I349">
        <v>1457739245</v>
      </c>
      <c r="J349">
        <v>1455147245</v>
      </c>
      <c r="K349" t="b">
        <v>0</v>
      </c>
      <c r="L349">
        <v>25</v>
      </c>
      <c r="M349" t="b">
        <v>1</v>
      </c>
      <c r="N349" t="s">
        <v>8285</v>
      </c>
      <c r="O349" s="9">
        <f t="shared" si="30"/>
        <v>885</v>
      </c>
      <c r="P349" s="5">
        <f t="shared" si="31"/>
        <v>35.4</v>
      </c>
      <c r="Q349" t="str">
        <f t="shared" si="32"/>
        <v>photography</v>
      </c>
      <c r="R349" t="str">
        <f t="shared" si="33"/>
        <v>photobooks</v>
      </c>
      <c r="S349" s="10">
        <f t="shared" si="34"/>
        <v>42410.982002314813</v>
      </c>
      <c r="T349" s="10">
        <f t="shared" si="35"/>
        <v>42440.982002314813</v>
      </c>
    </row>
    <row r="350" spans="1:20" ht="60" x14ac:dyDescent="0.25">
      <c r="A350">
        <v>1463</v>
      </c>
      <c r="B350" s="3" t="s">
        <v>1464</v>
      </c>
      <c r="C350" s="3" t="s">
        <v>5573</v>
      </c>
      <c r="D350">
        <v>600</v>
      </c>
      <c r="E350">
        <v>886</v>
      </c>
      <c r="F350" t="s">
        <v>8219</v>
      </c>
      <c r="G350" t="s">
        <v>8224</v>
      </c>
      <c r="H350" t="s">
        <v>8246</v>
      </c>
      <c r="I350">
        <v>1365367938</v>
      </c>
      <c r="J350">
        <v>1361483538</v>
      </c>
      <c r="K350" t="b">
        <v>1</v>
      </c>
      <c r="L350">
        <v>25</v>
      </c>
      <c r="M350" t="b">
        <v>1</v>
      </c>
      <c r="N350" t="s">
        <v>8288</v>
      </c>
      <c r="O350" s="9">
        <f t="shared" si="30"/>
        <v>148</v>
      </c>
      <c r="P350" s="5">
        <f t="shared" si="31"/>
        <v>35.44</v>
      </c>
      <c r="Q350" t="str">
        <f t="shared" si="32"/>
        <v>publishing</v>
      </c>
      <c r="R350" t="str">
        <f t="shared" si="33"/>
        <v>radio &amp; podcasts</v>
      </c>
      <c r="S350" s="10">
        <f t="shared" si="34"/>
        <v>41326.911319444444</v>
      </c>
      <c r="T350" s="10">
        <f t="shared" si="35"/>
        <v>41371.869652777779</v>
      </c>
    </row>
    <row r="351" spans="1:20" ht="60" x14ac:dyDescent="0.25">
      <c r="A351">
        <v>2559</v>
      </c>
      <c r="B351" s="3" t="s">
        <v>2559</v>
      </c>
      <c r="C351" s="3" t="s">
        <v>6669</v>
      </c>
      <c r="D351">
        <v>800</v>
      </c>
      <c r="E351">
        <v>890</v>
      </c>
      <c r="F351" t="s">
        <v>8219</v>
      </c>
      <c r="G351" t="s">
        <v>8224</v>
      </c>
      <c r="H351" t="s">
        <v>8246</v>
      </c>
      <c r="I351">
        <v>1321385820</v>
      </c>
      <c r="J351">
        <v>1318539484</v>
      </c>
      <c r="K351" t="b">
        <v>0</v>
      </c>
      <c r="L351">
        <v>25</v>
      </c>
      <c r="M351" t="b">
        <v>1</v>
      </c>
      <c r="N351" t="s">
        <v>8300</v>
      </c>
      <c r="O351" s="9">
        <f t="shared" si="30"/>
        <v>111</v>
      </c>
      <c r="P351" s="5">
        <f t="shared" si="31"/>
        <v>35.6</v>
      </c>
      <c r="Q351" t="str">
        <f t="shared" si="32"/>
        <v>music</v>
      </c>
      <c r="R351" t="str">
        <f t="shared" si="33"/>
        <v>classical music</v>
      </c>
      <c r="S351" s="10">
        <f t="shared" si="34"/>
        <v>40829.873657407406</v>
      </c>
      <c r="T351" s="10">
        <f t="shared" si="35"/>
        <v>40862.817361111112</v>
      </c>
    </row>
    <row r="352" spans="1:20" ht="60" x14ac:dyDescent="0.25">
      <c r="A352">
        <v>3367</v>
      </c>
      <c r="B352" s="3" t="s">
        <v>3366</v>
      </c>
      <c r="C352" s="3" t="s">
        <v>7477</v>
      </c>
      <c r="D352">
        <v>750</v>
      </c>
      <c r="E352">
        <v>890</v>
      </c>
      <c r="F352" t="s">
        <v>8219</v>
      </c>
      <c r="G352" t="s">
        <v>8225</v>
      </c>
      <c r="H352" t="s">
        <v>8247</v>
      </c>
      <c r="I352">
        <v>1438467894</v>
      </c>
      <c r="J352">
        <v>1436307894</v>
      </c>
      <c r="K352" t="b">
        <v>0</v>
      </c>
      <c r="L352">
        <v>30</v>
      </c>
      <c r="M352" t="b">
        <v>1</v>
      </c>
      <c r="N352" t="s">
        <v>8271</v>
      </c>
      <c r="O352" s="9">
        <f t="shared" si="30"/>
        <v>119</v>
      </c>
      <c r="P352" s="5">
        <f t="shared" si="31"/>
        <v>29.666666666666668</v>
      </c>
      <c r="Q352" t="str">
        <f t="shared" si="32"/>
        <v>theater</v>
      </c>
      <c r="R352" t="str">
        <f t="shared" si="33"/>
        <v>plays</v>
      </c>
      <c r="S352" s="10">
        <f t="shared" si="34"/>
        <v>42192.933958333335</v>
      </c>
      <c r="T352" s="10">
        <f t="shared" si="35"/>
        <v>42217.933958333335</v>
      </c>
    </row>
    <row r="353" spans="1:20" ht="60" x14ac:dyDescent="0.25">
      <c r="A353">
        <v>2191</v>
      </c>
      <c r="B353" s="3" t="s">
        <v>2192</v>
      </c>
      <c r="C353" s="3" t="s">
        <v>6301</v>
      </c>
      <c r="D353">
        <v>750</v>
      </c>
      <c r="E353">
        <v>898</v>
      </c>
      <c r="F353" t="s">
        <v>8219</v>
      </c>
      <c r="G353" t="s">
        <v>8225</v>
      </c>
      <c r="H353" t="s">
        <v>8247</v>
      </c>
      <c r="I353">
        <v>1487102427</v>
      </c>
      <c r="J353">
        <v>1486065627</v>
      </c>
      <c r="K353" t="b">
        <v>0</v>
      </c>
      <c r="L353">
        <v>25</v>
      </c>
      <c r="M353" t="b">
        <v>1</v>
      </c>
      <c r="N353" t="s">
        <v>8297</v>
      </c>
      <c r="O353" s="9">
        <f t="shared" si="30"/>
        <v>120</v>
      </c>
      <c r="P353" s="5">
        <f t="shared" si="31"/>
        <v>35.92</v>
      </c>
      <c r="Q353" t="str">
        <f t="shared" si="32"/>
        <v>games</v>
      </c>
      <c r="R353" t="str">
        <f t="shared" si="33"/>
        <v>tabletop games</v>
      </c>
      <c r="S353" s="10">
        <f t="shared" si="34"/>
        <v>42768.833645833336</v>
      </c>
      <c r="T353" s="10">
        <f t="shared" si="35"/>
        <v>42780.833645833336</v>
      </c>
    </row>
    <row r="354" spans="1:20" ht="60" x14ac:dyDescent="0.25">
      <c r="A354">
        <v>73</v>
      </c>
      <c r="B354" s="3" t="s">
        <v>75</v>
      </c>
      <c r="C354" s="3" t="s">
        <v>4184</v>
      </c>
      <c r="D354">
        <v>900</v>
      </c>
      <c r="E354">
        <v>900</v>
      </c>
      <c r="F354" t="s">
        <v>8219</v>
      </c>
      <c r="G354" t="s">
        <v>8224</v>
      </c>
      <c r="H354" t="s">
        <v>8246</v>
      </c>
      <c r="I354">
        <v>1304395140</v>
      </c>
      <c r="J354">
        <v>1297620584</v>
      </c>
      <c r="K354" t="b">
        <v>0</v>
      </c>
      <c r="L354">
        <v>18</v>
      </c>
      <c r="M354" t="b">
        <v>1</v>
      </c>
      <c r="N354" t="s">
        <v>8266</v>
      </c>
      <c r="O354" s="9">
        <f t="shared" si="30"/>
        <v>100</v>
      </c>
      <c r="P354" s="5">
        <f t="shared" si="31"/>
        <v>50</v>
      </c>
      <c r="Q354" t="str">
        <f t="shared" si="32"/>
        <v>film &amp; video</v>
      </c>
      <c r="R354" t="str">
        <f t="shared" si="33"/>
        <v>shorts</v>
      </c>
      <c r="S354" s="10">
        <f t="shared" si="34"/>
        <v>40587.75675925926</v>
      </c>
      <c r="T354" s="10">
        <f t="shared" si="35"/>
        <v>40666.165972222225</v>
      </c>
    </row>
    <row r="355" spans="1:20" ht="45" x14ac:dyDescent="0.25">
      <c r="A355">
        <v>3836</v>
      </c>
      <c r="B355" s="3" t="s">
        <v>3833</v>
      </c>
      <c r="C355" s="3" t="s">
        <v>7945</v>
      </c>
      <c r="D355">
        <v>800</v>
      </c>
      <c r="E355">
        <v>900</v>
      </c>
      <c r="F355" t="s">
        <v>8219</v>
      </c>
      <c r="G355" t="s">
        <v>8224</v>
      </c>
      <c r="H355" t="s">
        <v>8246</v>
      </c>
      <c r="I355">
        <v>1470197340</v>
      </c>
      <c r="J355">
        <v>1467497652</v>
      </c>
      <c r="K355" t="b">
        <v>0</v>
      </c>
      <c r="L355">
        <v>14</v>
      </c>
      <c r="M355" t="b">
        <v>1</v>
      </c>
      <c r="N355" t="s">
        <v>8271</v>
      </c>
      <c r="O355" s="9">
        <f t="shared" si="30"/>
        <v>113</v>
      </c>
      <c r="P355" s="5">
        <f t="shared" si="31"/>
        <v>64.285714285714292</v>
      </c>
      <c r="Q355" t="str">
        <f t="shared" si="32"/>
        <v>theater</v>
      </c>
      <c r="R355" t="str">
        <f t="shared" si="33"/>
        <v>plays</v>
      </c>
      <c r="S355" s="10">
        <f t="shared" si="34"/>
        <v>42553.926527777774</v>
      </c>
      <c r="T355" s="10">
        <f t="shared" si="35"/>
        <v>42585.172916666663</v>
      </c>
    </row>
    <row r="356" spans="1:20" ht="60" x14ac:dyDescent="0.25">
      <c r="A356">
        <v>785</v>
      </c>
      <c r="B356" s="3" t="s">
        <v>786</v>
      </c>
      <c r="C356" s="3" t="s">
        <v>4895</v>
      </c>
      <c r="D356">
        <v>500</v>
      </c>
      <c r="E356">
        <v>903.14</v>
      </c>
      <c r="F356" t="s">
        <v>8219</v>
      </c>
      <c r="G356" t="s">
        <v>8224</v>
      </c>
      <c r="H356" t="s">
        <v>8246</v>
      </c>
      <c r="I356">
        <v>1362060915</v>
      </c>
      <c r="J356">
        <v>1359468915</v>
      </c>
      <c r="K356" t="b">
        <v>0</v>
      </c>
      <c r="L356">
        <v>29</v>
      </c>
      <c r="M356" t="b">
        <v>1</v>
      </c>
      <c r="N356" t="s">
        <v>8276</v>
      </c>
      <c r="O356" s="9">
        <f t="shared" si="30"/>
        <v>181</v>
      </c>
      <c r="P356" s="5">
        <f t="shared" si="31"/>
        <v>31.142758620689655</v>
      </c>
      <c r="Q356" t="str">
        <f t="shared" si="32"/>
        <v>music</v>
      </c>
      <c r="R356" t="str">
        <f t="shared" si="33"/>
        <v>rock</v>
      </c>
      <c r="S356" s="10">
        <f t="shared" si="34"/>
        <v>41303.593923611108</v>
      </c>
      <c r="T356" s="10">
        <f t="shared" si="35"/>
        <v>41333.593923611108</v>
      </c>
    </row>
    <row r="357" spans="1:20" ht="60" x14ac:dyDescent="0.25">
      <c r="A357">
        <v>3510</v>
      </c>
      <c r="B357" s="3" t="s">
        <v>3509</v>
      </c>
      <c r="C357" s="3" t="s">
        <v>7620</v>
      </c>
      <c r="D357">
        <v>900</v>
      </c>
      <c r="E357">
        <v>905</v>
      </c>
      <c r="F357" t="s">
        <v>8219</v>
      </c>
      <c r="G357" t="s">
        <v>8224</v>
      </c>
      <c r="H357" t="s">
        <v>8246</v>
      </c>
      <c r="I357">
        <v>1404312846</v>
      </c>
      <c r="J357">
        <v>1402584846</v>
      </c>
      <c r="K357" t="b">
        <v>0</v>
      </c>
      <c r="L357">
        <v>15</v>
      </c>
      <c r="M357" t="b">
        <v>1</v>
      </c>
      <c r="N357" t="s">
        <v>8271</v>
      </c>
      <c r="O357" s="9">
        <f t="shared" si="30"/>
        <v>101</v>
      </c>
      <c r="P357" s="5">
        <f t="shared" si="31"/>
        <v>60.333333333333336</v>
      </c>
      <c r="Q357" t="str">
        <f t="shared" si="32"/>
        <v>theater</v>
      </c>
      <c r="R357" t="str">
        <f t="shared" si="33"/>
        <v>plays</v>
      </c>
      <c r="S357" s="10">
        <f t="shared" si="34"/>
        <v>41802.62090277778</v>
      </c>
      <c r="T357" s="10">
        <f t="shared" si="35"/>
        <v>41822.62090277778</v>
      </c>
    </row>
    <row r="358" spans="1:20" ht="60" x14ac:dyDescent="0.25">
      <c r="A358">
        <v>812</v>
      </c>
      <c r="B358" s="3" t="s">
        <v>813</v>
      </c>
      <c r="C358" s="3" t="s">
        <v>4922</v>
      </c>
      <c r="D358">
        <v>600</v>
      </c>
      <c r="E358">
        <v>911</v>
      </c>
      <c r="F358" t="s">
        <v>8219</v>
      </c>
      <c r="G358" t="s">
        <v>8224</v>
      </c>
      <c r="H358" t="s">
        <v>8246</v>
      </c>
      <c r="I358">
        <v>1362146280</v>
      </c>
      <c r="J358">
        <v>1357604752</v>
      </c>
      <c r="K358" t="b">
        <v>0</v>
      </c>
      <c r="L358">
        <v>33</v>
      </c>
      <c r="M358" t="b">
        <v>1</v>
      </c>
      <c r="N358" t="s">
        <v>8276</v>
      </c>
      <c r="O358" s="9">
        <f t="shared" si="30"/>
        <v>152</v>
      </c>
      <c r="P358" s="5">
        <f t="shared" si="31"/>
        <v>27.606060606060606</v>
      </c>
      <c r="Q358" t="str">
        <f t="shared" si="32"/>
        <v>music</v>
      </c>
      <c r="R358" t="str">
        <f t="shared" si="33"/>
        <v>rock</v>
      </c>
      <c r="S358" s="10">
        <f t="shared" si="34"/>
        <v>41282.017962962964</v>
      </c>
      <c r="T358" s="10">
        <f t="shared" si="35"/>
        <v>41334.581944444442</v>
      </c>
    </row>
    <row r="359" spans="1:20" ht="45" x14ac:dyDescent="0.25">
      <c r="A359">
        <v>1394</v>
      </c>
      <c r="B359" s="3" t="s">
        <v>1395</v>
      </c>
      <c r="C359" s="3" t="s">
        <v>5504</v>
      </c>
      <c r="D359">
        <v>750</v>
      </c>
      <c r="E359">
        <v>916</v>
      </c>
      <c r="F359" t="s">
        <v>8219</v>
      </c>
      <c r="G359" t="s">
        <v>8224</v>
      </c>
      <c r="H359" t="s">
        <v>8246</v>
      </c>
      <c r="I359">
        <v>1488337200</v>
      </c>
      <c r="J359">
        <v>1484623726</v>
      </c>
      <c r="K359" t="b">
        <v>0</v>
      </c>
      <c r="L359">
        <v>17</v>
      </c>
      <c r="M359" t="b">
        <v>1</v>
      </c>
      <c r="N359" t="s">
        <v>8276</v>
      </c>
      <c r="O359" s="9">
        <f t="shared" si="30"/>
        <v>122</v>
      </c>
      <c r="P359" s="5">
        <f t="shared" si="31"/>
        <v>53.882352941176471</v>
      </c>
      <c r="Q359" t="str">
        <f t="shared" si="32"/>
        <v>music</v>
      </c>
      <c r="R359" t="str">
        <f t="shared" si="33"/>
        <v>rock</v>
      </c>
      <c r="S359" s="10">
        <f t="shared" si="34"/>
        <v>42752.144976851851</v>
      </c>
      <c r="T359" s="10">
        <f t="shared" si="35"/>
        <v>42795.125</v>
      </c>
    </row>
    <row r="360" spans="1:20" ht="30" x14ac:dyDescent="0.25">
      <c r="A360">
        <v>2293</v>
      </c>
      <c r="B360" s="3" t="s">
        <v>2294</v>
      </c>
      <c r="C360" s="3" t="s">
        <v>6403</v>
      </c>
      <c r="D360">
        <v>850</v>
      </c>
      <c r="E360">
        <v>920</v>
      </c>
      <c r="F360" t="s">
        <v>8219</v>
      </c>
      <c r="G360" t="s">
        <v>8224</v>
      </c>
      <c r="H360" t="s">
        <v>8246</v>
      </c>
      <c r="I360">
        <v>1348545540</v>
      </c>
      <c r="J360">
        <v>1346345999</v>
      </c>
      <c r="K360" t="b">
        <v>0</v>
      </c>
      <c r="L360">
        <v>27</v>
      </c>
      <c r="M360" t="b">
        <v>1</v>
      </c>
      <c r="N360" t="s">
        <v>8276</v>
      </c>
      <c r="O360" s="9">
        <f t="shared" si="30"/>
        <v>108</v>
      </c>
      <c r="P360" s="5">
        <f t="shared" si="31"/>
        <v>34.074074074074076</v>
      </c>
      <c r="Q360" t="str">
        <f t="shared" si="32"/>
        <v>music</v>
      </c>
      <c r="R360" t="str">
        <f t="shared" si="33"/>
        <v>rock</v>
      </c>
      <c r="S360" s="10">
        <f t="shared" si="34"/>
        <v>41151.708321759259</v>
      </c>
      <c r="T360" s="10">
        <f t="shared" si="35"/>
        <v>41177.165972222225</v>
      </c>
    </row>
    <row r="361" spans="1:20" ht="30" x14ac:dyDescent="0.25">
      <c r="A361">
        <v>3395</v>
      </c>
      <c r="B361" s="3" t="s">
        <v>3394</v>
      </c>
      <c r="C361" s="3" t="s">
        <v>7505</v>
      </c>
      <c r="D361">
        <v>500</v>
      </c>
      <c r="E361">
        <v>920</v>
      </c>
      <c r="F361" t="s">
        <v>8219</v>
      </c>
      <c r="G361" t="s">
        <v>8225</v>
      </c>
      <c r="H361" t="s">
        <v>8247</v>
      </c>
      <c r="I361">
        <v>1433009400</v>
      </c>
      <c r="J361">
        <v>1431795944</v>
      </c>
      <c r="K361" t="b">
        <v>0</v>
      </c>
      <c r="L361">
        <v>38</v>
      </c>
      <c r="M361" t="b">
        <v>1</v>
      </c>
      <c r="N361" t="s">
        <v>8271</v>
      </c>
      <c r="O361" s="9">
        <f t="shared" si="30"/>
        <v>184</v>
      </c>
      <c r="P361" s="5">
        <f t="shared" si="31"/>
        <v>24.210526315789473</v>
      </c>
      <c r="Q361" t="str">
        <f t="shared" si="32"/>
        <v>theater</v>
      </c>
      <c r="R361" t="str">
        <f t="shared" si="33"/>
        <v>plays</v>
      </c>
      <c r="S361" s="10">
        <f t="shared" si="34"/>
        <v>42140.712314814817</v>
      </c>
      <c r="T361" s="10">
        <f t="shared" si="35"/>
        <v>42154.756944444445</v>
      </c>
    </row>
    <row r="362" spans="1:20" ht="45" x14ac:dyDescent="0.25">
      <c r="A362">
        <v>2796</v>
      </c>
      <c r="B362" s="3" t="s">
        <v>2796</v>
      </c>
      <c r="C362" s="3" t="s">
        <v>6906</v>
      </c>
      <c r="D362">
        <v>800</v>
      </c>
      <c r="E362">
        <v>924</v>
      </c>
      <c r="F362" t="s">
        <v>8219</v>
      </c>
      <c r="G362" t="s">
        <v>8225</v>
      </c>
      <c r="H362" t="s">
        <v>8247</v>
      </c>
      <c r="I362">
        <v>1404564028</v>
      </c>
      <c r="J362">
        <v>1401972028</v>
      </c>
      <c r="K362" t="b">
        <v>0</v>
      </c>
      <c r="L362">
        <v>21</v>
      </c>
      <c r="M362" t="b">
        <v>1</v>
      </c>
      <c r="N362" t="s">
        <v>8271</v>
      </c>
      <c r="O362" s="9">
        <f t="shared" si="30"/>
        <v>116</v>
      </c>
      <c r="P362" s="5">
        <f t="shared" si="31"/>
        <v>44</v>
      </c>
      <c r="Q362" t="str">
        <f t="shared" si="32"/>
        <v>theater</v>
      </c>
      <c r="R362" t="str">
        <f t="shared" si="33"/>
        <v>plays</v>
      </c>
      <c r="S362" s="10">
        <f t="shared" si="34"/>
        <v>41795.528101851851</v>
      </c>
      <c r="T362" s="10">
        <f t="shared" si="35"/>
        <v>41825.528101851851</v>
      </c>
    </row>
    <row r="363" spans="1:20" ht="45" x14ac:dyDescent="0.25">
      <c r="A363">
        <v>2628</v>
      </c>
      <c r="B363" s="3" t="s">
        <v>2628</v>
      </c>
      <c r="C363" s="3" t="s">
        <v>6738</v>
      </c>
      <c r="D363">
        <v>839</v>
      </c>
      <c r="E363">
        <v>926</v>
      </c>
      <c r="F363" t="s">
        <v>8219</v>
      </c>
      <c r="G363" t="s">
        <v>8224</v>
      </c>
      <c r="H363" t="s">
        <v>8246</v>
      </c>
      <c r="I363">
        <v>1417389067</v>
      </c>
      <c r="J363">
        <v>1415661067</v>
      </c>
      <c r="K363" t="b">
        <v>0</v>
      </c>
      <c r="L363">
        <v>21</v>
      </c>
      <c r="M363" t="b">
        <v>1</v>
      </c>
      <c r="N363" t="s">
        <v>8301</v>
      </c>
      <c r="O363" s="9">
        <f t="shared" si="30"/>
        <v>110</v>
      </c>
      <c r="P363" s="5">
        <f t="shared" si="31"/>
        <v>44.095238095238095</v>
      </c>
      <c r="Q363" t="str">
        <f t="shared" si="32"/>
        <v>technology</v>
      </c>
      <c r="R363" t="str">
        <f t="shared" si="33"/>
        <v>space exploration</v>
      </c>
      <c r="S363" s="10">
        <f t="shared" si="34"/>
        <v>41953.966053240743</v>
      </c>
      <c r="T363" s="10">
        <f t="shared" si="35"/>
        <v>41973.966053240743</v>
      </c>
    </row>
    <row r="364" spans="1:20" ht="45" x14ac:dyDescent="0.25">
      <c r="A364">
        <v>3460</v>
      </c>
      <c r="B364" s="3" t="s">
        <v>3459</v>
      </c>
      <c r="C364" s="3" t="s">
        <v>7570</v>
      </c>
      <c r="D364">
        <v>500</v>
      </c>
      <c r="E364">
        <v>950</v>
      </c>
      <c r="F364" t="s">
        <v>8219</v>
      </c>
      <c r="G364" t="s">
        <v>8225</v>
      </c>
      <c r="H364" t="s">
        <v>8247</v>
      </c>
      <c r="I364">
        <v>1408106352</v>
      </c>
      <c r="J364">
        <v>1406896752</v>
      </c>
      <c r="K364" t="b">
        <v>0</v>
      </c>
      <c r="L364">
        <v>19</v>
      </c>
      <c r="M364" t="b">
        <v>1</v>
      </c>
      <c r="N364" t="s">
        <v>8271</v>
      </c>
      <c r="O364" s="9">
        <f t="shared" si="30"/>
        <v>190</v>
      </c>
      <c r="P364" s="5">
        <f t="shared" si="31"/>
        <v>50</v>
      </c>
      <c r="Q364" t="str">
        <f t="shared" si="32"/>
        <v>theater</v>
      </c>
      <c r="R364" t="str">
        <f t="shared" si="33"/>
        <v>plays</v>
      </c>
      <c r="S364" s="10">
        <f t="shared" si="34"/>
        <v>41852.527222222219</v>
      </c>
      <c r="T364" s="10">
        <f t="shared" si="35"/>
        <v>41866.527222222219</v>
      </c>
    </row>
    <row r="365" spans="1:20" ht="45" x14ac:dyDescent="0.25">
      <c r="A365">
        <v>3420</v>
      </c>
      <c r="B365" s="3" t="s">
        <v>3419</v>
      </c>
      <c r="C365" s="3" t="s">
        <v>7530</v>
      </c>
      <c r="D365">
        <v>700</v>
      </c>
      <c r="E365">
        <v>966</v>
      </c>
      <c r="F365" t="s">
        <v>8219</v>
      </c>
      <c r="G365" t="s">
        <v>8225</v>
      </c>
      <c r="H365" t="s">
        <v>8247</v>
      </c>
      <c r="I365">
        <v>1455408000</v>
      </c>
      <c r="J365">
        <v>1454638202</v>
      </c>
      <c r="K365" t="b">
        <v>0</v>
      </c>
      <c r="L365">
        <v>34</v>
      </c>
      <c r="M365" t="b">
        <v>1</v>
      </c>
      <c r="N365" t="s">
        <v>8271</v>
      </c>
      <c r="O365" s="9">
        <f t="shared" si="30"/>
        <v>138</v>
      </c>
      <c r="P365" s="5">
        <f t="shared" si="31"/>
        <v>28.411764705882351</v>
      </c>
      <c r="Q365" t="str">
        <f t="shared" si="32"/>
        <v>theater</v>
      </c>
      <c r="R365" t="str">
        <f t="shared" si="33"/>
        <v>plays</v>
      </c>
      <c r="S365" s="10">
        <f t="shared" si="34"/>
        <v>42405.090300925927</v>
      </c>
      <c r="T365" s="10">
        <f t="shared" si="35"/>
        <v>42414</v>
      </c>
    </row>
    <row r="366" spans="1:20" ht="60" x14ac:dyDescent="0.25">
      <c r="A366">
        <v>2627</v>
      </c>
      <c r="B366" s="3" t="s">
        <v>2627</v>
      </c>
      <c r="C366" s="3" t="s">
        <v>6737</v>
      </c>
      <c r="D366">
        <v>150</v>
      </c>
      <c r="E366">
        <v>970</v>
      </c>
      <c r="F366" t="s">
        <v>8219</v>
      </c>
      <c r="G366" t="s">
        <v>8224</v>
      </c>
      <c r="H366" t="s">
        <v>8246</v>
      </c>
      <c r="I366">
        <v>1448571261</v>
      </c>
      <c r="J366">
        <v>1445975661</v>
      </c>
      <c r="K366" t="b">
        <v>0</v>
      </c>
      <c r="L366">
        <v>45</v>
      </c>
      <c r="M366" t="b">
        <v>1</v>
      </c>
      <c r="N366" t="s">
        <v>8301</v>
      </c>
      <c r="O366" s="9">
        <f t="shared" si="30"/>
        <v>647</v>
      </c>
      <c r="P366" s="5">
        <f t="shared" si="31"/>
        <v>21.555555555555557</v>
      </c>
      <c r="Q366" t="str">
        <f t="shared" si="32"/>
        <v>technology</v>
      </c>
      <c r="R366" t="str">
        <f t="shared" si="33"/>
        <v>space exploration</v>
      </c>
      <c r="S366" s="10">
        <f t="shared" si="34"/>
        <v>42304.829409722224</v>
      </c>
      <c r="T366" s="10">
        <f t="shared" si="35"/>
        <v>42334.871076388896</v>
      </c>
    </row>
    <row r="367" spans="1:20" ht="60" x14ac:dyDescent="0.25">
      <c r="A367">
        <v>2978</v>
      </c>
      <c r="B367" s="3" t="s">
        <v>2978</v>
      </c>
      <c r="C367" s="3" t="s">
        <v>7088</v>
      </c>
      <c r="D367">
        <v>750</v>
      </c>
      <c r="E367">
        <v>971</v>
      </c>
      <c r="F367" t="s">
        <v>8219</v>
      </c>
      <c r="G367" t="s">
        <v>8224</v>
      </c>
      <c r="H367" t="s">
        <v>8246</v>
      </c>
      <c r="I367">
        <v>1413784740</v>
      </c>
      <c r="J367">
        <v>1412954547</v>
      </c>
      <c r="K367" t="b">
        <v>0</v>
      </c>
      <c r="L367">
        <v>16</v>
      </c>
      <c r="M367" t="b">
        <v>1</v>
      </c>
      <c r="N367" t="s">
        <v>8271</v>
      </c>
      <c r="O367" s="9">
        <f t="shared" si="30"/>
        <v>129</v>
      </c>
      <c r="P367" s="5">
        <f t="shared" si="31"/>
        <v>60.6875</v>
      </c>
      <c r="Q367" t="str">
        <f t="shared" si="32"/>
        <v>theater</v>
      </c>
      <c r="R367" t="str">
        <f t="shared" si="33"/>
        <v>plays</v>
      </c>
      <c r="S367" s="10">
        <f t="shared" si="34"/>
        <v>41922.640590277777</v>
      </c>
      <c r="T367" s="10">
        <f t="shared" si="35"/>
        <v>41932.249305555553</v>
      </c>
    </row>
    <row r="368" spans="1:20" ht="60" x14ac:dyDescent="0.25">
      <c r="A368">
        <v>1840</v>
      </c>
      <c r="B368" s="3" t="s">
        <v>1841</v>
      </c>
      <c r="C368" s="3" t="s">
        <v>5950</v>
      </c>
      <c r="D368">
        <v>900</v>
      </c>
      <c r="E368">
        <v>980</v>
      </c>
      <c r="F368" t="s">
        <v>8219</v>
      </c>
      <c r="G368" t="s">
        <v>8224</v>
      </c>
      <c r="H368" t="s">
        <v>8246</v>
      </c>
      <c r="I368">
        <v>1367902740</v>
      </c>
      <c r="J368">
        <v>1366251510</v>
      </c>
      <c r="K368" t="b">
        <v>0</v>
      </c>
      <c r="L368">
        <v>13</v>
      </c>
      <c r="M368" t="b">
        <v>1</v>
      </c>
      <c r="N368" t="s">
        <v>8276</v>
      </c>
      <c r="O368" s="9">
        <f t="shared" si="30"/>
        <v>109</v>
      </c>
      <c r="P368" s="5">
        <f t="shared" si="31"/>
        <v>75.384615384615387</v>
      </c>
      <c r="Q368" t="str">
        <f t="shared" si="32"/>
        <v>music</v>
      </c>
      <c r="R368" t="str">
        <f t="shared" si="33"/>
        <v>rock</v>
      </c>
      <c r="S368" s="10">
        <f t="shared" si="34"/>
        <v>41382.096180555556</v>
      </c>
      <c r="T368" s="10">
        <f t="shared" si="35"/>
        <v>41401.207638888889</v>
      </c>
    </row>
    <row r="369" spans="1:20" ht="45" x14ac:dyDescent="0.25">
      <c r="A369">
        <v>2634</v>
      </c>
      <c r="B369" s="3" t="s">
        <v>2634</v>
      </c>
      <c r="C369" s="3" t="s">
        <v>6744</v>
      </c>
      <c r="D369">
        <v>930</v>
      </c>
      <c r="E369">
        <v>986</v>
      </c>
      <c r="F369" t="s">
        <v>8219</v>
      </c>
      <c r="G369" t="s">
        <v>8224</v>
      </c>
      <c r="H369" t="s">
        <v>8246</v>
      </c>
      <c r="I369">
        <v>1475163921</v>
      </c>
      <c r="J369">
        <v>1472571921</v>
      </c>
      <c r="K369" t="b">
        <v>0</v>
      </c>
      <c r="L369">
        <v>25</v>
      </c>
      <c r="M369" t="b">
        <v>1</v>
      </c>
      <c r="N369" t="s">
        <v>8301</v>
      </c>
      <c r="O369" s="9">
        <f t="shared" si="30"/>
        <v>106</v>
      </c>
      <c r="P369" s="5">
        <f t="shared" si="31"/>
        <v>39.44</v>
      </c>
      <c r="Q369" t="str">
        <f t="shared" si="32"/>
        <v>technology</v>
      </c>
      <c r="R369" t="str">
        <f t="shared" si="33"/>
        <v>space exploration</v>
      </c>
      <c r="S369" s="10">
        <f t="shared" si="34"/>
        <v>42612.656493055561</v>
      </c>
      <c r="T369" s="10">
        <f t="shared" si="35"/>
        <v>42642.656493055561</v>
      </c>
    </row>
    <row r="370" spans="1:20" ht="45" x14ac:dyDescent="0.25">
      <c r="A370">
        <v>390</v>
      </c>
      <c r="B370" s="3" t="s">
        <v>391</v>
      </c>
      <c r="C370" s="3" t="s">
        <v>4500</v>
      </c>
      <c r="D370">
        <v>1000</v>
      </c>
      <c r="E370">
        <v>1000</v>
      </c>
      <c r="F370" t="s">
        <v>8219</v>
      </c>
      <c r="G370" t="s">
        <v>8224</v>
      </c>
      <c r="H370" t="s">
        <v>8246</v>
      </c>
      <c r="I370">
        <v>1431046372</v>
      </c>
      <c r="J370">
        <v>1429318372</v>
      </c>
      <c r="K370" t="b">
        <v>0</v>
      </c>
      <c r="L370">
        <v>14</v>
      </c>
      <c r="M370" t="b">
        <v>1</v>
      </c>
      <c r="N370" t="s">
        <v>8269</v>
      </c>
      <c r="O370" s="9">
        <f t="shared" si="30"/>
        <v>100</v>
      </c>
      <c r="P370" s="5">
        <f t="shared" si="31"/>
        <v>71.428571428571431</v>
      </c>
      <c r="Q370" t="str">
        <f t="shared" si="32"/>
        <v>film &amp; video</v>
      </c>
      <c r="R370" t="str">
        <f t="shared" si="33"/>
        <v>documentary</v>
      </c>
      <c r="S370" s="10">
        <f t="shared" si="34"/>
        <v>42112.036712962959</v>
      </c>
      <c r="T370" s="10">
        <f t="shared" si="35"/>
        <v>42132.036712962959</v>
      </c>
    </row>
    <row r="371" spans="1:20" ht="90" x14ac:dyDescent="0.25">
      <c r="A371">
        <v>1845</v>
      </c>
      <c r="B371" s="3" t="s">
        <v>1846</v>
      </c>
      <c r="C371" s="3" t="s">
        <v>5955</v>
      </c>
      <c r="D371">
        <v>1000</v>
      </c>
      <c r="E371">
        <v>1000</v>
      </c>
      <c r="F371" t="s">
        <v>8219</v>
      </c>
      <c r="G371" t="s">
        <v>8224</v>
      </c>
      <c r="H371" t="s">
        <v>8246</v>
      </c>
      <c r="I371">
        <v>1466139300</v>
      </c>
      <c r="J371">
        <v>1464854398</v>
      </c>
      <c r="K371" t="b">
        <v>0</v>
      </c>
      <c r="L371">
        <v>19</v>
      </c>
      <c r="M371" t="b">
        <v>1</v>
      </c>
      <c r="N371" t="s">
        <v>8276</v>
      </c>
      <c r="O371" s="9">
        <f t="shared" si="30"/>
        <v>100</v>
      </c>
      <c r="P371" s="5">
        <f t="shared" si="31"/>
        <v>52.631578947368418</v>
      </c>
      <c r="Q371" t="str">
        <f t="shared" si="32"/>
        <v>music</v>
      </c>
      <c r="R371" t="str">
        <f t="shared" si="33"/>
        <v>rock</v>
      </c>
      <c r="S371" s="10">
        <f t="shared" si="34"/>
        <v>42523.333310185189</v>
      </c>
      <c r="T371" s="10">
        <f t="shared" si="35"/>
        <v>42538.204861111109</v>
      </c>
    </row>
    <row r="372" spans="1:20" ht="45" x14ac:dyDescent="0.25">
      <c r="A372">
        <v>2172</v>
      </c>
      <c r="B372" s="3" t="s">
        <v>2173</v>
      </c>
      <c r="C372" s="3" t="s">
        <v>6282</v>
      </c>
      <c r="D372">
        <v>1000</v>
      </c>
      <c r="E372">
        <v>1000</v>
      </c>
      <c r="F372" t="s">
        <v>8219</v>
      </c>
      <c r="G372" t="s">
        <v>8224</v>
      </c>
      <c r="H372" t="s">
        <v>8246</v>
      </c>
      <c r="I372">
        <v>1429365320</v>
      </c>
      <c r="J372">
        <v>1426773320</v>
      </c>
      <c r="K372" t="b">
        <v>0</v>
      </c>
      <c r="L372">
        <v>13</v>
      </c>
      <c r="M372" t="b">
        <v>1</v>
      </c>
      <c r="N372" t="s">
        <v>8276</v>
      </c>
      <c r="O372" s="9">
        <f t="shared" si="30"/>
        <v>100</v>
      </c>
      <c r="P372" s="5">
        <f t="shared" si="31"/>
        <v>76.92307692307692</v>
      </c>
      <c r="Q372" t="str">
        <f t="shared" si="32"/>
        <v>music</v>
      </c>
      <c r="R372" t="str">
        <f t="shared" si="33"/>
        <v>rock</v>
      </c>
      <c r="S372" s="10">
        <f t="shared" si="34"/>
        <v>42082.580092592587</v>
      </c>
      <c r="T372" s="10">
        <f t="shared" si="35"/>
        <v>42112.580092592587</v>
      </c>
    </row>
    <row r="373" spans="1:20" ht="60" x14ac:dyDescent="0.25">
      <c r="A373">
        <v>2821</v>
      </c>
      <c r="B373" s="3" t="s">
        <v>2821</v>
      </c>
      <c r="C373" s="3" t="s">
        <v>6931</v>
      </c>
      <c r="D373">
        <v>1000</v>
      </c>
      <c r="E373">
        <v>1000</v>
      </c>
      <c r="F373" t="s">
        <v>8219</v>
      </c>
      <c r="G373" t="s">
        <v>8225</v>
      </c>
      <c r="H373" t="s">
        <v>8247</v>
      </c>
      <c r="I373">
        <v>1411510135</v>
      </c>
      <c r="J373">
        <v>1408918135</v>
      </c>
      <c r="K373" t="b">
        <v>0</v>
      </c>
      <c r="L373">
        <v>35</v>
      </c>
      <c r="M373" t="b">
        <v>1</v>
      </c>
      <c r="N373" t="s">
        <v>8271</v>
      </c>
      <c r="O373" s="9">
        <f t="shared" si="30"/>
        <v>100</v>
      </c>
      <c r="P373" s="5">
        <f t="shared" si="31"/>
        <v>28.571428571428573</v>
      </c>
      <c r="Q373" t="str">
        <f t="shared" si="32"/>
        <v>theater</v>
      </c>
      <c r="R373" t="str">
        <f t="shared" si="33"/>
        <v>plays</v>
      </c>
      <c r="S373" s="10">
        <f t="shared" si="34"/>
        <v>41875.922858796301</v>
      </c>
      <c r="T373" s="10">
        <f t="shared" si="35"/>
        <v>41905.922858796301</v>
      </c>
    </row>
    <row r="374" spans="1:20" ht="30" x14ac:dyDescent="0.25">
      <c r="A374">
        <v>2928</v>
      </c>
      <c r="B374" s="3" t="s">
        <v>2928</v>
      </c>
      <c r="C374" s="3" t="s">
        <v>7038</v>
      </c>
      <c r="D374">
        <v>1000</v>
      </c>
      <c r="E374">
        <v>1000</v>
      </c>
      <c r="F374" t="s">
        <v>8219</v>
      </c>
      <c r="G374" t="s">
        <v>8224</v>
      </c>
      <c r="H374" t="s">
        <v>8246</v>
      </c>
      <c r="I374">
        <v>1457135846</v>
      </c>
      <c r="J374">
        <v>1454543846</v>
      </c>
      <c r="K374" t="b">
        <v>0</v>
      </c>
      <c r="L374">
        <v>24</v>
      </c>
      <c r="M374" t="b">
        <v>1</v>
      </c>
      <c r="N374" t="s">
        <v>8305</v>
      </c>
      <c r="O374" s="9">
        <f t="shared" si="30"/>
        <v>100</v>
      </c>
      <c r="P374" s="5">
        <f t="shared" si="31"/>
        <v>41.666666666666664</v>
      </c>
      <c r="Q374" t="str">
        <f t="shared" si="32"/>
        <v>theater</v>
      </c>
      <c r="R374" t="str">
        <f t="shared" si="33"/>
        <v>musical</v>
      </c>
      <c r="S374" s="10">
        <f t="shared" si="34"/>
        <v>42403.998217592598</v>
      </c>
      <c r="T374" s="10">
        <f t="shared" si="35"/>
        <v>42433.998217592598</v>
      </c>
    </row>
    <row r="375" spans="1:20" ht="60" x14ac:dyDescent="0.25">
      <c r="A375">
        <v>2988</v>
      </c>
      <c r="B375" s="3" t="s">
        <v>2988</v>
      </c>
      <c r="C375" s="3" t="s">
        <v>7098</v>
      </c>
      <c r="D375">
        <v>1000</v>
      </c>
      <c r="E375">
        <v>1000</v>
      </c>
      <c r="F375" t="s">
        <v>8219</v>
      </c>
      <c r="G375" t="s">
        <v>8225</v>
      </c>
      <c r="H375" t="s">
        <v>8247</v>
      </c>
      <c r="I375">
        <v>1466412081</v>
      </c>
      <c r="J375">
        <v>1463820081</v>
      </c>
      <c r="K375" t="b">
        <v>0</v>
      </c>
      <c r="L375">
        <v>28</v>
      </c>
      <c r="M375" t="b">
        <v>1</v>
      </c>
      <c r="N375" t="s">
        <v>8303</v>
      </c>
      <c r="O375" s="9">
        <f t="shared" si="30"/>
        <v>100</v>
      </c>
      <c r="P375" s="5">
        <f t="shared" si="31"/>
        <v>35.714285714285715</v>
      </c>
      <c r="Q375" t="str">
        <f t="shared" si="32"/>
        <v>theater</v>
      </c>
      <c r="R375" t="str">
        <f t="shared" si="33"/>
        <v>spaces</v>
      </c>
      <c r="S375" s="10">
        <f t="shared" si="34"/>
        <v>42511.362048611118</v>
      </c>
      <c r="T375" s="10">
        <f t="shared" si="35"/>
        <v>42541.362048611118</v>
      </c>
    </row>
    <row r="376" spans="1:20" ht="60" x14ac:dyDescent="0.25">
      <c r="A376">
        <v>3185</v>
      </c>
      <c r="B376" s="3" t="s">
        <v>3185</v>
      </c>
      <c r="C376" s="3" t="s">
        <v>7295</v>
      </c>
      <c r="D376">
        <v>1000</v>
      </c>
      <c r="E376">
        <v>1000</v>
      </c>
      <c r="F376" t="s">
        <v>8219</v>
      </c>
      <c r="G376" t="s">
        <v>8225</v>
      </c>
      <c r="H376" t="s">
        <v>8247</v>
      </c>
      <c r="I376">
        <v>1405553241</v>
      </c>
      <c r="J376">
        <v>1404948441</v>
      </c>
      <c r="K376" t="b">
        <v>1</v>
      </c>
      <c r="L376">
        <v>24</v>
      </c>
      <c r="M376" t="b">
        <v>1</v>
      </c>
      <c r="N376" t="s">
        <v>8271</v>
      </c>
      <c r="O376" s="9">
        <f t="shared" si="30"/>
        <v>100</v>
      </c>
      <c r="P376" s="5">
        <f t="shared" si="31"/>
        <v>41.666666666666664</v>
      </c>
      <c r="Q376" t="str">
        <f t="shared" si="32"/>
        <v>theater</v>
      </c>
      <c r="R376" t="str">
        <f t="shared" si="33"/>
        <v>plays</v>
      </c>
      <c r="S376" s="10">
        <f t="shared" si="34"/>
        <v>41829.977326388893</v>
      </c>
      <c r="T376" s="10">
        <f t="shared" si="35"/>
        <v>41836.977326388893</v>
      </c>
    </row>
    <row r="377" spans="1:20" ht="60" x14ac:dyDescent="0.25">
      <c r="A377">
        <v>3504</v>
      </c>
      <c r="B377" s="3" t="s">
        <v>3503</v>
      </c>
      <c r="C377" s="3" t="s">
        <v>7614</v>
      </c>
      <c r="D377">
        <v>1000</v>
      </c>
      <c r="E377">
        <v>1000</v>
      </c>
      <c r="F377" t="s">
        <v>8219</v>
      </c>
      <c r="G377" t="s">
        <v>8224</v>
      </c>
      <c r="H377" t="s">
        <v>8246</v>
      </c>
      <c r="I377">
        <v>1447959491</v>
      </c>
      <c r="J377">
        <v>1445363891</v>
      </c>
      <c r="K377" t="b">
        <v>0</v>
      </c>
      <c r="L377">
        <v>8</v>
      </c>
      <c r="M377" t="b">
        <v>1</v>
      </c>
      <c r="N377" t="s">
        <v>8271</v>
      </c>
      <c r="O377" s="9">
        <f t="shared" si="30"/>
        <v>100</v>
      </c>
      <c r="P377" s="5">
        <f t="shared" si="31"/>
        <v>125</v>
      </c>
      <c r="Q377" t="str">
        <f t="shared" si="32"/>
        <v>theater</v>
      </c>
      <c r="R377" t="str">
        <f t="shared" si="33"/>
        <v>plays</v>
      </c>
      <c r="S377" s="10">
        <f t="shared" si="34"/>
        <v>42297.748738425929</v>
      </c>
      <c r="T377" s="10">
        <f t="shared" si="35"/>
        <v>42327.790405092594</v>
      </c>
    </row>
    <row r="378" spans="1:20" ht="60" x14ac:dyDescent="0.25">
      <c r="A378">
        <v>3512</v>
      </c>
      <c r="B378" s="3" t="s">
        <v>3511</v>
      </c>
      <c r="C378" s="3" t="s">
        <v>7622</v>
      </c>
      <c r="D378">
        <v>1000</v>
      </c>
      <c r="E378">
        <v>1000</v>
      </c>
      <c r="F378" t="s">
        <v>8219</v>
      </c>
      <c r="G378" t="s">
        <v>8225</v>
      </c>
      <c r="H378" t="s">
        <v>8247</v>
      </c>
      <c r="I378">
        <v>1429789992</v>
      </c>
      <c r="J378">
        <v>1424609592</v>
      </c>
      <c r="K378" t="b">
        <v>0</v>
      </c>
      <c r="L378">
        <v>17</v>
      </c>
      <c r="M378" t="b">
        <v>1</v>
      </c>
      <c r="N378" t="s">
        <v>8271</v>
      </c>
      <c r="O378" s="9">
        <f t="shared" si="30"/>
        <v>100</v>
      </c>
      <c r="P378" s="5">
        <f t="shared" si="31"/>
        <v>58.823529411764703</v>
      </c>
      <c r="Q378" t="str">
        <f t="shared" si="32"/>
        <v>theater</v>
      </c>
      <c r="R378" t="str">
        <f t="shared" si="33"/>
        <v>plays</v>
      </c>
      <c r="S378" s="10">
        <f t="shared" si="34"/>
        <v>42057.536944444444</v>
      </c>
      <c r="T378" s="10">
        <f t="shared" si="35"/>
        <v>42117.49527777778</v>
      </c>
    </row>
    <row r="379" spans="1:20" ht="45" x14ac:dyDescent="0.25">
      <c r="A379">
        <v>3808</v>
      </c>
      <c r="B379" s="3" t="s">
        <v>3805</v>
      </c>
      <c r="C379" s="3" t="s">
        <v>7918</v>
      </c>
      <c r="D379">
        <v>1000</v>
      </c>
      <c r="E379">
        <v>1000</v>
      </c>
      <c r="F379" t="s">
        <v>8219</v>
      </c>
      <c r="G379" t="s">
        <v>8225</v>
      </c>
      <c r="H379" t="s">
        <v>8247</v>
      </c>
      <c r="I379">
        <v>1429955619</v>
      </c>
      <c r="J379">
        <v>1424775219</v>
      </c>
      <c r="K379" t="b">
        <v>0</v>
      </c>
      <c r="L379">
        <v>24</v>
      </c>
      <c r="M379" t="b">
        <v>1</v>
      </c>
      <c r="N379" t="s">
        <v>8271</v>
      </c>
      <c r="O379" s="9">
        <f t="shared" si="30"/>
        <v>100</v>
      </c>
      <c r="P379" s="5">
        <f t="shared" si="31"/>
        <v>41.666666666666664</v>
      </c>
      <c r="Q379" t="str">
        <f t="shared" si="32"/>
        <v>theater</v>
      </c>
      <c r="R379" t="str">
        <f t="shared" si="33"/>
        <v>plays</v>
      </c>
      <c r="S379" s="10">
        <f t="shared" si="34"/>
        <v>42059.453923611116</v>
      </c>
      <c r="T379" s="10">
        <f t="shared" si="35"/>
        <v>42119.412256944444</v>
      </c>
    </row>
    <row r="380" spans="1:20" ht="30" x14ac:dyDescent="0.25">
      <c r="A380">
        <v>3815</v>
      </c>
      <c r="B380" s="3" t="s">
        <v>3812</v>
      </c>
      <c r="C380" s="3" t="s">
        <v>7925</v>
      </c>
      <c r="D380">
        <v>1000</v>
      </c>
      <c r="E380">
        <v>1000.01</v>
      </c>
      <c r="F380" t="s">
        <v>8219</v>
      </c>
      <c r="G380" t="s">
        <v>8225</v>
      </c>
      <c r="H380" t="s">
        <v>8247</v>
      </c>
      <c r="I380">
        <v>1440111600</v>
      </c>
      <c r="J380">
        <v>1437545657</v>
      </c>
      <c r="K380" t="b">
        <v>0</v>
      </c>
      <c r="L380">
        <v>20</v>
      </c>
      <c r="M380" t="b">
        <v>1</v>
      </c>
      <c r="N380" t="s">
        <v>8271</v>
      </c>
      <c r="O380" s="9">
        <f t="shared" si="30"/>
        <v>100</v>
      </c>
      <c r="P380" s="5">
        <f t="shared" si="31"/>
        <v>50.000500000000002</v>
      </c>
      <c r="Q380" t="str">
        <f t="shared" si="32"/>
        <v>theater</v>
      </c>
      <c r="R380" t="str">
        <f t="shared" si="33"/>
        <v>plays</v>
      </c>
      <c r="S380" s="10">
        <f t="shared" si="34"/>
        <v>42207.259918981479</v>
      </c>
      <c r="T380" s="10">
        <f t="shared" si="35"/>
        <v>42236.958333333328</v>
      </c>
    </row>
    <row r="381" spans="1:20" ht="30" x14ac:dyDescent="0.25">
      <c r="A381">
        <v>3622</v>
      </c>
      <c r="B381" s="3" t="s">
        <v>3620</v>
      </c>
      <c r="C381" s="3" t="s">
        <v>7732</v>
      </c>
      <c r="D381">
        <v>1000</v>
      </c>
      <c r="E381">
        <v>1000.99</v>
      </c>
      <c r="F381" t="s">
        <v>8219</v>
      </c>
      <c r="G381" t="s">
        <v>8224</v>
      </c>
      <c r="H381" t="s">
        <v>8246</v>
      </c>
      <c r="I381">
        <v>1411874580</v>
      </c>
      <c r="J381">
        <v>1409030371</v>
      </c>
      <c r="K381" t="b">
        <v>0</v>
      </c>
      <c r="L381">
        <v>21</v>
      </c>
      <c r="M381" t="b">
        <v>1</v>
      </c>
      <c r="N381" t="s">
        <v>8271</v>
      </c>
      <c r="O381" s="9">
        <f t="shared" si="30"/>
        <v>100</v>
      </c>
      <c r="P381" s="5">
        <f t="shared" si="31"/>
        <v>47.666190476190479</v>
      </c>
      <c r="Q381" t="str">
        <f t="shared" si="32"/>
        <v>theater</v>
      </c>
      <c r="R381" t="str">
        <f t="shared" si="33"/>
        <v>plays</v>
      </c>
      <c r="S381" s="10">
        <f t="shared" si="34"/>
        <v>41877.221886574072</v>
      </c>
      <c r="T381" s="10">
        <f t="shared" si="35"/>
        <v>41910.140972222223</v>
      </c>
    </row>
    <row r="382" spans="1:20" x14ac:dyDescent="0.25">
      <c r="A382">
        <v>1611</v>
      </c>
      <c r="B382" s="3" t="s">
        <v>1612</v>
      </c>
      <c r="C382" s="3" t="s">
        <v>5721</v>
      </c>
      <c r="D382">
        <v>800</v>
      </c>
      <c r="E382">
        <v>1001</v>
      </c>
      <c r="F382" t="s">
        <v>8219</v>
      </c>
      <c r="G382" t="s">
        <v>8224</v>
      </c>
      <c r="H382" t="s">
        <v>8246</v>
      </c>
      <c r="I382">
        <v>1370390432</v>
      </c>
      <c r="J382">
        <v>1368576032</v>
      </c>
      <c r="K382" t="b">
        <v>0</v>
      </c>
      <c r="L382">
        <v>27</v>
      </c>
      <c r="M382" t="b">
        <v>1</v>
      </c>
      <c r="N382" t="s">
        <v>8276</v>
      </c>
      <c r="O382" s="9">
        <f t="shared" si="30"/>
        <v>125</v>
      </c>
      <c r="P382" s="5">
        <f t="shared" si="31"/>
        <v>37.074074074074076</v>
      </c>
      <c r="Q382" t="str">
        <f t="shared" si="32"/>
        <v>music</v>
      </c>
      <c r="R382" t="str">
        <f t="shared" si="33"/>
        <v>rock</v>
      </c>
      <c r="S382" s="10">
        <f t="shared" si="34"/>
        <v>41409.00037037037</v>
      </c>
      <c r="T382" s="10">
        <f t="shared" si="35"/>
        <v>41430.00037037037</v>
      </c>
    </row>
    <row r="383" spans="1:20" ht="45" x14ac:dyDescent="0.25">
      <c r="A383">
        <v>1860</v>
      </c>
      <c r="B383" s="3" t="s">
        <v>1861</v>
      </c>
      <c r="C383" s="3" t="s">
        <v>5970</v>
      </c>
      <c r="D383">
        <v>750</v>
      </c>
      <c r="E383">
        <v>1001</v>
      </c>
      <c r="F383" t="s">
        <v>8219</v>
      </c>
      <c r="G383" t="s">
        <v>8224</v>
      </c>
      <c r="H383" t="s">
        <v>8246</v>
      </c>
      <c r="I383">
        <v>1391706084</v>
      </c>
      <c r="J383">
        <v>1389891684</v>
      </c>
      <c r="K383" t="b">
        <v>0</v>
      </c>
      <c r="L383">
        <v>19</v>
      </c>
      <c r="M383" t="b">
        <v>1</v>
      </c>
      <c r="N383" t="s">
        <v>8276</v>
      </c>
      <c r="O383" s="9">
        <f t="shared" si="30"/>
        <v>133</v>
      </c>
      <c r="P383" s="5">
        <f t="shared" si="31"/>
        <v>52.684210526315788</v>
      </c>
      <c r="Q383" t="str">
        <f t="shared" si="32"/>
        <v>music</v>
      </c>
      <c r="R383" t="str">
        <f t="shared" si="33"/>
        <v>rock</v>
      </c>
      <c r="S383" s="10">
        <f t="shared" si="34"/>
        <v>41655.709305555552</v>
      </c>
      <c r="T383" s="10">
        <f t="shared" si="35"/>
        <v>41676.709305555552</v>
      </c>
    </row>
    <row r="384" spans="1:20" ht="60" x14ac:dyDescent="0.25">
      <c r="A384">
        <v>2288</v>
      </c>
      <c r="B384" s="3" t="s">
        <v>2289</v>
      </c>
      <c r="C384" s="3" t="s">
        <v>6398</v>
      </c>
      <c r="D384">
        <v>1000</v>
      </c>
      <c r="E384">
        <v>1001</v>
      </c>
      <c r="F384" t="s">
        <v>8219</v>
      </c>
      <c r="G384" t="s">
        <v>8224</v>
      </c>
      <c r="H384" t="s">
        <v>8246</v>
      </c>
      <c r="I384">
        <v>1340733600</v>
      </c>
      <c r="J384">
        <v>1339098689</v>
      </c>
      <c r="K384" t="b">
        <v>0</v>
      </c>
      <c r="L384">
        <v>25</v>
      </c>
      <c r="M384" t="b">
        <v>1</v>
      </c>
      <c r="N384" t="s">
        <v>8276</v>
      </c>
      <c r="O384" s="9">
        <f t="shared" si="30"/>
        <v>100</v>
      </c>
      <c r="P384" s="5">
        <f t="shared" si="31"/>
        <v>40.04</v>
      </c>
      <c r="Q384" t="str">
        <f t="shared" si="32"/>
        <v>music</v>
      </c>
      <c r="R384" t="str">
        <f t="shared" si="33"/>
        <v>rock</v>
      </c>
      <c r="S384" s="10">
        <f t="shared" si="34"/>
        <v>41067.827418981484</v>
      </c>
      <c r="T384" s="10">
        <f t="shared" si="35"/>
        <v>41086.75</v>
      </c>
    </row>
    <row r="385" spans="1:20" ht="60" x14ac:dyDescent="0.25">
      <c r="A385">
        <v>2482</v>
      </c>
      <c r="B385" s="3" t="s">
        <v>2482</v>
      </c>
      <c r="C385" s="3" t="s">
        <v>6592</v>
      </c>
      <c r="D385">
        <v>1000</v>
      </c>
      <c r="E385">
        <v>1001</v>
      </c>
      <c r="F385" t="s">
        <v>8219</v>
      </c>
      <c r="G385" t="s">
        <v>8224</v>
      </c>
      <c r="H385" t="s">
        <v>8246</v>
      </c>
      <c r="I385">
        <v>1312224383</v>
      </c>
      <c r="J385">
        <v>1308336383</v>
      </c>
      <c r="K385" t="b">
        <v>0</v>
      </c>
      <c r="L385">
        <v>25</v>
      </c>
      <c r="M385" t="b">
        <v>1</v>
      </c>
      <c r="N385" t="s">
        <v>8279</v>
      </c>
      <c r="O385" s="9">
        <f t="shared" si="30"/>
        <v>100</v>
      </c>
      <c r="P385" s="5">
        <f t="shared" si="31"/>
        <v>40.04</v>
      </c>
      <c r="Q385" t="str">
        <f t="shared" si="32"/>
        <v>music</v>
      </c>
      <c r="R385" t="str">
        <f t="shared" si="33"/>
        <v>indie rock</v>
      </c>
      <c r="S385" s="10">
        <f t="shared" si="34"/>
        <v>40711.782210648147</v>
      </c>
      <c r="T385" s="10">
        <f t="shared" si="35"/>
        <v>40756.782210648147</v>
      </c>
    </row>
    <row r="386" spans="1:20" ht="60" x14ac:dyDescent="0.25">
      <c r="A386">
        <v>2669</v>
      </c>
      <c r="B386" s="3" t="s">
        <v>2669</v>
      </c>
      <c r="C386" s="3" t="s">
        <v>6779</v>
      </c>
      <c r="D386">
        <v>800</v>
      </c>
      <c r="E386">
        <v>1001</v>
      </c>
      <c r="F386" t="s">
        <v>8219</v>
      </c>
      <c r="G386" t="s">
        <v>8224</v>
      </c>
      <c r="H386" t="s">
        <v>8246</v>
      </c>
      <c r="I386">
        <v>1452387096</v>
      </c>
      <c r="J386">
        <v>1447203096</v>
      </c>
      <c r="K386" t="b">
        <v>0</v>
      </c>
      <c r="L386">
        <v>11</v>
      </c>
      <c r="M386" t="b">
        <v>1</v>
      </c>
      <c r="N386" t="s">
        <v>8302</v>
      </c>
      <c r="O386" s="9">
        <f t="shared" ref="O386:O449" si="36">ROUND((E386/D386)*100,0)</f>
        <v>125</v>
      </c>
      <c r="P386" s="5">
        <f t="shared" ref="P386:P449" si="37">E386/L386</f>
        <v>91</v>
      </c>
      <c r="Q386" t="str">
        <f t="shared" ref="Q386:Q449" si="38">LEFT(N386,SEARCH("/",N386)-1)</f>
        <v>technology</v>
      </c>
      <c r="R386" t="str">
        <f t="shared" ref="R386:R449" si="39">RIGHT(N386,LEN(N386)-SEARCH("/",N386,1))</f>
        <v>makerspaces</v>
      </c>
      <c r="S386" s="10">
        <f t="shared" ref="S386:S449" si="40">(((J386/60)/60)/24)+DATE(1970,1,1)</f>
        <v>42319.035833333335</v>
      </c>
      <c r="T386" s="10">
        <f t="shared" ref="T386:T449" si="41">(((I386/60)/60)/24)+DATE(1970,1,1)</f>
        <v>42379.035833333335</v>
      </c>
    </row>
    <row r="387" spans="1:20" ht="60" x14ac:dyDescent="0.25">
      <c r="A387">
        <v>1838</v>
      </c>
      <c r="B387" s="3" t="s">
        <v>1839</v>
      </c>
      <c r="C387" s="3" t="s">
        <v>5948</v>
      </c>
      <c r="D387">
        <v>1000</v>
      </c>
      <c r="E387">
        <v>1001.49</v>
      </c>
      <c r="F387" t="s">
        <v>8219</v>
      </c>
      <c r="G387" t="s">
        <v>8224</v>
      </c>
      <c r="H387" t="s">
        <v>8246</v>
      </c>
      <c r="I387">
        <v>1317438000</v>
      </c>
      <c r="J387">
        <v>1314989557</v>
      </c>
      <c r="K387" t="b">
        <v>0</v>
      </c>
      <c r="L387">
        <v>28</v>
      </c>
      <c r="M387" t="b">
        <v>1</v>
      </c>
      <c r="N387" t="s">
        <v>8276</v>
      </c>
      <c r="O387" s="9">
        <f t="shared" si="36"/>
        <v>100</v>
      </c>
      <c r="P387" s="5">
        <f t="shared" si="37"/>
        <v>35.767499999999998</v>
      </c>
      <c r="Q387" t="str">
        <f t="shared" si="38"/>
        <v>music</v>
      </c>
      <c r="R387" t="str">
        <f t="shared" si="39"/>
        <v>rock</v>
      </c>
      <c r="S387" s="10">
        <f t="shared" si="40"/>
        <v>40788.786539351851</v>
      </c>
      <c r="T387" s="10">
        <f t="shared" si="41"/>
        <v>40817.125</v>
      </c>
    </row>
    <row r="388" spans="1:20" ht="60" x14ac:dyDescent="0.25">
      <c r="A388">
        <v>1660</v>
      </c>
      <c r="B388" s="3" t="s">
        <v>1661</v>
      </c>
      <c r="C388" s="3" t="s">
        <v>5770</v>
      </c>
      <c r="D388">
        <v>80</v>
      </c>
      <c r="E388">
        <v>1003</v>
      </c>
      <c r="F388" t="s">
        <v>8219</v>
      </c>
      <c r="G388" t="s">
        <v>8237</v>
      </c>
      <c r="H388" t="s">
        <v>8249</v>
      </c>
      <c r="I388">
        <v>1462053540</v>
      </c>
      <c r="J388">
        <v>1459355950</v>
      </c>
      <c r="K388" t="b">
        <v>0</v>
      </c>
      <c r="L388">
        <v>36</v>
      </c>
      <c r="M388" t="b">
        <v>1</v>
      </c>
      <c r="N388" t="s">
        <v>8292</v>
      </c>
      <c r="O388" s="9">
        <f t="shared" si="36"/>
        <v>1254</v>
      </c>
      <c r="P388" s="5">
        <f t="shared" si="37"/>
        <v>27.861111111111111</v>
      </c>
      <c r="Q388" t="str">
        <f t="shared" si="38"/>
        <v>music</v>
      </c>
      <c r="R388" t="str">
        <f t="shared" si="39"/>
        <v>pop</v>
      </c>
      <c r="S388" s="10">
        <f t="shared" si="40"/>
        <v>42459.693865740745</v>
      </c>
      <c r="T388" s="10">
        <f t="shared" si="41"/>
        <v>42490.915972222225</v>
      </c>
    </row>
    <row r="389" spans="1:20" x14ac:dyDescent="0.25">
      <c r="A389">
        <v>2993</v>
      </c>
      <c r="B389" s="3" t="s">
        <v>2993</v>
      </c>
      <c r="C389" s="3" t="s">
        <v>7103</v>
      </c>
      <c r="D389">
        <v>1000</v>
      </c>
      <c r="E389">
        <v>1003</v>
      </c>
      <c r="F389" t="s">
        <v>8219</v>
      </c>
      <c r="G389" t="s">
        <v>8224</v>
      </c>
      <c r="H389" t="s">
        <v>8246</v>
      </c>
      <c r="I389">
        <v>1455998867</v>
      </c>
      <c r="J389">
        <v>1453406867</v>
      </c>
      <c r="K389" t="b">
        <v>0</v>
      </c>
      <c r="L389">
        <v>22</v>
      </c>
      <c r="M389" t="b">
        <v>1</v>
      </c>
      <c r="N389" t="s">
        <v>8303</v>
      </c>
      <c r="O389" s="9">
        <f t="shared" si="36"/>
        <v>100</v>
      </c>
      <c r="P389" s="5">
        <f t="shared" si="37"/>
        <v>45.590909090909093</v>
      </c>
      <c r="Q389" t="str">
        <f t="shared" si="38"/>
        <v>theater</v>
      </c>
      <c r="R389" t="str">
        <f t="shared" si="39"/>
        <v>spaces</v>
      </c>
      <c r="S389" s="10">
        <f t="shared" si="40"/>
        <v>42390.838738425926</v>
      </c>
      <c r="T389" s="10">
        <f t="shared" si="41"/>
        <v>42420.838738425926</v>
      </c>
    </row>
    <row r="390" spans="1:20" ht="45" x14ac:dyDescent="0.25">
      <c r="A390">
        <v>3038</v>
      </c>
      <c r="B390" s="3" t="s">
        <v>3038</v>
      </c>
      <c r="C390" s="3" t="s">
        <v>7148</v>
      </c>
      <c r="D390">
        <v>1000</v>
      </c>
      <c r="E390">
        <v>1005</v>
      </c>
      <c r="F390" t="s">
        <v>8219</v>
      </c>
      <c r="G390" t="s">
        <v>8224</v>
      </c>
      <c r="H390" t="s">
        <v>8246</v>
      </c>
      <c r="I390">
        <v>1457071397</v>
      </c>
      <c r="J390">
        <v>1451887397</v>
      </c>
      <c r="K390" t="b">
        <v>0</v>
      </c>
      <c r="L390">
        <v>27</v>
      </c>
      <c r="M390" t="b">
        <v>1</v>
      </c>
      <c r="N390" t="s">
        <v>8303</v>
      </c>
      <c r="O390" s="9">
        <f t="shared" si="36"/>
        <v>101</v>
      </c>
      <c r="P390" s="5">
        <f t="shared" si="37"/>
        <v>37.222222222222221</v>
      </c>
      <c r="Q390" t="str">
        <f t="shared" si="38"/>
        <v>theater</v>
      </c>
      <c r="R390" t="str">
        <f t="shared" si="39"/>
        <v>spaces</v>
      </c>
      <c r="S390" s="10">
        <f t="shared" si="40"/>
        <v>42373.252280092594</v>
      </c>
      <c r="T390" s="10">
        <f t="shared" si="41"/>
        <v>42433.252280092594</v>
      </c>
    </row>
    <row r="391" spans="1:20" ht="45" x14ac:dyDescent="0.25">
      <c r="A391">
        <v>3564</v>
      </c>
      <c r="B391" s="3" t="s">
        <v>3563</v>
      </c>
      <c r="C391" s="3" t="s">
        <v>7674</v>
      </c>
      <c r="D391">
        <v>1000</v>
      </c>
      <c r="E391">
        <v>1005</v>
      </c>
      <c r="F391" t="s">
        <v>8219</v>
      </c>
      <c r="G391" t="s">
        <v>8225</v>
      </c>
      <c r="H391" t="s">
        <v>8247</v>
      </c>
      <c r="I391">
        <v>1444060800</v>
      </c>
      <c r="J391">
        <v>1440082649</v>
      </c>
      <c r="K391" t="b">
        <v>0</v>
      </c>
      <c r="L391">
        <v>17</v>
      </c>
      <c r="M391" t="b">
        <v>1</v>
      </c>
      <c r="N391" t="s">
        <v>8271</v>
      </c>
      <c r="O391" s="9">
        <f t="shared" si="36"/>
        <v>101</v>
      </c>
      <c r="P391" s="5">
        <f t="shared" si="37"/>
        <v>59.117647058823529</v>
      </c>
      <c r="Q391" t="str">
        <f t="shared" si="38"/>
        <v>theater</v>
      </c>
      <c r="R391" t="str">
        <f t="shared" si="39"/>
        <v>plays</v>
      </c>
      <c r="S391" s="10">
        <f t="shared" si="40"/>
        <v>42236.623252314821</v>
      </c>
      <c r="T391" s="10">
        <f t="shared" si="41"/>
        <v>42282.666666666672</v>
      </c>
    </row>
    <row r="392" spans="1:20" ht="30" x14ac:dyDescent="0.25">
      <c r="A392">
        <v>2297</v>
      </c>
      <c r="B392" s="3" t="s">
        <v>2298</v>
      </c>
      <c r="C392" s="3" t="s">
        <v>6407</v>
      </c>
      <c r="D392">
        <v>1000</v>
      </c>
      <c r="E392">
        <v>1006</v>
      </c>
      <c r="F392" t="s">
        <v>8219</v>
      </c>
      <c r="G392" t="s">
        <v>8224</v>
      </c>
      <c r="H392" t="s">
        <v>8246</v>
      </c>
      <c r="I392">
        <v>1331697540</v>
      </c>
      <c r="J392">
        <v>1328749249</v>
      </c>
      <c r="K392" t="b">
        <v>0</v>
      </c>
      <c r="L392">
        <v>19</v>
      </c>
      <c r="M392" t="b">
        <v>1</v>
      </c>
      <c r="N392" t="s">
        <v>8276</v>
      </c>
      <c r="O392" s="9">
        <f t="shared" si="36"/>
        <v>101</v>
      </c>
      <c r="P392" s="5">
        <f t="shared" si="37"/>
        <v>52.94736842105263</v>
      </c>
      <c r="Q392" t="str">
        <f t="shared" si="38"/>
        <v>music</v>
      </c>
      <c r="R392" t="str">
        <f t="shared" si="39"/>
        <v>rock</v>
      </c>
      <c r="S392" s="10">
        <f t="shared" si="40"/>
        <v>40948.042233796295</v>
      </c>
      <c r="T392" s="10">
        <f t="shared" si="41"/>
        <v>40982.165972222225</v>
      </c>
    </row>
    <row r="393" spans="1:20" ht="45" x14ac:dyDescent="0.25">
      <c r="A393">
        <v>3599</v>
      </c>
      <c r="B393" s="3" t="s">
        <v>3598</v>
      </c>
      <c r="C393" s="3" t="s">
        <v>7709</v>
      </c>
      <c r="D393">
        <v>500</v>
      </c>
      <c r="E393">
        <v>1010</v>
      </c>
      <c r="F393" t="s">
        <v>8219</v>
      </c>
      <c r="G393" t="s">
        <v>8224</v>
      </c>
      <c r="H393" t="s">
        <v>8246</v>
      </c>
      <c r="I393">
        <v>1440892800</v>
      </c>
      <c r="J393">
        <v>1438715077</v>
      </c>
      <c r="K393" t="b">
        <v>0</v>
      </c>
      <c r="L393">
        <v>17</v>
      </c>
      <c r="M393" t="b">
        <v>1</v>
      </c>
      <c r="N393" t="s">
        <v>8271</v>
      </c>
      <c r="O393" s="9">
        <f t="shared" si="36"/>
        <v>202</v>
      </c>
      <c r="P393" s="5">
        <f t="shared" si="37"/>
        <v>59.411764705882355</v>
      </c>
      <c r="Q393" t="str">
        <f t="shared" si="38"/>
        <v>theater</v>
      </c>
      <c r="R393" t="str">
        <f t="shared" si="39"/>
        <v>plays</v>
      </c>
      <c r="S393" s="10">
        <f t="shared" si="40"/>
        <v>42220.79487268519</v>
      </c>
      <c r="T393" s="10">
        <f t="shared" si="41"/>
        <v>42246</v>
      </c>
    </row>
    <row r="394" spans="1:20" ht="60" x14ac:dyDescent="0.25">
      <c r="A394">
        <v>1211</v>
      </c>
      <c r="B394" s="3" t="s">
        <v>1212</v>
      </c>
      <c r="C394" s="3" t="s">
        <v>5321</v>
      </c>
      <c r="D394">
        <v>1000</v>
      </c>
      <c r="E394">
        <v>1011</v>
      </c>
      <c r="F394" t="s">
        <v>8219</v>
      </c>
      <c r="G394" t="s">
        <v>8229</v>
      </c>
      <c r="H394" t="s">
        <v>8251</v>
      </c>
      <c r="I394">
        <v>1465505261</v>
      </c>
      <c r="J394">
        <v>1464209261</v>
      </c>
      <c r="K394" t="b">
        <v>0</v>
      </c>
      <c r="L394">
        <v>6</v>
      </c>
      <c r="M394" t="b">
        <v>1</v>
      </c>
      <c r="N394" t="s">
        <v>8285</v>
      </c>
      <c r="O394" s="9">
        <f t="shared" si="36"/>
        <v>101</v>
      </c>
      <c r="P394" s="5">
        <f t="shared" si="37"/>
        <v>168.5</v>
      </c>
      <c r="Q394" t="str">
        <f t="shared" si="38"/>
        <v>photography</v>
      </c>
      <c r="R394" t="str">
        <f t="shared" si="39"/>
        <v>photobooks</v>
      </c>
      <c r="S394" s="10">
        <f t="shared" si="40"/>
        <v>42515.866446759261</v>
      </c>
      <c r="T394" s="10">
        <f t="shared" si="41"/>
        <v>42530.866446759261</v>
      </c>
    </row>
    <row r="395" spans="1:20" ht="60" x14ac:dyDescent="0.25">
      <c r="A395">
        <v>1613</v>
      </c>
      <c r="B395" s="3" t="s">
        <v>1614</v>
      </c>
      <c r="C395" s="3" t="s">
        <v>5723</v>
      </c>
      <c r="D395">
        <v>1000</v>
      </c>
      <c r="E395">
        <v>1015</v>
      </c>
      <c r="F395" t="s">
        <v>8219</v>
      </c>
      <c r="G395" t="s">
        <v>8224</v>
      </c>
      <c r="H395" t="s">
        <v>8246</v>
      </c>
      <c r="I395">
        <v>1342921202</v>
      </c>
      <c r="J395">
        <v>1340329202</v>
      </c>
      <c r="K395" t="b">
        <v>0</v>
      </c>
      <c r="L395">
        <v>26</v>
      </c>
      <c r="M395" t="b">
        <v>1</v>
      </c>
      <c r="N395" t="s">
        <v>8276</v>
      </c>
      <c r="O395" s="9">
        <f t="shared" si="36"/>
        <v>102</v>
      </c>
      <c r="P395" s="5">
        <f t="shared" si="37"/>
        <v>39.03846153846154</v>
      </c>
      <c r="Q395" t="str">
        <f t="shared" si="38"/>
        <v>music</v>
      </c>
      <c r="R395" t="str">
        <f t="shared" si="39"/>
        <v>rock</v>
      </c>
      <c r="S395" s="10">
        <f t="shared" si="40"/>
        <v>41082.069467592592</v>
      </c>
      <c r="T395" s="10">
        <f t="shared" si="41"/>
        <v>41112.069467592592</v>
      </c>
    </row>
    <row r="396" spans="1:20" ht="45" x14ac:dyDescent="0.25">
      <c r="A396">
        <v>2219</v>
      </c>
      <c r="B396" s="3" t="s">
        <v>2220</v>
      </c>
      <c r="C396" s="3" t="s">
        <v>6329</v>
      </c>
      <c r="D396">
        <v>1000</v>
      </c>
      <c r="E396">
        <v>1015</v>
      </c>
      <c r="F396" t="s">
        <v>8219</v>
      </c>
      <c r="G396" t="s">
        <v>8224</v>
      </c>
      <c r="H396" t="s">
        <v>8246</v>
      </c>
      <c r="I396">
        <v>1440004512</v>
      </c>
      <c r="J396">
        <v>1437412512</v>
      </c>
      <c r="K396" t="b">
        <v>0</v>
      </c>
      <c r="L396">
        <v>19</v>
      </c>
      <c r="M396" t="b">
        <v>1</v>
      </c>
      <c r="N396" t="s">
        <v>8280</v>
      </c>
      <c r="O396" s="9">
        <f t="shared" si="36"/>
        <v>102</v>
      </c>
      <c r="P396" s="5">
        <f t="shared" si="37"/>
        <v>53.421052631578945</v>
      </c>
      <c r="Q396" t="str">
        <f t="shared" si="38"/>
        <v>music</v>
      </c>
      <c r="R396" t="str">
        <f t="shared" si="39"/>
        <v>electronic music</v>
      </c>
      <c r="S396" s="10">
        <f t="shared" si="40"/>
        <v>42205.718888888892</v>
      </c>
      <c r="T396" s="10">
        <f t="shared" si="41"/>
        <v>42235.718888888892</v>
      </c>
    </row>
    <row r="397" spans="1:20" ht="60" x14ac:dyDescent="0.25">
      <c r="A397">
        <v>2208</v>
      </c>
      <c r="B397" s="3" t="s">
        <v>2209</v>
      </c>
      <c r="C397" s="3" t="s">
        <v>6318</v>
      </c>
      <c r="D397">
        <v>1000</v>
      </c>
      <c r="E397">
        <v>1016</v>
      </c>
      <c r="F397" t="s">
        <v>8219</v>
      </c>
      <c r="G397" t="s">
        <v>8224</v>
      </c>
      <c r="H397" t="s">
        <v>8246</v>
      </c>
      <c r="I397">
        <v>1333771200</v>
      </c>
      <c r="J397">
        <v>1328649026</v>
      </c>
      <c r="K397" t="b">
        <v>0</v>
      </c>
      <c r="L397">
        <v>24</v>
      </c>
      <c r="M397" t="b">
        <v>1</v>
      </c>
      <c r="N397" t="s">
        <v>8280</v>
      </c>
      <c r="O397" s="9">
        <f t="shared" si="36"/>
        <v>102</v>
      </c>
      <c r="P397" s="5">
        <f t="shared" si="37"/>
        <v>42.333333333333336</v>
      </c>
      <c r="Q397" t="str">
        <f t="shared" si="38"/>
        <v>music</v>
      </c>
      <c r="R397" t="str">
        <f t="shared" si="39"/>
        <v>electronic music</v>
      </c>
      <c r="S397" s="10">
        <f t="shared" si="40"/>
        <v>40946.882245370369</v>
      </c>
      <c r="T397" s="10">
        <f t="shared" si="41"/>
        <v>41006.166666666664</v>
      </c>
    </row>
    <row r="398" spans="1:20" ht="60" x14ac:dyDescent="0.25">
      <c r="A398">
        <v>3549</v>
      </c>
      <c r="B398" s="3" t="s">
        <v>3548</v>
      </c>
      <c r="C398" s="3" t="s">
        <v>7659</v>
      </c>
      <c r="D398">
        <v>1000</v>
      </c>
      <c r="E398">
        <v>1020</v>
      </c>
      <c r="F398" t="s">
        <v>8219</v>
      </c>
      <c r="G398" t="s">
        <v>8225</v>
      </c>
      <c r="H398" t="s">
        <v>8247</v>
      </c>
      <c r="I398">
        <v>1441358873</v>
      </c>
      <c r="J398">
        <v>1438939673</v>
      </c>
      <c r="K398" t="b">
        <v>0</v>
      </c>
      <c r="L398">
        <v>42</v>
      </c>
      <c r="M398" t="b">
        <v>1</v>
      </c>
      <c r="N398" t="s">
        <v>8271</v>
      </c>
      <c r="O398" s="9">
        <f t="shared" si="36"/>
        <v>102</v>
      </c>
      <c r="P398" s="5">
        <f t="shared" si="37"/>
        <v>24.285714285714285</v>
      </c>
      <c r="Q398" t="str">
        <f t="shared" si="38"/>
        <v>theater</v>
      </c>
      <c r="R398" t="str">
        <f t="shared" si="39"/>
        <v>plays</v>
      </c>
      <c r="S398" s="10">
        <f t="shared" si="40"/>
        <v>42223.394363425927</v>
      </c>
      <c r="T398" s="10">
        <f t="shared" si="41"/>
        <v>42251.394363425927</v>
      </c>
    </row>
    <row r="399" spans="1:20" ht="60" x14ac:dyDescent="0.25">
      <c r="A399">
        <v>1037</v>
      </c>
      <c r="B399" s="3" t="s">
        <v>1038</v>
      </c>
      <c r="C399" s="3" t="s">
        <v>5147</v>
      </c>
      <c r="D399">
        <v>1000</v>
      </c>
      <c r="E399">
        <v>1021</v>
      </c>
      <c r="F399" t="s">
        <v>8219</v>
      </c>
      <c r="G399" t="s">
        <v>8224</v>
      </c>
      <c r="H399" t="s">
        <v>8246</v>
      </c>
      <c r="I399">
        <v>1431925200</v>
      </c>
      <c r="J399">
        <v>1429991062</v>
      </c>
      <c r="K399" t="b">
        <v>0</v>
      </c>
      <c r="L399">
        <v>21</v>
      </c>
      <c r="M399" t="b">
        <v>1</v>
      </c>
      <c r="N399" t="s">
        <v>8280</v>
      </c>
      <c r="O399" s="9">
        <f t="shared" si="36"/>
        <v>102</v>
      </c>
      <c r="P399" s="5">
        <f t="shared" si="37"/>
        <v>48.61904761904762</v>
      </c>
      <c r="Q399" t="str">
        <f t="shared" si="38"/>
        <v>music</v>
      </c>
      <c r="R399" t="str">
        <f t="shared" si="39"/>
        <v>electronic music</v>
      </c>
      <c r="S399" s="10">
        <f t="shared" si="40"/>
        <v>42119.822476851856</v>
      </c>
      <c r="T399" s="10">
        <f t="shared" si="41"/>
        <v>42142.208333333328</v>
      </c>
    </row>
    <row r="400" spans="1:20" ht="60" x14ac:dyDescent="0.25">
      <c r="A400">
        <v>784</v>
      </c>
      <c r="B400" s="3" t="s">
        <v>785</v>
      </c>
      <c r="C400" s="3" t="s">
        <v>4894</v>
      </c>
      <c r="D400">
        <v>1000</v>
      </c>
      <c r="E400">
        <v>1025</v>
      </c>
      <c r="F400" t="s">
        <v>8219</v>
      </c>
      <c r="G400" t="s">
        <v>8224</v>
      </c>
      <c r="H400" t="s">
        <v>8246</v>
      </c>
      <c r="I400">
        <v>1395023719</v>
      </c>
      <c r="J400">
        <v>1391571319</v>
      </c>
      <c r="K400" t="b">
        <v>0</v>
      </c>
      <c r="L400">
        <v>10</v>
      </c>
      <c r="M400" t="b">
        <v>1</v>
      </c>
      <c r="N400" t="s">
        <v>8276</v>
      </c>
      <c r="O400" s="9">
        <f t="shared" si="36"/>
        <v>103</v>
      </c>
      <c r="P400" s="5">
        <f t="shared" si="37"/>
        <v>102.5</v>
      </c>
      <c r="Q400" t="str">
        <f t="shared" si="38"/>
        <v>music</v>
      </c>
      <c r="R400" t="str">
        <f t="shared" si="39"/>
        <v>rock</v>
      </c>
      <c r="S400" s="10">
        <f t="shared" si="40"/>
        <v>41675.149525462963</v>
      </c>
      <c r="T400" s="10">
        <f t="shared" si="41"/>
        <v>41715.107858796298</v>
      </c>
    </row>
    <row r="401" spans="1:20" ht="45" x14ac:dyDescent="0.25">
      <c r="A401">
        <v>3580</v>
      </c>
      <c r="B401" s="3" t="s">
        <v>3579</v>
      </c>
      <c r="C401" s="3" t="s">
        <v>7690</v>
      </c>
      <c r="D401">
        <v>900</v>
      </c>
      <c r="E401">
        <v>1025</v>
      </c>
      <c r="F401" t="s">
        <v>8219</v>
      </c>
      <c r="G401" t="s">
        <v>8224</v>
      </c>
      <c r="H401" t="s">
        <v>8246</v>
      </c>
      <c r="I401">
        <v>1425185940</v>
      </c>
      <c r="J401">
        <v>1421900022</v>
      </c>
      <c r="K401" t="b">
        <v>0</v>
      </c>
      <c r="L401">
        <v>27</v>
      </c>
      <c r="M401" t="b">
        <v>1</v>
      </c>
      <c r="N401" t="s">
        <v>8271</v>
      </c>
      <c r="O401" s="9">
        <f t="shared" si="36"/>
        <v>114</v>
      </c>
      <c r="P401" s="5">
        <f t="shared" si="37"/>
        <v>37.962962962962962</v>
      </c>
      <c r="Q401" t="str">
        <f t="shared" si="38"/>
        <v>theater</v>
      </c>
      <c r="R401" t="str">
        <f t="shared" si="39"/>
        <v>plays</v>
      </c>
      <c r="S401" s="10">
        <f t="shared" si="40"/>
        <v>42026.176180555558</v>
      </c>
      <c r="T401" s="10">
        <f t="shared" si="41"/>
        <v>42064.207638888889</v>
      </c>
    </row>
    <row r="402" spans="1:20" ht="60" x14ac:dyDescent="0.25">
      <c r="A402">
        <v>1670</v>
      </c>
      <c r="B402" s="3" t="s">
        <v>1671</v>
      </c>
      <c r="C402" s="3" t="s">
        <v>5780</v>
      </c>
      <c r="D402">
        <v>1000</v>
      </c>
      <c r="E402">
        <v>1026</v>
      </c>
      <c r="F402" t="s">
        <v>8219</v>
      </c>
      <c r="G402" t="s">
        <v>8224</v>
      </c>
      <c r="H402" t="s">
        <v>8246</v>
      </c>
      <c r="I402">
        <v>1278302400</v>
      </c>
      <c r="J402">
        <v>1273961999</v>
      </c>
      <c r="K402" t="b">
        <v>0</v>
      </c>
      <c r="L402">
        <v>23</v>
      </c>
      <c r="M402" t="b">
        <v>1</v>
      </c>
      <c r="N402" t="s">
        <v>8292</v>
      </c>
      <c r="O402" s="9">
        <f t="shared" si="36"/>
        <v>103</v>
      </c>
      <c r="P402" s="5">
        <f t="shared" si="37"/>
        <v>44.608695652173914</v>
      </c>
      <c r="Q402" t="str">
        <f t="shared" si="38"/>
        <v>music</v>
      </c>
      <c r="R402" t="str">
        <f t="shared" si="39"/>
        <v>pop</v>
      </c>
      <c r="S402" s="10">
        <f t="shared" si="40"/>
        <v>40313.930543981485</v>
      </c>
      <c r="T402" s="10">
        <f t="shared" si="41"/>
        <v>40364.166666666664</v>
      </c>
    </row>
    <row r="403" spans="1:20" ht="45" x14ac:dyDescent="0.25">
      <c r="A403">
        <v>1831</v>
      </c>
      <c r="B403" s="3" t="s">
        <v>1832</v>
      </c>
      <c r="C403" s="3" t="s">
        <v>5941</v>
      </c>
      <c r="D403">
        <v>1000</v>
      </c>
      <c r="E403">
        <v>1030</v>
      </c>
      <c r="F403" t="s">
        <v>8219</v>
      </c>
      <c r="G403" t="s">
        <v>8224</v>
      </c>
      <c r="H403" t="s">
        <v>8246</v>
      </c>
      <c r="I403">
        <v>1336866863</v>
      </c>
      <c r="J403">
        <v>1335570863</v>
      </c>
      <c r="K403" t="b">
        <v>0</v>
      </c>
      <c r="L403">
        <v>14</v>
      </c>
      <c r="M403" t="b">
        <v>1</v>
      </c>
      <c r="N403" t="s">
        <v>8276</v>
      </c>
      <c r="O403" s="9">
        <f t="shared" si="36"/>
        <v>103</v>
      </c>
      <c r="P403" s="5">
        <f t="shared" si="37"/>
        <v>73.571428571428569</v>
      </c>
      <c r="Q403" t="str">
        <f t="shared" si="38"/>
        <v>music</v>
      </c>
      <c r="R403" t="str">
        <f t="shared" si="39"/>
        <v>rock</v>
      </c>
      <c r="S403" s="10">
        <f t="shared" si="40"/>
        <v>41026.996099537035</v>
      </c>
      <c r="T403" s="10">
        <f t="shared" si="41"/>
        <v>41041.996099537035</v>
      </c>
    </row>
    <row r="404" spans="1:20" ht="60" x14ac:dyDescent="0.25">
      <c r="A404">
        <v>3676</v>
      </c>
      <c r="B404" s="3" t="s">
        <v>3673</v>
      </c>
      <c r="C404" s="3" t="s">
        <v>7786</v>
      </c>
      <c r="D404">
        <v>800</v>
      </c>
      <c r="E404">
        <v>1030</v>
      </c>
      <c r="F404" t="s">
        <v>8219</v>
      </c>
      <c r="G404" t="s">
        <v>8224</v>
      </c>
      <c r="H404" t="s">
        <v>8246</v>
      </c>
      <c r="I404">
        <v>1410550484</v>
      </c>
      <c r="J404">
        <v>1408995284</v>
      </c>
      <c r="K404" t="b">
        <v>0</v>
      </c>
      <c r="L404">
        <v>16</v>
      </c>
      <c r="M404" t="b">
        <v>1</v>
      </c>
      <c r="N404" t="s">
        <v>8271</v>
      </c>
      <c r="O404" s="9">
        <f t="shared" si="36"/>
        <v>129</v>
      </c>
      <c r="P404" s="5">
        <f t="shared" si="37"/>
        <v>64.375</v>
      </c>
      <c r="Q404" t="str">
        <f t="shared" si="38"/>
        <v>theater</v>
      </c>
      <c r="R404" t="str">
        <f t="shared" si="39"/>
        <v>plays</v>
      </c>
      <c r="S404" s="10">
        <f t="shared" si="40"/>
        <v>41876.815787037034</v>
      </c>
      <c r="T404" s="10">
        <f t="shared" si="41"/>
        <v>41894.815787037034</v>
      </c>
    </row>
    <row r="405" spans="1:20" ht="45" x14ac:dyDescent="0.25">
      <c r="A405">
        <v>2470</v>
      </c>
      <c r="B405" s="3" t="s">
        <v>2471</v>
      </c>
      <c r="C405" s="3" t="s">
        <v>6580</v>
      </c>
      <c r="D405">
        <v>1000</v>
      </c>
      <c r="E405">
        <v>1031.6400000000001</v>
      </c>
      <c r="F405" t="s">
        <v>8219</v>
      </c>
      <c r="G405" t="s">
        <v>8224</v>
      </c>
      <c r="H405" t="s">
        <v>8246</v>
      </c>
      <c r="I405">
        <v>1337824055</v>
      </c>
      <c r="J405">
        <v>1335232055</v>
      </c>
      <c r="K405" t="b">
        <v>0</v>
      </c>
      <c r="L405">
        <v>36</v>
      </c>
      <c r="M405" t="b">
        <v>1</v>
      </c>
      <c r="N405" t="s">
        <v>8279</v>
      </c>
      <c r="O405" s="9">
        <f t="shared" si="36"/>
        <v>103</v>
      </c>
      <c r="P405" s="5">
        <f t="shared" si="37"/>
        <v>28.65666666666667</v>
      </c>
      <c r="Q405" t="str">
        <f t="shared" si="38"/>
        <v>music</v>
      </c>
      <c r="R405" t="str">
        <f t="shared" si="39"/>
        <v>indie rock</v>
      </c>
      <c r="S405" s="10">
        <f t="shared" si="40"/>
        <v>41023.07471064815</v>
      </c>
      <c r="T405" s="10">
        <f t="shared" si="41"/>
        <v>41053.07471064815</v>
      </c>
    </row>
    <row r="406" spans="1:20" ht="60" x14ac:dyDescent="0.25">
      <c r="A406">
        <v>1206</v>
      </c>
      <c r="B406" s="3" t="s">
        <v>1207</v>
      </c>
      <c r="C406" s="3" t="s">
        <v>5316</v>
      </c>
      <c r="D406">
        <v>900</v>
      </c>
      <c r="E406">
        <v>1035</v>
      </c>
      <c r="F406" t="s">
        <v>8219</v>
      </c>
      <c r="G406" t="s">
        <v>8239</v>
      </c>
      <c r="H406" t="s">
        <v>8249</v>
      </c>
      <c r="I406">
        <v>1489238940</v>
      </c>
      <c r="J406">
        <v>1486406253</v>
      </c>
      <c r="K406" t="b">
        <v>0</v>
      </c>
      <c r="L406">
        <v>32</v>
      </c>
      <c r="M406" t="b">
        <v>1</v>
      </c>
      <c r="N406" t="s">
        <v>8285</v>
      </c>
      <c r="O406" s="9">
        <f t="shared" si="36"/>
        <v>115</v>
      </c>
      <c r="P406" s="5">
        <f t="shared" si="37"/>
        <v>32.34375</v>
      </c>
      <c r="Q406" t="str">
        <f t="shared" si="38"/>
        <v>photography</v>
      </c>
      <c r="R406" t="str">
        <f t="shared" si="39"/>
        <v>photobooks</v>
      </c>
      <c r="S406" s="10">
        <f t="shared" si="40"/>
        <v>42772.776076388895</v>
      </c>
      <c r="T406" s="10">
        <f t="shared" si="41"/>
        <v>42805.561805555553</v>
      </c>
    </row>
    <row r="407" spans="1:20" ht="45" x14ac:dyDescent="0.25">
      <c r="A407">
        <v>3372</v>
      </c>
      <c r="B407" s="3" t="s">
        <v>3371</v>
      </c>
      <c r="C407" s="3" t="s">
        <v>7482</v>
      </c>
      <c r="D407">
        <v>1000</v>
      </c>
      <c r="E407">
        <v>1035</v>
      </c>
      <c r="F407" t="s">
        <v>8219</v>
      </c>
      <c r="G407" t="s">
        <v>8224</v>
      </c>
      <c r="H407" t="s">
        <v>8246</v>
      </c>
      <c r="I407">
        <v>1408942740</v>
      </c>
      <c r="J407">
        <v>1407157756</v>
      </c>
      <c r="K407" t="b">
        <v>0</v>
      </c>
      <c r="L407">
        <v>27</v>
      </c>
      <c r="M407" t="b">
        <v>1</v>
      </c>
      <c r="N407" t="s">
        <v>8271</v>
      </c>
      <c r="O407" s="9">
        <f t="shared" si="36"/>
        <v>104</v>
      </c>
      <c r="P407" s="5">
        <f t="shared" si="37"/>
        <v>38.333333333333336</v>
      </c>
      <c r="Q407" t="str">
        <f t="shared" si="38"/>
        <v>theater</v>
      </c>
      <c r="R407" t="str">
        <f t="shared" si="39"/>
        <v>plays</v>
      </c>
      <c r="S407" s="10">
        <f t="shared" si="40"/>
        <v>41855.548101851848</v>
      </c>
      <c r="T407" s="10">
        <f t="shared" si="41"/>
        <v>41876.207638888889</v>
      </c>
    </row>
    <row r="408" spans="1:20" ht="60" x14ac:dyDescent="0.25">
      <c r="A408">
        <v>3559</v>
      </c>
      <c r="B408" s="3" t="s">
        <v>3558</v>
      </c>
      <c r="C408" s="3" t="s">
        <v>7669</v>
      </c>
      <c r="D408">
        <v>1000</v>
      </c>
      <c r="E408">
        <v>1035</v>
      </c>
      <c r="F408" t="s">
        <v>8219</v>
      </c>
      <c r="G408" t="s">
        <v>8226</v>
      </c>
      <c r="H408" t="s">
        <v>8248</v>
      </c>
      <c r="I408">
        <v>1438333080</v>
      </c>
      <c r="J408">
        <v>1436408308</v>
      </c>
      <c r="K408" t="b">
        <v>0</v>
      </c>
      <c r="L408">
        <v>24</v>
      </c>
      <c r="M408" t="b">
        <v>1</v>
      </c>
      <c r="N408" t="s">
        <v>8271</v>
      </c>
      <c r="O408" s="9">
        <f t="shared" si="36"/>
        <v>104</v>
      </c>
      <c r="P408" s="5">
        <f t="shared" si="37"/>
        <v>43.125</v>
      </c>
      <c r="Q408" t="str">
        <f t="shared" si="38"/>
        <v>theater</v>
      </c>
      <c r="R408" t="str">
        <f t="shared" si="39"/>
        <v>plays</v>
      </c>
      <c r="S408" s="10">
        <f t="shared" si="40"/>
        <v>42194.096157407403</v>
      </c>
      <c r="T408" s="10">
        <f t="shared" si="41"/>
        <v>42216.373611111107</v>
      </c>
    </row>
    <row r="409" spans="1:20" ht="60" x14ac:dyDescent="0.25">
      <c r="A409">
        <v>3668</v>
      </c>
      <c r="B409" s="3" t="s">
        <v>3665</v>
      </c>
      <c r="C409" s="3" t="s">
        <v>7778</v>
      </c>
      <c r="D409">
        <v>1000</v>
      </c>
      <c r="E409">
        <v>1035</v>
      </c>
      <c r="F409" t="s">
        <v>8219</v>
      </c>
      <c r="G409" t="s">
        <v>8224</v>
      </c>
      <c r="H409" t="s">
        <v>8246</v>
      </c>
      <c r="I409">
        <v>1437676380</v>
      </c>
      <c r="J409">
        <v>1435670452</v>
      </c>
      <c r="K409" t="b">
        <v>0</v>
      </c>
      <c r="L409">
        <v>28</v>
      </c>
      <c r="M409" t="b">
        <v>1</v>
      </c>
      <c r="N409" t="s">
        <v>8271</v>
      </c>
      <c r="O409" s="9">
        <f t="shared" si="36"/>
        <v>104</v>
      </c>
      <c r="P409" s="5">
        <f t="shared" si="37"/>
        <v>36.964285714285715</v>
      </c>
      <c r="Q409" t="str">
        <f t="shared" si="38"/>
        <v>theater</v>
      </c>
      <c r="R409" t="str">
        <f t="shared" si="39"/>
        <v>plays</v>
      </c>
      <c r="S409" s="10">
        <f t="shared" si="40"/>
        <v>42185.556157407409</v>
      </c>
      <c r="T409" s="10">
        <f t="shared" si="41"/>
        <v>42208.772916666669</v>
      </c>
    </row>
    <row r="410" spans="1:20" ht="45" x14ac:dyDescent="0.25">
      <c r="A410">
        <v>2104</v>
      </c>
      <c r="B410" s="3" t="s">
        <v>2105</v>
      </c>
      <c r="C410" s="3" t="s">
        <v>6214</v>
      </c>
      <c r="D410">
        <v>800</v>
      </c>
      <c r="E410">
        <v>1036</v>
      </c>
      <c r="F410" t="s">
        <v>8219</v>
      </c>
      <c r="G410" t="s">
        <v>8224</v>
      </c>
      <c r="H410" t="s">
        <v>8246</v>
      </c>
      <c r="I410">
        <v>1369958400</v>
      </c>
      <c r="J410">
        <v>1367286434</v>
      </c>
      <c r="K410" t="b">
        <v>0</v>
      </c>
      <c r="L410">
        <v>37</v>
      </c>
      <c r="M410" t="b">
        <v>1</v>
      </c>
      <c r="N410" t="s">
        <v>8279</v>
      </c>
      <c r="O410" s="9">
        <f t="shared" si="36"/>
        <v>130</v>
      </c>
      <c r="P410" s="5">
        <f t="shared" si="37"/>
        <v>28</v>
      </c>
      <c r="Q410" t="str">
        <f t="shared" si="38"/>
        <v>music</v>
      </c>
      <c r="R410" t="str">
        <f t="shared" si="39"/>
        <v>indie rock</v>
      </c>
      <c r="S410" s="10">
        <f t="shared" si="40"/>
        <v>41394.074467592596</v>
      </c>
      <c r="T410" s="10">
        <f t="shared" si="41"/>
        <v>41425</v>
      </c>
    </row>
    <row r="411" spans="1:20" ht="45" x14ac:dyDescent="0.25">
      <c r="A411">
        <v>780</v>
      </c>
      <c r="B411" s="3" t="s">
        <v>781</v>
      </c>
      <c r="C411" s="3" t="s">
        <v>4890</v>
      </c>
      <c r="D411">
        <v>1000</v>
      </c>
      <c r="E411">
        <v>1040</v>
      </c>
      <c r="F411" t="s">
        <v>8219</v>
      </c>
      <c r="G411" t="s">
        <v>8224</v>
      </c>
      <c r="H411" t="s">
        <v>8246</v>
      </c>
      <c r="I411">
        <v>1304439025</v>
      </c>
      <c r="J411">
        <v>1301847025</v>
      </c>
      <c r="K411" t="b">
        <v>0</v>
      </c>
      <c r="L411">
        <v>27</v>
      </c>
      <c r="M411" t="b">
        <v>1</v>
      </c>
      <c r="N411" t="s">
        <v>8276</v>
      </c>
      <c r="O411" s="9">
        <f t="shared" si="36"/>
        <v>104</v>
      </c>
      <c r="P411" s="5">
        <f t="shared" si="37"/>
        <v>38.518518518518519</v>
      </c>
      <c r="Q411" t="str">
        <f t="shared" si="38"/>
        <v>music</v>
      </c>
      <c r="R411" t="str">
        <f t="shared" si="39"/>
        <v>rock</v>
      </c>
      <c r="S411" s="10">
        <f t="shared" si="40"/>
        <v>40636.673900462964</v>
      </c>
      <c r="T411" s="10">
        <f t="shared" si="41"/>
        <v>40666.673900462964</v>
      </c>
    </row>
    <row r="412" spans="1:20" ht="45" x14ac:dyDescent="0.25">
      <c r="A412">
        <v>811</v>
      </c>
      <c r="B412" s="3" t="s">
        <v>812</v>
      </c>
      <c r="C412" s="3" t="s">
        <v>4921</v>
      </c>
      <c r="D412">
        <v>1000</v>
      </c>
      <c r="E412">
        <v>1040</v>
      </c>
      <c r="F412" t="s">
        <v>8219</v>
      </c>
      <c r="G412" t="s">
        <v>8224</v>
      </c>
      <c r="H412" t="s">
        <v>8246</v>
      </c>
      <c r="I412">
        <v>1373475120</v>
      </c>
      <c r="J412">
        <v>1371569202</v>
      </c>
      <c r="K412" t="b">
        <v>0</v>
      </c>
      <c r="L412">
        <v>12</v>
      </c>
      <c r="M412" t="b">
        <v>1</v>
      </c>
      <c r="N412" t="s">
        <v>8276</v>
      </c>
      <c r="O412" s="9">
        <f t="shared" si="36"/>
        <v>104</v>
      </c>
      <c r="P412" s="5">
        <f t="shared" si="37"/>
        <v>86.666666666666671</v>
      </c>
      <c r="Q412" t="str">
        <f t="shared" si="38"/>
        <v>music</v>
      </c>
      <c r="R412" t="str">
        <f t="shared" si="39"/>
        <v>rock</v>
      </c>
      <c r="S412" s="10">
        <f t="shared" si="40"/>
        <v>41443.643541666665</v>
      </c>
      <c r="T412" s="10">
        <f t="shared" si="41"/>
        <v>41465.702777777777</v>
      </c>
    </row>
    <row r="413" spans="1:20" ht="45" x14ac:dyDescent="0.25">
      <c r="A413">
        <v>310</v>
      </c>
      <c r="B413" s="3" t="s">
        <v>311</v>
      </c>
      <c r="C413" s="3" t="s">
        <v>4420</v>
      </c>
      <c r="D413">
        <v>1000</v>
      </c>
      <c r="E413">
        <v>1041.29</v>
      </c>
      <c r="F413" t="s">
        <v>8219</v>
      </c>
      <c r="G413" t="s">
        <v>8224</v>
      </c>
      <c r="H413" t="s">
        <v>8246</v>
      </c>
      <c r="I413">
        <v>1319076000</v>
      </c>
      <c r="J413">
        <v>1317788623</v>
      </c>
      <c r="K413" t="b">
        <v>1</v>
      </c>
      <c r="L413">
        <v>36</v>
      </c>
      <c r="M413" t="b">
        <v>1</v>
      </c>
      <c r="N413" t="s">
        <v>8269</v>
      </c>
      <c r="O413" s="9">
        <f t="shared" si="36"/>
        <v>104</v>
      </c>
      <c r="P413" s="5">
        <f t="shared" si="37"/>
        <v>28.924722222222222</v>
      </c>
      <c r="Q413" t="str">
        <f t="shared" si="38"/>
        <v>film &amp; video</v>
      </c>
      <c r="R413" t="str">
        <f t="shared" si="39"/>
        <v>documentary</v>
      </c>
      <c r="S413" s="10">
        <f t="shared" si="40"/>
        <v>40821.183136574073</v>
      </c>
      <c r="T413" s="10">
        <f t="shared" si="41"/>
        <v>40836.083333333336</v>
      </c>
    </row>
    <row r="414" spans="1:20" ht="60" x14ac:dyDescent="0.25">
      <c r="A414">
        <v>3684</v>
      </c>
      <c r="B414" s="3" t="s">
        <v>3681</v>
      </c>
      <c r="C414" s="3" t="s">
        <v>7794</v>
      </c>
      <c r="D414">
        <v>750</v>
      </c>
      <c r="E414">
        <v>1043</v>
      </c>
      <c r="F414" t="s">
        <v>8219</v>
      </c>
      <c r="G414" t="s">
        <v>8224</v>
      </c>
      <c r="H414" t="s">
        <v>8246</v>
      </c>
      <c r="I414">
        <v>1441167586</v>
      </c>
      <c r="J414">
        <v>1438575586</v>
      </c>
      <c r="K414" t="b">
        <v>0</v>
      </c>
      <c r="L414">
        <v>23</v>
      </c>
      <c r="M414" t="b">
        <v>1</v>
      </c>
      <c r="N414" t="s">
        <v>8271</v>
      </c>
      <c r="O414" s="9">
        <f t="shared" si="36"/>
        <v>139</v>
      </c>
      <c r="P414" s="5">
        <f t="shared" si="37"/>
        <v>45.347826086956523</v>
      </c>
      <c r="Q414" t="str">
        <f t="shared" si="38"/>
        <v>theater</v>
      </c>
      <c r="R414" t="str">
        <f t="shared" si="39"/>
        <v>plays</v>
      </c>
      <c r="S414" s="10">
        <f t="shared" si="40"/>
        <v>42219.180393518516</v>
      </c>
      <c r="T414" s="10">
        <f t="shared" si="41"/>
        <v>42249.180393518516</v>
      </c>
    </row>
    <row r="415" spans="1:20" ht="45" x14ac:dyDescent="0.25">
      <c r="A415">
        <v>3368</v>
      </c>
      <c r="B415" s="3" t="s">
        <v>3367</v>
      </c>
      <c r="C415" s="3" t="s">
        <v>7478</v>
      </c>
      <c r="D415">
        <v>1000</v>
      </c>
      <c r="E415">
        <v>1046</v>
      </c>
      <c r="F415" t="s">
        <v>8219</v>
      </c>
      <c r="G415" t="s">
        <v>8224</v>
      </c>
      <c r="H415" t="s">
        <v>8246</v>
      </c>
      <c r="I415">
        <v>1420088400</v>
      </c>
      <c r="J415">
        <v>1416977259</v>
      </c>
      <c r="K415" t="b">
        <v>0</v>
      </c>
      <c r="L415">
        <v>23</v>
      </c>
      <c r="M415" t="b">
        <v>1</v>
      </c>
      <c r="N415" t="s">
        <v>8271</v>
      </c>
      <c r="O415" s="9">
        <f t="shared" si="36"/>
        <v>105</v>
      </c>
      <c r="P415" s="5">
        <f t="shared" si="37"/>
        <v>45.478260869565219</v>
      </c>
      <c r="Q415" t="str">
        <f t="shared" si="38"/>
        <v>theater</v>
      </c>
      <c r="R415" t="str">
        <f t="shared" si="39"/>
        <v>plays</v>
      </c>
      <c r="S415" s="10">
        <f t="shared" si="40"/>
        <v>41969.199756944443</v>
      </c>
      <c r="T415" s="10">
        <f t="shared" si="41"/>
        <v>42005.208333333328</v>
      </c>
    </row>
    <row r="416" spans="1:20" ht="45" x14ac:dyDescent="0.25">
      <c r="A416">
        <v>1883</v>
      </c>
      <c r="B416" s="3" t="s">
        <v>1884</v>
      </c>
      <c r="C416" s="3" t="s">
        <v>5993</v>
      </c>
      <c r="D416">
        <v>999</v>
      </c>
      <c r="E416">
        <v>1047</v>
      </c>
      <c r="F416" t="s">
        <v>8219</v>
      </c>
      <c r="G416" t="s">
        <v>8224</v>
      </c>
      <c r="H416" t="s">
        <v>8246</v>
      </c>
      <c r="I416">
        <v>1333921508</v>
      </c>
      <c r="J416">
        <v>1331333108</v>
      </c>
      <c r="K416" t="b">
        <v>0</v>
      </c>
      <c r="L416">
        <v>32</v>
      </c>
      <c r="M416" t="b">
        <v>1</v>
      </c>
      <c r="N416" t="s">
        <v>8279</v>
      </c>
      <c r="O416" s="9">
        <f t="shared" si="36"/>
        <v>105</v>
      </c>
      <c r="P416" s="5">
        <f t="shared" si="37"/>
        <v>32.71875</v>
      </c>
      <c r="Q416" t="str">
        <f t="shared" si="38"/>
        <v>music</v>
      </c>
      <c r="R416" t="str">
        <f t="shared" si="39"/>
        <v>indie rock</v>
      </c>
      <c r="S416" s="10">
        <f t="shared" si="40"/>
        <v>40977.948009259257</v>
      </c>
      <c r="T416" s="10">
        <f t="shared" si="41"/>
        <v>41007.906342592592</v>
      </c>
    </row>
    <row r="417" spans="1:20" ht="30" x14ac:dyDescent="0.25">
      <c r="A417">
        <v>1638</v>
      </c>
      <c r="B417" s="3" t="s">
        <v>1639</v>
      </c>
      <c r="C417" s="3" t="s">
        <v>5748</v>
      </c>
      <c r="D417">
        <v>1000</v>
      </c>
      <c r="E417">
        <v>1050</v>
      </c>
      <c r="F417" t="s">
        <v>8219</v>
      </c>
      <c r="G417" t="s">
        <v>8224</v>
      </c>
      <c r="H417" t="s">
        <v>8246</v>
      </c>
      <c r="I417">
        <v>1362086700</v>
      </c>
      <c r="J417">
        <v>1358180968</v>
      </c>
      <c r="K417" t="b">
        <v>0</v>
      </c>
      <c r="L417">
        <v>27</v>
      </c>
      <c r="M417" t="b">
        <v>1</v>
      </c>
      <c r="N417" t="s">
        <v>8276</v>
      </c>
      <c r="O417" s="9">
        <f t="shared" si="36"/>
        <v>105</v>
      </c>
      <c r="P417" s="5">
        <f t="shared" si="37"/>
        <v>38.888888888888886</v>
      </c>
      <c r="Q417" t="str">
        <f t="shared" si="38"/>
        <v>music</v>
      </c>
      <c r="R417" t="str">
        <f t="shared" si="39"/>
        <v>rock</v>
      </c>
      <c r="S417" s="10">
        <f t="shared" si="40"/>
        <v>41288.68712962963</v>
      </c>
      <c r="T417" s="10">
        <f t="shared" si="41"/>
        <v>41333.892361111109</v>
      </c>
    </row>
    <row r="418" spans="1:20" ht="60" x14ac:dyDescent="0.25">
      <c r="A418">
        <v>1833</v>
      </c>
      <c r="B418" s="3" t="s">
        <v>1834</v>
      </c>
      <c r="C418" s="3" t="s">
        <v>5943</v>
      </c>
      <c r="D418">
        <v>400</v>
      </c>
      <c r="E418">
        <v>1050</v>
      </c>
      <c r="F418" t="s">
        <v>8219</v>
      </c>
      <c r="G418" t="s">
        <v>8224</v>
      </c>
      <c r="H418" t="s">
        <v>8246</v>
      </c>
      <c r="I418">
        <v>1362211140</v>
      </c>
      <c r="J418">
        <v>1359421403</v>
      </c>
      <c r="K418" t="b">
        <v>0</v>
      </c>
      <c r="L418">
        <v>25</v>
      </c>
      <c r="M418" t="b">
        <v>1</v>
      </c>
      <c r="N418" t="s">
        <v>8276</v>
      </c>
      <c r="O418" s="9">
        <f t="shared" si="36"/>
        <v>263</v>
      </c>
      <c r="P418" s="5">
        <f t="shared" si="37"/>
        <v>42</v>
      </c>
      <c r="Q418" t="str">
        <f t="shared" si="38"/>
        <v>music</v>
      </c>
      <c r="R418" t="str">
        <f t="shared" si="39"/>
        <v>rock</v>
      </c>
      <c r="S418" s="10">
        <f t="shared" si="40"/>
        <v>41303.044016203705</v>
      </c>
      <c r="T418" s="10">
        <f t="shared" si="41"/>
        <v>41335.332638888889</v>
      </c>
    </row>
    <row r="419" spans="1:20" ht="45" x14ac:dyDescent="0.25">
      <c r="A419">
        <v>2299</v>
      </c>
      <c r="B419" s="3" t="s">
        <v>2300</v>
      </c>
      <c r="C419" s="3" t="s">
        <v>6409</v>
      </c>
      <c r="D419">
        <v>300</v>
      </c>
      <c r="E419">
        <v>1050.5</v>
      </c>
      <c r="F419" t="s">
        <v>8219</v>
      </c>
      <c r="G419" t="s">
        <v>8224</v>
      </c>
      <c r="H419" t="s">
        <v>8246</v>
      </c>
      <c r="I419">
        <v>1296953209</v>
      </c>
      <c r="J419">
        <v>1295657209</v>
      </c>
      <c r="K419" t="b">
        <v>0</v>
      </c>
      <c r="L419">
        <v>14</v>
      </c>
      <c r="M419" t="b">
        <v>1</v>
      </c>
      <c r="N419" t="s">
        <v>8276</v>
      </c>
      <c r="O419" s="9">
        <f t="shared" si="36"/>
        <v>350</v>
      </c>
      <c r="P419" s="5">
        <f t="shared" si="37"/>
        <v>75.035714285714292</v>
      </c>
      <c r="Q419" t="str">
        <f t="shared" si="38"/>
        <v>music</v>
      </c>
      <c r="R419" t="str">
        <f t="shared" si="39"/>
        <v>rock</v>
      </c>
      <c r="S419" s="10">
        <f t="shared" si="40"/>
        <v>40565.032511574071</v>
      </c>
      <c r="T419" s="10">
        <f t="shared" si="41"/>
        <v>40580.032511574071</v>
      </c>
    </row>
    <row r="420" spans="1:20" ht="45" x14ac:dyDescent="0.25">
      <c r="A420">
        <v>3408</v>
      </c>
      <c r="B420" s="3" t="s">
        <v>3407</v>
      </c>
      <c r="C420" s="3" t="s">
        <v>7518</v>
      </c>
      <c r="D420">
        <v>500</v>
      </c>
      <c r="E420">
        <v>1055</v>
      </c>
      <c r="F420" t="s">
        <v>8219</v>
      </c>
      <c r="G420" t="s">
        <v>8224</v>
      </c>
      <c r="H420" t="s">
        <v>8246</v>
      </c>
      <c r="I420">
        <v>1405727304</v>
      </c>
      <c r="J420">
        <v>1403135304</v>
      </c>
      <c r="K420" t="b">
        <v>0</v>
      </c>
      <c r="L420">
        <v>18</v>
      </c>
      <c r="M420" t="b">
        <v>1</v>
      </c>
      <c r="N420" t="s">
        <v>8271</v>
      </c>
      <c r="O420" s="9">
        <f t="shared" si="36"/>
        <v>211</v>
      </c>
      <c r="P420" s="5">
        <f t="shared" si="37"/>
        <v>58.611111111111114</v>
      </c>
      <c r="Q420" t="str">
        <f t="shared" si="38"/>
        <v>theater</v>
      </c>
      <c r="R420" t="str">
        <f t="shared" si="39"/>
        <v>plays</v>
      </c>
      <c r="S420" s="10">
        <f t="shared" si="40"/>
        <v>41808.991944444446</v>
      </c>
      <c r="T420" s="10">
        <f t="shared" si="41"/>
        <v>41838.991944444446</v>
      </c>
    </row>
    <row r="421" spans="1:20" ht="60" x14ac:dyDescent="0.25">
      <c r="A421">
        <v>646</v>
      </c>
      <c r="B421" s="3" t="s">
        <v>647</v>
      </c>
      <c r="C421" s="3" t="s">
        <v>4756</v>
      </c>
      <c r="D421">
        <v>800</v>
      </c>
      <c r="E421">
        <v>1055.01</v>
      </c>
      <c r="F421" t="s">
        <v>8219</v>
      </c>
      <c r="G421" t="s">
        <v>8224</v>
      </c>
      <c r="H421" t="s">
        <v>8246</v>
      </c>
      <c r="I421">
        <v>1407788867</v>
      </c>
      <c r="J421">
        <v>1405196867</v>
      </c>
      <c r="K421" t="b">
        <v>0</v>
      </c>
      <c r="L421">
        <v>27</v>
      </c>
      <c r="M421" t="b">
        <v>1</v>
      </c>
      <c r="N421" t="s">
        <v>8273</v>
      </c>
      <c r="O421" s="9">
        <f t="shared" si="36"/>
        <v>132</v>
      </c>
      <c r="P421" s="5">
        <f t="shared" si="37"/>
        <v>39.074444444444445</v>
      </c>
      <c r="Q421" t="str">
        <f t="shared" si="38"/>
        <v>technology</v>
      </c>
      <c r="R421" t="str">
        <f t="shared" si="39"/>
        <v>wearables</v>
      </c>
      <c r="S421" s="10">
        <f t="shared" si="40"/>
        <v>41832.852627314816</v>
      </c>
      <c r="T421" s="10">
        <f t="shared" si="41"/>
        <v>41862.852627314816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9">
        <f t="shared" si="36"/>
        <v>0</v>
      </c>
      <c r="P422" s="5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0">
        <f t="shared" si="40"/>
        <v>41682.23646990741</v>
      </c>
      <c r="T422" s="10">
        <f t="shared" si="41"/>
        <v>41712.194803240738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9">
        <f t="shared" si="36"/>
        <v>2</v>
      </c>
      <c r="P423" s="5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0">
        <f t="shared" si="40"/>
        <v>42177.491388888884</v>
      </c>
      <c r="T423" s="10">
        <f t="shared" si="41"/>
        <v>42237.491388888884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9">
        <f t="shared" si="36"/>
        <v>1</v>
      </c>
      <c r="P424" s="5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0">
        <f t="shared" si="40"/>
        <v>41863.260381944441</v>
      </c>
      <c r="T424" s="10">
        <f t="shared" si="41"/>
        <v>41893.260381944441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9">
        <f t="shared" si="36"/>
        <v>1</v>
      </c>
      <c r="P425" s="5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0">
        <f t="shared" si="40"/>
        <v>41400.92627314815</v>
      </c>
      <c r="T425" s="10">
        <f t="shared" si="41"/>
        <v>41430.92627314815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9">
        <f t="shared" si="36"/>
        <v>7</v>
      </c>
      <c r="P426" s="5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0">
        <f t="shared" si="40"/>
        <v>40934.376145833332</v>
      </c>
      <c r="T426" s="10">
        <f t="shared" si="41"/>
        <v>40994.334479166668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9">
        <f t="shared" si="36"/>
        <v>0</v>
      </c>
      <c r="P427" s="5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0">
        <f t="shared" si="40"/>
        <v>42275.861157407402</v>
      </c>
      <c r="T427" s="10">
        <f t="shared" si="41"/>
        <v>42335.902824074074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9">
        <f t="shared" si="36"/>
        <v>1</v>
      </c>
      <c r="P428" s="5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0">
        <f t="shared" si="40"/>
        <v>42400.711967592593</v>
      </c>
      <c r="T428" s="10">
        <f t="shared" si="41"/>
        <v>42430.711967592593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9">
        <f t="shared" si="36"/>
        <v>0</v>
      </c>
      <c r="P429" s="5" t="e">
        <f t="shared" si="37"/>
        <v>#DIV/0!</v>
      </c>
      <c r="Q429" t="str">
        <f t="shared" si="38"/>
        <v>film &amp; video</v>
      </c>
      <c r="R429" t="str">
        <f t="shared" si="39"/>
        <v>animation</v>
      </c>
      <c r="S429" s="10">
        <f t="shared" si="40"/>
        <v>42285.909027777772</v>
      </c>
      <c r="T429" s="10">
        <f t="shared" si="41"/>
        <v>42299.790972222225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9">
        <f t="shared" si="36"/>
        <v>6</v>
      </c>
      <c r="P430" s="5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0">
        <f t="shared" si="40"/>
        <v>41778.766724537039</v>
      </c>
      <c r="T430" s="10">
        <f t="shared" si="41"/>
        <v>41806.916666666664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9">
        <f t="shared" si="36"/>
        <v>0</v>
      </c>
      <c r="P431" s="5" t="e">
        <f t="shared" si="37"/>
        <v>#DIV/0!</v>
      </c>
      <c r="Q431" t="str">
        <f t="shared" si="38"/>
        <v>film &amp; video</v>
      </c>
      <c r="R431" t="str">
        <f t="shared" si="39"/>
        <v>animation</v>
      </c>
      <c r="S431" s="10">
        <f t="shared" si="40"/>
        <v>40070.901412037041</v>
      </c>
      <c r="T431" s="10">
        <f t="shared" si="41"/>
        <v>40144.207638888889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9">
        <f t="shared" si="36"/>
        <v>2</v>
      </c>
      <c r="P432" s="5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0">
        <f t="shared" si="40"/>
        <v>41513.107256944444</v>
      </c>
      <c r="T432" s="10">
        <f t="shared" si="41"/>
        <v>41528.107256944444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9">
        <f t="shared" si="36"/>
        <v>14</v>
      </c>
      <c r="P433" s="5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0">
        <f t="shared" si="40"/>
        <v>42526.871331018512</v>
      </c>
      <c r="T433" s="10">
        <f t="shared" si="41"/>
        <v>42556.871331018512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9">
        <f t="shared" si="36"/>
        <v>10</v>
      </c>
      <c r="P434" s="5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0">
        <f t="shared" si="40"/>
        <v>42238.726631944446</v>
      </c>
      <c r="T434" s="10">
        <f t="shared" si="41"/>
        <v>42298.726631944446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9">
        <f t="shared" si="36"/>
        <v>0</v>
      </c>
      <c r="P435" s="5" t="e">
        <f t="shared" si="37"/>
        <v>#DIV/0!</v>
      </c>
      <c r="Q435" t="str">
        <f t="shared" si="38"/>
        <v>film &amp; video</v>
      </c>
      <c r="R435" t="str">
        <f t="shared" si="39"/>
        <v>animation</v>
      </c>
      <c r="S435" s="10">
        <f t="shared" si="40"/>
        <v>42228.629884259266</v>
      </c>
      <c r="T435" s="10">
        <f t="shared" si="41"/>
        <v>42288.629884259266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9">
        <f t="shared" si="36"/>
        <v>5</v>
      </c>
      <c r="P436" s="5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0">
        <f t="shared" si="40"/>
        <v>41576.834513888891</v>
      </c>
      <c r="T436" s="10">
        <f t="shared" si="41"/>
        <v>41609.876180555555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9">
        <f t="shared" si="36"/>
        <v>0</v>
      </c>
      <c r="P437" s="5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0">
        <f t="shared" si="40"/>
        <v>41500.747453703705</v>
      </c>
      <c r="T437" s="10">
        <f t="shared" si="41"/>
        <v>41530.747453703705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9">
        <f t="shared" si="36"/>
        <v>0</v>
      </c>
      <c r="P438" s="5" t="e">
        <f t="shared" si="37"/>
        <v>#DIV/0!</v>
      </c>
      <c r="Q438" t="str">
        <f t="shared" si="38"/>
        <v>film &amp; video</v>
      </c>
      <c r="R438" t="str">
        <f t="shared" si="39"/>
        <v>animation</v>
      </c>
      <c r="S438" s="10">
        <f t="shared" si="40"/>
        <v>41456.36241898148</v>
      </c>
      <c r="T438" s="10">
        <f t="shared" si="41"/>
        <v>41486.36241898148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9">
        <f t="shared" si="36"/>
        <v>0</v>
      </c>
      <c r="P439" s="5" t="e">
        <f t="shared" si="37"/>
        <v>#DIV/0!</v>
      </c>
      <c r="Q439" t="str">
        <f t="shared" si="38"/>
        <v>film &amp; video</v>
      </c>
      <c r="R439" t="str">
        <f t="shared" si="39"/>
        <v>animation</v>
      </c>
      <c r="S439" s="10">
        <f t="shared" si="40"/>
        <v>42591.31858796296</v>
      </c>
      <c r="T439" s="10">
        <f t="shared" si="41"/>
        <v>42651.31858796296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9">
        <f t="shared" si="36"/>
        <v>9</v>
      </c>
      <c r="P440" s="5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0">
        <f t="shared" si="40"/>
        <v>42296.261087962965</v>
      </c>
      <c r="T440" s="10">
        <f t="shared" si="41"/>
        <v>42326.302754629629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9">
        <f t="shared" si="36"/>
        <v>0</v>
      </c>
      <c r="P441" s="5" t="e">
        <f t="shared" si="37"/>
        <v>#DIV/0!</v>
      </c>
      <c r="Q441" t="str">
        <f t="shared" si="38"/>
        <v>film &amp; video</v>
      </c>
      <c r="R441" t="str">
        <f t="shared" si="39"/>
        <v>animation</v>
      </c>
      <c r="S441" s="10">
        <f t="shared" si="40"/>
        <v>41919.761782407404</v>
      </c>
      <c r="T441" s="10">
        <f t="shared" si="41"/>
        <v>41929.761782407404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9">
        <f t="shared" si="36"/>
        <v>0</v>
      </c>
      <c r="P442" s="5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0">
        <f t="shared" si="40"/>
        <v>42423.985567129625</v>
      </c>
      <c r="T442" s="10">
        <f t="shared" si="41"/>
        <v>42453.943900462968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9">
        <f t="shared" si="36"/>
        <v>0</v>
      </c>
      <c r="P443" s="5" t="e">
        <f t="shared" si="37"/>
        <v>#DIV/0!</v>
      </c>
      <c r="Q443" t="str">
        <f t="shared" si="38"/>
        <v>film &amp; video</v>
      </c>
      <c r="R443" t="str">
        <f t="shared" si="39"/>
        <v>animation</v>
      </c>
      <c r="S443" s="10">
        <f t="shared" si="40"/>
        <v>41550.793935185182</v>
      </c>
      <c r="T443" s="10">
        <f t="shared" si="41"/>
        <v>41580.793935185182</v>
      </c>
    </row>
    <row r="444" spans="1:20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9">
        <f t="shared" si="36"/>
        <v>39</v>
      </c>
      <c r="P444" s="5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0">
        <f t="shared" si="40"/>
        <v>42024.888692129629</v>
      </c>
      <c r="T444" s="10">
        <f t="shared" si="41"/>
        <v>42054.888692129629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9">
        <f t="shared" si="36"/>
        <v>0</v>
      </c>
      <c r="P445" s="5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0">
        <f t="shared" si="40"/>
        <v>41650.015057870369</v>
      </c>
      <c r="T445" s="10">
        <f t="shared" si="41"/>
        <v>41680.015057870369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9">
        <f t="shared" si="36"/>
        <v>5</v>
      </c>
      <c r="P446" s="5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0">
        <f t="shared" si="40"/>
        <v>40894.906956018516</v>
      </c>
      <c r="T446" s="10">
        <f t="shared" si="41"/>
        <v>40954.906956018516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9">
        <f t="shared" si="36"/>
        <v>0</v>
      </c>
      <c r="P447" s="5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0">
        <f t="shared" si="40"/>
        <v>42130.335358796292</v>
      </c>
      <c r="T447" s="10">
        <f t="shared" si="41"/>
        <v>42145.335358796292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9">
        <f t="shared" si="36"/>
        <v>7</v>
      </c>
      <c r="P448" s="5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0">
        <f t="shared" si="40"/>
        <v>42037.083564814813</v>
      </c>
      <c r="T448" s="10">
        <f t="shared" si="41"/>
        <v>42067.083564814813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9">
        <f t="shared" si="36"/>
        <v>0</v>
      </c>
      <c r="P449" s="5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0">
        <f t="shared" si="40"/>
        <v>41331.555127314816</v>
      </c>
      <c r="T449" s="10">
        <f t="shared" si="41"/>
        <v>41356.513460648144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9">
        <f t="shared" ref="O450:O513" si="42">ROUND((E450/D450)*100,0)</f>
        <v>3</v>
      </c>
      <c r="P450" s="5">
        <f t="shared" ref="P450:P513" si="43">E450/L450</f>
        <v>20.502500000000001</v>
      </c>
      <c r="Q450" t="str">
        <f t="shared" ref="Q450:Q513" si="44">LEFT(N450,SEARCH("/",N450)-1)</f>
        <v>film &amp; video</v>
      </c>
      <c r="R450" t="str">
        <f t="shared" ref="R450:R513" si="45">RIGHT(N450,LEN(N450)-SEARCH("/",N450,1))</f>
        <v>animation</v>
      </c>
      <c r="S450" s="10">
        <f t="shared" ref="S450:S513" si="46">(((J450/60)/60)/24)+DATE(1970,1,1)</f>
        <v>41753.758043981477</v>
      </c>
      <c r="T450" s="10">
        <f t="shared" ref="T450:T513" si="47">(((I450/60)/60)/24)+DATE(1970,1,1)</f>
        <v>41773.758043981477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9">
        <f t="shared" si="42"/>
        <v>2</v>
      </c>
      <c r="P451" s="5">
        <f t="shared" si="43"/>
        <v>9</v>
      </c>
      <c r="Q451" t="str">
        <f t="shared" si="44"/>
        <v>film &amp; video</v>
      </c>
      <c r="R451" t="str">
        <f t="shared" si="45"/>
        <v>animation</v>
      </c>
      <c r="S451" s="10">
        <f t="shared" si="46"/>
        <v>41534.568113425928</v>
      </c>
      <c r="T451" s="10">
        <f t="shared" si="47"/>
        <v>41564.568113425928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9">
        <f t="shared" si="42"/>
        <v>1</v>
      </c>
      <c r="P452" s="5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0">
        <f t="shared" si="46"/>
        <v>41654.946759259255</v>
      </c>
      <c r="T452" s="10">
        <f t="shared" si="47"/>
        <v>41684.946759259255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9">
        <f t="shared" si="42"/>
        <v>0</v>
      </c>
      <c r="P453" s="5" t="e">
        <f t="shared" si="43"/>
        <v>#DIV/0!</v>
      </c>
      <c r="Q453" t="str">
        <f t="shared" si="44"/>
        <v>film &amp; video</v>
      </c>
      <c r="R453" t="str">
        <f t="shared" si="45"/>
        <v>animation</v>
      </c>
      <c r="S453" s="10">
        <f t="shared" si="46"/>
        <v>41634.715173611112</v>
      </c>
      <c r="T453" s="10">
        <f t="shared" si="47"/>
        <v>41664.715173611112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9">
        <f t="shared" si="42"/>
        <v>64</v>
      </c>
      <c r="P454" s="5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0">
        <f t="shared" si="46"/>
        <v>42107.703877314809</v>
      </c>
      <c r="T454" s="10">
        <f t="shared" si="47"/>
        <v>42137.703877314809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9">
        <f t="shared" si="42"/>
        <v>0</v>
      </c>
      <c r="P455" s="5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0">
        <f t="shared" si="46"/>
        <v>42038.824988425928</v>
      </c>
      <c r="T455" s="10">
        <f t="shared" si="47"/>
        <v>42054.824988425928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9">
        <f t="shared" si="42"/>
        <v>1</v>
      </c>
      <c r="P456" s="5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0">
        <f t="shared" si="46"/>
        <v>41938.717256944445</v>
      </c>
      <c r="T456" s="10">
        <f t="shared" si="47"/>
        <v>41969.551388888889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9">
        <f t="shared" si="42"/>
        <v>0</v>
      </c>
      <c r="P457" s="5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0">
        <f t="shared" si="46"/>
        <v>40971.002569444441</v>
      </c>
      <c r="T457" s="10">
        <f t="shared" si="47"/>
        <v>41016.021527777775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9">
        <f t="shared" si="42"/>
        <v>1</v>
      </c>
      <c r="P458" s="5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0">
        <f t="shared" si="46"/>
        <v>41547.694456018515</v>
      </c>
      <c r="T458" s="10">
        <f t="shared" si="47"/>
        <v>41569.165972222225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9">
        <f t="shared" si="42"/>
        <v>0</v>
      </c>
      <c r="P459" s="5" t="e">
        <f t="shared" si="43"/>
        <v>#DIV/0!</v>
      </c>
      <c r="Q459" t="str">
        <f t="shared" si="44"/>
        <v>film &amp; video</v>
      </c>
      <c r="R459" t="str">
        <f t="shared" si="45"/>
        <v>animation</v>
      </c>
      <c r="S459" s="10">
        <f t="shared" si="46"/>
        <v>41837.767500000002</v>
      </c>
      <c r="T459" s="10">
        <f t="shared" si="47"/>
        <v>41867.767500000002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9">
        <f t="shared" si="42"/>
        <v>8</v>
      </c>
      <c r="P460" s="5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0">
        <f t="shared" si="46"/>
        <v>41378.69976851852</v>
      </c>
      <c r="T460" s="10">
        <f t="shared" si="47"/>
        <v>41408.69976851852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9">
        <f t="shared" si="42"/>
        <v>0</v>
      </c>
      <c r="P461" s="5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0">
        <f t="shared" si="46"/>
        <v>40800.6403587963</v>
      </c>
      <c r="T461" s="10">
        <f t="shared" si="47"/>
        <v>40860.682025462964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9">
        <f t="shared" si="42"/>
        <v>0</v>
      </c>
      <c r="P462" s="5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0">
        <f t="shared" si="46"/>
        <v>41759.542534722219</v>
      </c>
      <c r="T462" s="10">
        <f t="shared" si="47"/>
        <v>41791.166666666664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9">
        <f t="shared" si="42"/>
        <v>0</v>
      </c>
      <c r="P463" s="5" t="e">
        <f t="shared" si="43"/>
        <v>#DIV/0!</v>
      </c>
      <c r="Q463" t="str">
        <f t="shared" si="44"/>
        <v>film &amp; video</v>
      </c>
      <c r="R463" t="str">
        <f t="shared" si="45"/>
        <v>animation</v>
      </c>
      <c r="S463" s="10">
        <f t="shared" si="46"/>
        <v>41407.84684027778</v>
      </c>
      <c r="T463" s="10">
        <f t="shared" si="47"/>
        <v>41427.84684027778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9">
        <f t="shared" si="42"/>
        <v>0</v>
      </c>
      <c r="P464" s="5" t="e">
        <f t="shared" si="43"/>
        <v>#DIV/0!</v>
      </c>
      <c r="Q464" t="str">
        <f t="shared" si="44"/>
        <v>film &amp; video</v>
      </c>
      <c r="R464" t="str">
        <f t="shared" si="45"/>
        <v>animation</v>
      </c>
      <c r="S464" s="10">
        <f t="shared" si="46"/>
        <v>40705.126631944448</v>
      </c>
      <c r="T464" s="10">
        <f t="shared" si="47"/>
        <v>40765.126631944448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9">
        <f t="shared" si="42"/>
        <v>2</v>
      </c>
      <c r="P465" s="5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0">
        <f t="shared" si="46"/>
        <v>40750.710104166668</v>
      </c>
      <c r="T465" s="10">
        <f t="shared" si="47"/>
        <v>40810.710104166668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9">
        <f t="shared" si="42"/>
        <v>0</v>
      </c>
      <c r="P466" s="5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0">
        <f t="shared" si="46"/>
        <v>42488.848784722228</v>
      </c>
      <c r="T466" s="10">
        <f t="shared" si="47"/>
        <v>42508.848784722228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9">
        <f t="shared" si="42"/>
        <v>27</v>
      </c>
      <c r="P467" s="5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0">
        <f t="shared" si="46"/>
        <v>41801.120069444441</v>
      </c>
      <c r="T467" s="10">
        <f t="shared" si="47"/>
        <v>41817.120069444441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9">
        <f t="shared" si="42"/>
        <v>1</v>
      </c>
      <c r="P468" s="5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0">
        <f t="shared" si="46"/>
        <v>41129.942870370374</v>
      </c>
      <c r="T468" s="10">
        <f t="shared" si="47"/>
        <v>41159.942870370374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9">
        <f t="shared" si="42"/>
        <v>22</v>
      </c>
      <c r="P469" s="5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0">
        <f t="shared" si="46"/>
        <v>41135.679791666669</v>
      </c>
      <c r="T469" s="10">
        <f t="shared" si="47"/>
        <v>41180.679791666669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9">
        <f t="shared" si="42"/>
        <v>0</v>
      </c>
      <c r="P470" s="5" t="e">
        <f t="shared" si="43"/>
        <v>#DIV/0!</v>
      </c>
      <c r="Q470" t="str">
        <f t="shared" si="44"/>
        <v>film &amp; video</v>
      </c>
      <c r="R470" t="str">
        <f t="shared" si="45"/>
        <v>animation</v>
      </c>
      <c r="S470" s="10">
        <f t="shared" si="46"/>
        <v>41041.167627314811</v>
      </c>
      <c r="T470" s="10">
        <f t="shared" si="47"/>
        <v>41101.160474537035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9">
        <f t="shared" si="42"/>
        <v>0</v>
      </c>
      <c r="P471" s="5" t="e">
        <f t="shared" si="43"/>
        <v>#DIV/0!</v>
      </c>
      <c r="Q471" t="str">
        <f t="shared" si="44"/>
        <v>film &amp; video</v>
      </c>
      <c r="R471" t="str">
        <f t="shared" si="45"/>
        <v>animation</v>
      </c>
      <c r="S471" s="10">
        <f t="shared" si="46"/>
        <v>41827.989861111113</v>
      </c>
      <c r="T471" s="10">
        <f t="shared" si="47"/>
        <v>41887.989861111113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9">
        <f t="shared" si="42"/>
        <v>1</v>
      </c>
      <c r="P472" s="5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0">
        <f t="shared" si="46"/>
        <v>41605.167696759258</v>
      </c>
      <c r="T472" s="10">
        <f t="shared" si="47"/>
        <v>41655.166666666664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9">
        <f t="shared" si="42"/>
        <v>12</v>
      </c>
      <c r="P473" s="5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0">
        <f t="shared" si="46"/>
        <v>41703.721979166665</v>
      </c>
      <c r="T473" s="10">
        <f t="shared" si="47"/>
        <v>41748.680312500001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9">
        <f t="shared" si="42"/>
        <v>18</v>
      </c>
      <c r="P474" s="5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0">
        <f t="shared" si="46"/>
        <v>41844.922662037039</v>
      </c>
      <c r="T474" s="10">
        <f t="shared" si="47"/>
        <v>41874.922662037039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9">
        <f t="shared" si="42"/>
        <v>3</v>
      </c>
      <c r="P475" s="5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0">
        <f t="shared" si="46"/>
        <v>41869.698136574072</v>
      </c>
      <c r="T475" s="10">
        <f t="shared" si="47"/>
        <v>41899.698136574072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9">
        <f t="shared" si="42"/>
        <v>0</v>
      </c>
      <c r="P476" s="5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0">
        <f t="shared" si="46"/>
        <v>42753.329039351855</v>
      </c>
      <c r="T476" s="10">
        <f t="shared" si="47"/>
        <v>42783.329039351855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9">
        <f t="shared" si="42"/>
        <v>0</v>
      </c>
      <c r="P477" s="5" t="e">
        <f t="shared" si="43"/>
        <v>#DIV/0!</v>
      </c>
      <c r="Q477" t="str">
        <f t="shared" si="44"/>
        <v>film &amp; video</v>
      </c>
      <c r="R477" t="str">
        <f t="shared" si="45"/>
        <v>animation</v>
      </c>
      <c r="S477" s="10">
        <f t="shared" si="46"/>
        <v>42100.086145833338</v>
      </c>
      <c r="T477" s="10">
        <f t="shared" si="47"/>
        <v>42130.086145833338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9">
        <f t="shared" si="42"/>
        <v>2</v>
      </c>
      <c r="P478" s="5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0">
        <f t="shared" si="46"/>
        <v>41757.975011574075</v>
      </c>
      <c r="T478" s="10">
        <f t="shared" si="47"/>
        <v>41793.165972222225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9">
        <f t="shared" si="42"/>
        <v>0</v>
      </c>
      <c r="P479" s="5" t="e">
        <f t="shared" si="43"/>
        <v>#DIV/0!</v>
      </c>
      <c r="Q479" t="str">
        <f t="shared" si="44"/>
        <v>film &amp; video</v>
      </c>
      <c r="R479" t="str">
        <f t="shared" si="45"/>
        <v>animation</v>
      </c>
      <c r="S479" s="10">
        <f t="shared" si="46"/>
        <v>40987.83488425926</v>
      </c>
      <c r="T479" s="10">
        <f t="shared" si="47"/>
        <v>41047.83488425926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9">
        <f t="shared" si="42"/>
        <v>0</v>
      </c>
      <c r="P480" s="5" t="e">
        <f t="shared" si="43"/>
        <v>#DIV/0!</v>
      </c>
      <c r="Q480" t="str">
        <f t="shared" si="44"/>
        <v>film &amp; video</v>
      </c>
      <c r="R480" t="str">
        <f t="shared" si="45"/>
        <v>animation</v>
      </c>
      <c r="S480" s="10">
        <f t="shared" si="46"/>
        <v>42065.910983796297</v>
      </c>
      <c r="T480" s="10">
        <f t="shared" si="47"/>
        <v>42095.869317129633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9">
        <f t="shared" si="42"/>
        <v>33</v>
      </c>
      <c r="P481" s="5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0">
        <f t="shared" si="46"/>
        <v>41904.407812500001</v>
      </c>
      <c r="T481" s="10">
        <f t="shared" si="47"/>
        <v>41964.449479166666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9">
        <f t="shared" si="42"/>
        <v>19</v>
      </c>
      <c r="P482" s="5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0">
        <f t="shared" si="46"/>
        <v>41465.500173611108</v>
      </c>
      <c r="T482" s="10">
        <f t="shared" si="47"/>
        <v>41495.500173611108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9">
        <f t="shared" si="42"/>
        <v>6</v>
      </c>
      <c r="P483" s="5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0">
        <f t="shared" si="46"/>
        <v>41162.672326388885</v>
      </c>
      <c r="T483" s="10">
        <f t="shared" si="47"/>
        <v>41192.672326388885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9">
        <f t="shared" si="42"/>
        <v>0</v>
      </c>
      <c r="P484" s="5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0">
        <f t="shared" si="46"/>
        <v>42447.896875000006</v>
      </c>
      <c r="T484" s="10">
        <f t="shared" si="47"/>
        <v>42474.606944444444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9">
        <f t="shared" si="42"/>
        <v>50</v>
      </c>
      <c r="P485" s="5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0">
        <f t="shared" si="46"/>
        <v>41243.197592592594</v>
      </c>
      <c r="T485" s="10">
        <f t="shared" si="47"/>
        <v>41303.197592592594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9">
        <f t="shared" si="42"/>
        <v>0</v>
      </c>
      <c r="P486" s="5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0">
        <f t="shared" si="46"/>
        <v>42272.93949074074</v>
      </c>
      <c r="T486" s="10">
        <f t="shared" si="47"/>
        <v>42313.981157407412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9">
        <f t="shared" si="42"/>
        <v>22</v>
      </c>
      <c r="P487" s="5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0">
        <f t="shared" si="46"/>
        <v>41381.50577546296</v>
      </c>
      <c r="T487" s="10">
        <f t="shared" si="47"/>
        <v>41411.50577546296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9">
        <f t="shared" si="42"/>
        <v>0</v>
      </c>
      <c r="P488" s="5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0">
        <f t="shared" si="46"/>
        <v>41761.94258101852</v>
      </c>
      <c r="T488" s="10">
        <f t="shared" si="47"/>
        <v>41791.94258101852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9">
        <f t="shared" si="42"/>
        <v>0</v>
      </c>
      <c r="P489" s="5" t="e">
        <f t="shared" si="43"/>
        <v>#DIV/0!</v>
      </c>
      <c r="Q489" t="str">
        <f t="shared" si="44"/>
        <v>film &amp; video</v>
      </c>
      <c r="R489" t="str">
        <f t="shared" si="45"/>
        <v>animation</v>
      </c>
      <c r="S489" s="10">
        <f t="shared" si="46"/>
        <v>42669.594837962963</v>
      </c>
      <c r="T489" s="10">
        <f t="shared" si="47"/>
        <v>42729.636504629627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9">
        <f t="shared" si="42"/>
        <v>0</v>
      </c>
      <c r="P490" s="5" t="e">
        <f t="shared" si="43"/>
        <v>#DIV/0!</v>
      </c>
      <c r="Q490" t="str">
        <f t="shared" si="44"/>
        <v>film &amp; video</v>
      </c>
      <c r="R490" t="str">
        <f t="shared" si="45"/>
        <v>animation</v>
      </c>
      <c r="S490" s="10">
        <f t="shared" si="46"/>
        <v>42714.054398148146</v>
      </c>
      <c r="T490" s="10">
        <f t="shared" si="47"/>
        <v>42744.054398148146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9">
        <f t="shared" si="42"/>
        <v>0</v>
      </c>
      <c r="P491" s="5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0">
        <f t="shared" si="46"/>
        <v>40882.481666666667</v>
      </c>
      <c r="T491" s="10">
        <f t="shared" si="47"/>
        <v>40913.481249999997</v>
      </c>
    </row>
    <row r="492" spans="1:20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9">
        <f t="shared" si="42"/>
        <v>0</v>
      </c>
      <c r="P492" s="5" t="e">
        <f t="shared" si="43"/>
        <v>#DIV/0!</v>
      </c>
      <c r="Q492" t="str">
        <f t="shared" si="44"/>
        <v>film &amp; video</v>
      </c>
      <c r="R492" t="str">
        <f t="shared" si="45"/>
        <v>animation</v>
      </c>
      <c r="S492" s="10">
        <f t="shared" si="46"/>
        <v>41113.968576388892</v>
      </c>
      <c r="T492" s="10">
        <f t="shared" si="47"/>
        <v>41143.968576388892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9">
        <f t="shared" si="42"/>
        <v>0</v>
      </c>
      <c r="P493" s="5" t="e">
        <f t="shared" si="43"/>
        <v>#DIV/0!</v>
      </c>
      <c r="Q493" t="str">
        <f t="shared" si="44"/>
        <v>film &amp; video</v>
      </c>
      <c r="R493" t="str">
        <f t="shared" si="45"/>
        <v>animation</v>
      </c>
      <c r="S493" s="10">
        <f t="shared" si="46"/>
        <v>42366.982627314821</v>
      </c>
      <c r="T493" s="10">
        <f t="shared" si="47"/>
        <v>42396.982627314821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9">
        <f t="shared" si="42"/>
        <v>0</v>
      </c>
      <c r="P494" s="5" t="e">
        <f t="shared" si="43"/>
        <v>#DIV/0!</v>
      </c>
      <c r="Q494" t="str">
        <f t="shared" si="44"/>
        <v>film &amp; video</v>
      </c>
      <c r="R494" t="str">
        <f t="shared" si="45"/>
        <v>animation</v>
      </c>
      <c r="S494" s="10">
        <f t="shared" si="46"/>
        <v>42596.03506944445</v>
      </c>
      <c r="T494" s="10">
        <f t="shared" si="47"/>
        <v>42656.03506944445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9">
        <f t="shared" si="42"/>
        <v>0</v>
      </c>
      <c r="P495" s="5" t="e">
        <f t="shared" si="43"/>
        <v>#DIV/0!</v>
      </c>
      <c r="Q495" t="str">
        <f t="shared" si="44"/>
        <v>film &amp; video</v>
      </c>
      <c r="R495" t="str">
        <f t="shared" si="45"/>
        <v>animation</v>
      </c>
      <c r="S495" s="10">
        <f t="shared" si="46"/>
        <v>42114.726134259254</v>
      </c>
      <c r="T495" s="10">
        <f t="shared" si="47"/>
        <v>42144.726134259254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9">
        <f t="shared" si="42"/>
        <v>0</v>
      </c>
      <c r="P496" s="5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0">
        <f t="shared" si="46"/>
        <v>41799.830613425926</v>
      </c>
      <c r="T496" s="10">
        <f t="shared" si="47"/>
        <v>41823.125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9">
        <f t="shared" si="42"/>
        <v>0</v>
      </c>
      <c r="P497" s="5" t="e">
        <f t="shared" si="43"/>
        <v>#DIV/0!</v>
      </c>
      <c r="Q497" t="str">
        <f t="shared" si="44"/>
        <v>film &amp; video</v>
      </c>
      <c r="R497" t="str">
        <f t="shared" si="45"/>
        <v>animation</v>
      </c>
      <c r="S497" s="10">
        <f t="shared" si="46"/>
        <v>42171.827604166669</v>
      </c>
      <c r="T497" s="10">
        <f t="shared" si="47"/>
        <v>42201.827604166669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9">
        <f t="shared" si="42"/>
        <v>0</v>
      </c>
      <c r="P498" s="5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0">
        <f t="shared" si="46"/>
        <v>41620.93141203704</v>
      </c>
      <c r="T498" s="10">
        <f t="shared" si="47"/>
        <v>41680.93141203704</v>
      </c>
    </row>
    <row r="499" spans="1:20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9">
        <f t="shared" si="42"/>
        <v>1</v>
      </c>
      <c r="P499" s="5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0">
        <f t="shared" si="46"/>
        <v>41945.037789351853</v>
      </c>
      <c r="T499" s="10">
        <f t="shared" si="47"/>
        <v>41998.208333333328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9">
        <f t="shared" si="42"/>
        <v>5</v>
      </c>
      <c r="P500" s="5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0">
        <f t="shared" si="46"/>
        <v>40858.762141203704</v>
      </c>
      <c r="T500" s="10">
        <f t="shared" si="47"/>
        <v>40900.762141203704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9">
        <f t="shared" si="42"/>
        <v>10</v>
      </c>
      <c r="P501" s="5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0">
        <f t="shared" si="46"/>
        <v>40043.895462962959</v>
      </c>
      <c r="T501" s="10">
        <f t="shared" si="47"/>
        <v>40098.874305555553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9">
        <f t="shared" si="42"/>
        <v>3</v>
      </c>
      <c r="P502" s="5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0">
        <f t="shared" si="46"/>
        <v>40247.886006944449</v>
      </c>
      <c r="T502" s="10">
        <f t="shared" si="47"/>
        <v>40306.927777777775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9">
        <f t="shared" si="42"/>
        <v>0</v>
      </c>
      <c r="P503" s="5" t="e">
        <f t="shared" si="43"/>
        <v>#DIV/0!</v>
      </c>
      <c r="Q503" t="str">
        <f t="shared" si="44"/>
        <v>film &amp; video</v>
      </c>
      <c r="R503" t="str">
        <f t="shared" si="45"/>
        <v>animation</v>
      </c>
      <c r="S503" s="10">
        <f t="shared" si="46"/>
        <v>40703.234386574077</v>
      </c>
      <c r="T503" s="10">
        <f t="shared" si="47"/>
        <v>40733.234386574077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9">
        <f t="shared" si="42"/>
        <v>1</v>
      </c>
      <c r="P504" s="5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0">
        <f t="shared" si="46"/>
        <v>40956.553530092591</v>
      </c>
      <c r="T504" s="10">
        <f t="shared" si="47"/>
        <v>40986.511863425927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9">
        <f t="shared" si="42"/>
        <v>2</v>
      </c>
      <c r="P505" s="5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0">
        <f t="shared" si="46"/>
        <v>41991.526655092588</v>
      </c>
      <c r="T505" s="10">
        <f t="shared" si="47"/>
        <v>42021.526655092588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9">
        <f t="shared" si="42"/>
        <v>1</v>
      </c>
      <c r="P506" s="5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0">
        <f t="shared" si="46"/>
        <v>40949.98364583333</v>
      </c>
      <c r="T506" s="10">
        <f t="shared" si="47"/>
        <v>41009.941979166666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9">
        <f t="shared" si="42"/>
        <v>0</v>
      </c>
      <c r="P507" s="5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0">
        <f t="shared" si="46"/>
        <v>42318.098217592589</v>
      </c>
      <c r="T507" s="10">
        <f t="shared" si="47"/>
        <v>42363.098217592589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9">
        <f t="shared" si="42"/>
        <v>0</v>
      </c>
      <c r="P508" s="5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0">
        <f t="shared" si="46"/>
        <v>41466.552314814813</v>
      </c>
      <c r="T508" s="10">
        <f t="shared" si="47"/>
        <v>41496.552314814813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9">
        <f t="shared" si="42"/>
        <v>3</v>
      </c>
      <c r="P509" s="5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0">
        <f t="shared" si="46"/>
        <v>41156.958993055552</v>
      </c>
      <c r="T509" s="10">
        <f t="shared" si="47"/>
        <v>41201.958993055552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9">
        <f t="shared" si="42"/>
        <v>1</v>
      </c>
      <c r="P510" s="5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0">
        <f t="shared" si="46"/>
        <v>40995.024317129632</v>
      </c>
      <c r="T510" s="10">
        <f t="shared" si="47"/>
        <v>41054.593055555553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9">
        <f t="shared" si="42"/>
        <v>0</v>
      </c>
      <c r="P511" s="5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0">
        <f t="shared" si="46"/>
        <v>42153.631597222222</v>
      </c>
      <c r="T511" s="10">
        <f t="shared" si="47"/>
        <v>42183.631597222222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9">
        <f t="shared" si="42"/>
        <v>0</v>
      </c>
      <c r="P512" s="5" t="e">
        <f t="shared" si="43"/>
        <v>#DIV/0!</v>
      </c>
      <c r="Q512" t="str">
        <f t="shared" si="44"/>
        <v>film &amp; video</v>
      </c>
      <c r="R512" t="str">
        <f t="shared" si="45"/>
        <v>animation</v>
      </c>
      <c r="S512" s="10">
        <f t="shared" si="46"/>
        <v>42400.176377314812</v>
      </c>
      <c r="T512" s="10">
        <f t="shared" si="47"/>
        <v>42430.176377314812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9">
        <f t="shared" si="42"/>
        <v>3</v>
      </c>
      <c r="P513" s="5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0">
        <f t="shared" si="46"/>
        <v>41340.303032407406</v>
      </c>
      <c r="T513" s="10">
        <f t="shared" si="47"/>
        <v>41370.261365740742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9">
        <f t="shared" ref="O514:O577" si="48">ROUND((E514/D514)*100,0)</f>
        <v>0</v>
      </c>
      <c r="P514" s="5">
        <f t="shared" ref="P514:P577" si="49">E514/L514</f>
        <v>5.5</v>
      </c>
      <c r="Q514" t="str">
        <f t="shared" ref="Q514:Q577" si="50">LEFT(N514,SEARCH("/",N514)-1)</f>
        <v>film &amp; video</v>
      </c>
      <c r="R514" t="str">
        <f t="shared" ref="R514:R577" si="51">RIGHT(N514,LEN(N514)-SEARCH("/",N514,1))</f>
        <v>animation</v>
      </c>
      <c r="S514" s="10">
        <f t="shared" ref="S514:S577" si="52">(((J514/60)/60)/24)+DATE(1970,1,1)</f>
        <v>42649.742210648154</v>
      </c>
      <c r="T514" s="10">
        <f t="shared" ref="T514:T577" si="53">(((I514/60)/60)/24)+DATE(1970,1,1)</f>
        <v>42694.783877314811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9">
        <f t="shared" si="48"/>
        <v>14</v>
      </c>
      <c r="P515" s="5">
        <f t="shared" si="49"/>
        <v>102.38235294117646</v>
      </c>
      <c r="Q515" t="str">
        <f t="shared" si="50"/>
        <v>film &amp; video</v>
      </c>
      <c r="R515" t="str">
        <f t="shared" si="51"/>
        <v>animation</v>
      </c>
      <c r="S515" s="10">
        <f t="shared" si="52"/>
        <v>42552.653993055559</v>
      </c>
      <c r="T515" s="10">
        <f t="shared" si="53"/>
        <v>42597.291666666672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9">
        <f t="shared" si="48"/>
        <v>3</v>
      </c>
      <c r="P516" s="5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0">
        <f t="shared" si="52"/>
        <v>41830.613969907405</v>
      </c>
      <c r="T516" s="10">
        <f t="shared" si="53"/>
        <v>41860.613969907405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9">
        <f t="shared" si="48"/>
        <v>25</v>
      </c>
      <c r="P517" s="5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0">
        <f t="shared" si="52"/>
        <v>42327.490752314814</v>
      </c>
      <c r="T517" s="10">
        <f t="shared" si="53"/>
        <v>42367.490752314814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9">
        <f t="shared" si="48"/>
        <v>0</v>
      </c>
      <c r="P518" s="5" t="e">
        <f t="shared" si="49"/>
        <v>#DIV/0!</v>
      </c>
      <c r="Q518" t="str">
        <f t="shared" si="50"/>
        <v>film &amp; video</v>
      </c>
      <c r="R518" t="str">
        <f t="shared" si="51"/>
        <v>animation</v>
      </c>
      <c r="S518" s="10">
        <f t="shared" si="52"/>
        <v>42091.778703703705</v>
      </c>
      <c r="T518" s="10">
        <f t="shared" si="53"/>
        <v>42151.778703703705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9">
        <f t="shared" si="48"/>
        <v>1</v>
      </c>
      <c r="P519" s="5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0">
        <f t="shared" si="52"/>
        <v>42738.615289351852</v>
      </c>
      <c r="T519" s="10">
        <f t="shared" si="53"/>
        <v>42768.615289351852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9">
        <f t="shared" si="48"/>
        <v>0</v>
      </c>
      <c r="P520" s="5" t="e">
        <f t="shared" si="49"/>
        <v>#DIV/0!</v>
      </c>
      <c r="Q520" t="str">
        <f t="shared" si="50"/>
        <v>film &amp; video</v>
      </c>
      <c r="R520" t="str">
        <f t="shared" si="51"/>
        <v>animation</v>
      </c>
      <c r="S520" s="10">
        <f t="shared" si="52"/>
        <v>42223.616018518514</v>
      </c>
      <c r="T520" s="10">
        <f t="shared" si="53"/>
        <v>42253.615277777775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9">
        <f t="shared" si="48"/>
        <v>23</v>
      </c>
      <c r="P521" s="5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0">
        <f t="shared" si="52"/>
        <v>41218.391446759262</v>
      </c>
      <c r="T521" s="10">
        <f t="shared" si="53"/>
        <v>41248.391446759262</v>
      </c>
    </row>
    <row r="522" spans="1:20" ht="45" x14ac:dyDescent="0.25">
      <c r="A522">
        <v>2498</v>
      </c>
      <c r="B522" s="3" t="s">
        <v>2498</v>
      </c>
      <c r="C522" s="3" t="s">
        <v>6608</v>
      </c>
      <c r="D522">
        <v>1000</v>
      </c>
      <c r="E522">
        <v>1056</v>
      </c>
      <c r="F522" t="s">
        <v>8219</v>
      </c>
      <c r="G522" t="s">
        <v>8224</v>
      </c>
      <c r="H522" t="s">
        <v>8246</v>
      </c>
      <c r="I522">
        <v>1422400387</v>
      </c>
      <c r="J522">
        <v>1421190787</v>
      </c>
      <c r="K522" t="b">
        <v>0</v>
      </c>
      <c r="L522">
        <v>20</v>
      </c>
      <c r="M522" t="b">
        <v>1</v>
      </c>
      <c r="N522" t="s">
        <v>8279</v>
      </c>
      <c r="O522" s="9">
        <f t="shared" si="48"/>
        <v>106</v>
      </c>
      <c r="P522" s="5">
        <f t="shared" si="49"/>
        <v>52.8</v>
      </c>
      <c r="Q522" t="str">
        <f t="shared" si="50"/>
        <v>music</v>
      </c>
      <c r="R522" t="str">
        <f t="shared" si="51"/>
        <v>indie rock</v>
      </c>
      <c r="S522" s="10">
        <f t="shared" si="52"/>
        <v>42017.967442129629</v>
      </c>
      <c r="T522" s="10">
        <f t="shared" si="53"/>
        <v>42031.967442129629</v>
      </c>
    </row>
    <row r="523" spans="1:20" ht="60" x14ac:dyDescent="0.25">
      <c r="A523">
        <v>3500</v>
      </c>
      <c r="B523" s="3" t="s">
        <v>3499</v>
      </c>
      <c r="C523" s="3" t="s">
        <v>7610</v>
      </c>
      <c r="D523">
        <v>1000</v>
      </c>
      <c r="E523">
        <v>1063</v>
      </c>
      <c r="F523" t="s">
        <v>8219</v>
      </c>
      <c r="G523" t="s">
        <v>8224</v>
      </c>
      <c r="H523" t="s">
        <v>8246</v>
      </c>
      <c r="I523">
        <v>1457326740</v>
      </c>
      <c r="J523">
        <v>1455919438</v>
      </c>
      <c r="K523" t="b">
        <v>0</v>
      </c>
      <c r="L523">
        <v>42</v>
      </c>
      <c r="M523" t="b">
        <v>1</v>
      </c>
      <c r="N523" t="s">
        <v>8271</v>
      </c>
      <c r="O523" s="9">
        <f t="shared" si="48"/>
        <v>106</v>
      </c>
      <c r="P523" s="5">
        <f t="shared" si="49"/>
        <v>25.30952380952381</v>
      </c>
      <c r="Q523" t="str">
        <f t="shared" si="50"/>
        <v>theater</v>
      </c>
      <c r="R523" t="str">
        <f t="shared" si="51"/>
        <v>plays</v>
      </c>
      <c r="S523" s="10">
        <f t="shared" si="52"/>
        <v>42419.91942129629</v>
      </c>
      <c r="T523" s="10">
        <f t="shared" si="53"/>
        <v>42436.207638888889</v>
      </c>
    </row>
    <row r="524" spans="1:20" ht="45" x14ac:dyDescent="0.25">
      <c r="A524">
        <v>3819</v>
      </c>
      <c r="B524" s="3" t="s">
        <v>3816</v>
      </c>
      <c r="C524" s="3" t="s">
        <v>7817</v>
      </c>
      <c r="D524">
        <v>1000</v>
      </c>
      <c r="E524">
        <v>1064</v>
      </c>
      <c r="F524" t="s">
        <v>8219</v>
      </c>
      <c r="G524" t="s">
        <v>8224</v>
      </c>
      <c r="H524" t="s">
        <v>8246</v>
      </c>
      <c r="I524">
        <v>1437166920</v>
      </c>
      <c r="J524">
        <v>1435554104</v>
      </c>
      <c r="K524" t="b">
        <v>0</v>
      </c>
      <c r="L524">
        <v>26</v>
      </c>
      <c r="M524" t="b">
        <v>1</v>
      </c>
      <c r="N524" t="s">
        <v>8271</v>
      </c>
      <c r="O524" s="9">
        <f t="shared" si="48"/>
        <v>106</v>
      </c>
      <c r="P524" s="5">
        <f t="shared" si="49"/>
        <v>40.92307692307692</v>
      </c>
      <c r="Q524" t="str">
        <f t="shared" si="50"/>
        <v>theater</v>
      </c>
      <c r="R524" t="str">
        <f t="shared" si="51"/>
        <v>plays</v>
      </c>
      <c r="S524" s="10">
        <f t="shared" si="52"/>
        <v>42184.209537037037</v>
      </c>
      <c r="T524" s="10">
        <f t="shared" si="53"/>
        <v>42202.876388888893</v>
      </c>
    </row>
    <row r="525" spans="1:20" ht="45" x14ac:dyDescent="0.25">
      <c r="A525">
        <v>781</v>
      </c>
      <c r="B525" s="3" t="s">
        <v>782</v>
      </c>
      <c r="C525" s="3" t="s">
        <v>4891</v>
      </c>
      <c r="D525">
        <v>800</v>
      </c>
      <c r="E525">
        <v>1065.23</v>
      </c>
      <c r="F525" t="s">
        <v>8219</v>
      </c>
      <c r="G525" t="s">
        <v>8224</v>
      </c>
      <c r="H525" t="s">
        <v>8246</v>
      </c>
      <c r="I525">
        <v>1370649674</v>
      </c>
      <c r="J525">
        <v>1368057674</v>
      </c>
      <c r="K525" t="b">
        <v>0</v>
      </c>
      <c r="L525">
        <v>25</v>
      </c>
      <c r="M525" t="b">
        <v>1</v>
      </c>
      <c r="N525" t="s">
        <v>8276</v>
      </c>
      <c r="O525" s="9">
        <f t="shared" si="48"/>
        <v>133</v>
      </c>
      <c r="P525" s="5">
        <f t="shared" si="49"/>
        <v>42.609200000000001</v>
      </c>
      <c r="Q525" t="str">
        <f t="shared" si="50"/>
        <v>music</v>
      </c>
      <c r="R525" t="str">
        <f t="shared" si="51"/>
        <v>rock</v>
      </c>
      <c r="S525" s="10">
        <f t="shared" si="52"/>
        <v>41403.000856481485</v>
      </c>
      <c r="T525" s="10">
        <f t="shared" si="53"/>
        <v>41433.000856481485</v>
      </c>
    </row>
    <row r="526" spans="1:20" ht="30" x14ac:dyDescent="0.25">
      <c r="A526">
        <v>2557</v>
      </c>
      <c r="B526" s="3" t="s">
        <v>2557</v>
      </c>
      <c r="C526" s="3" t="s">
        <v>6667</v>
      </c>
      <c r="D526">
        <v>900</v>
      </c>
      <c r="E526">
        <v>1066</v>
      </c>
      <c r="F526" t="s">
        <v>8219</v>
      </c>
      <c r="G526" t="s">
        <v>8225</v>
      </c>
      <c r="H526" t="s">
        <v>8247</v>
      </c>
      <c r="I526">
        <v>1400176386</v>
      </c>
      <c r="J526">
        <v>1397584386</v>
      </c>
      <c r="K526" t="b">
        <v>0</v>
      </c>
      <c r="L526">
        <v>36</v>
      </c>
      <c r="M526" t="b">
        <v>1</v>
      </c>
      <c r="N526" t="s">
        <v>8300</v>
      </c>
      <c r="O526" s="9">
        <f t="shared" si="48"/>
        <v>118</v>
      </c>
      <c r="P526" s="5">
        <f t="shared" si="49"/>
        <v>29.611111111111111</v>
      </c>
      <c r="Q526" t="str">
        <f t="shared" si="50"/>
        <v>music</v>
      </c>
      <c r="R526" t="str">
        <f t="shared" si="51"/>
        <v>classical music</v>
      </c>
      <c r="S526" s="10">
        <f t="shared" si="52"/>
        <v>41744.745208333334</v>
      </c>
      <c r="T526" s="10">
        <f t="shared" si="53"/>
        <v>41774.745208333334</v>
      </c>
    </row>
    <row r="527" spans="1:20" ht="60" x14ac:dyDescent="0.25">
      <c r="A527">
        <v>3037</v>
      </c>
      <c r="B527" s="3" t="s">
        <v>3037</v>
      </c>
      <c r="C527" s="3" t="s">
        <v>7147</v>
      </c>
      <c r="D527">
        <v>500</v>
      </c>
      <c r="E527">
        <v>1066</v>
      </c>
      <c r="F527" t="s">
        <v>8219</v>
      </c>
      <c r="G527" t="s">
        <v>8224</v>
      </c>
      <c r="H527" t="s">
        <v>8246</v>
      </c>
      <c r="I527">
        <v>1285995540</v>
      </c>
      <c r="J527">
        <v>1279574773</v>
      </c>
      <c r="K527" t="b">
        <v>0</v>
      </c>
      <c r="L527">
        <v>32</v>
      </c>
      <c r="M527" t="b">
        <v>1</v>
      </c>
      <c r="N527" t="s">
        <v>8303</v>
      </c>
      <c r="O527" s="9">
        <f t="shared" si="48"/>
        <v>213</v>
      </c>
      <c r="P527" s="5">
        <f t="shared" si="49"/>
        <v>33.3125</v>
      </c>
      <c r="Q527" t="str">
        <f t="shared" si="50"/>
        <v>theater</v>
      </c>
      <c r="R527" t="str">
        <f t="shared" si="51"/>
        <v>spaces</v>
      </c>
      <c r="S527" s="10">
        <f t="shared" si="52"/>
        <v>40378.893206018518</v>
      </c>
      <c r="T527" s="10">
        <f t="shared" si="53"/>
        <v>40453.207638888889</v>
      </c>
    </row>
    <row r="528" spans="1:20" ht="60" x14ac:dyDescent="0.25">
      <c r="A528">
        <v>3307</v>
      </c>
      <c r="B528" s="3" t="s">
        <v>3307</v>
      </c>
      <c r="C528" s="3" t="s">
        <v>7417</v>
      </c>
      <c r="D528">
        <v>1000</v>
      </c>
      <c r="E528">
        <v>1066.8</v>
      </c>
      <c r="F528" t="s">
        <v>8219</v>
      </c>
      <c r="G528" t="s">
        <v>8224</v>
      </c>
      <c r="H528" t="s">
        <v>8246</v>
      </c>
      <c r="I528">
        <v>1463275339</v>
      </c>
      <c r="J528">
        <v>1460683339</v>
      </c>
      <c r="K528" t="b">
        <v>0</v>
      </c>
      <c r="L528">
        <v>20</v>
      </c>
      <c r="M528" t="b">
        <v>1</v>
      </c>
      <c r="N528" t="s">
        <v>8271</v>
      </c>
      <c r="O528" s="9">
        <f t="shared" si="48"/>
        <v>107</v>
      </c>
      <c r="P528" s="5">
        <f t="shared" si="49"/>
        <v>53.339999999999996</v>
      </c>
      <c r="Q528" t="str">
        <f t="shared" si="50"/>
        <v>theater</v>
      </c>
      <c r="R528" t="str">
        <f t="shared" si="51"/>
        <v>plays</v>
      </c>
      <c r="S528" s="10">
        <f t="shared" si="52"/>
        <v>42475.057164351849</v>
      </c>
      <c r="T528" s="10">
        <f t="shared" si="53"/>
        <v>42505.057164351849</v>
      </c>
    </row>
    <row r="529" spans="1:20" ht="45" x14ac:dyDescent="0.25">
      <c r="A529">
        <v>2256</v>
      </c>
      <c r="B529" s="3" t="s">
        <v>2257</v>
      </c>
      <c r="C529" s="3" t="s">
        <v>6366</v>
      </c>
      <c r="D529">
        <v>480</v>
      </c>
      <c r="E529">
        <v>1069</v>
      </c>
      <c r="F529" t="s">
        <v>8219</v>
      </c>
      <c r="G529" t="s">
        <v>8225</v>
      </c>
      <c r="H529" t="s">
        <v>8247</v>
      </c>
      <c r="I529">
        <v>1479811846</v>
      </c>
      <c r="J529">
        <v>1478602246</v>
      </c>
      <c r="K529" t="b">
        <v>0</v>
      </c>
      <c r="L529">
        <v>50</v>
      </c>
      <c r="M529" t="b">
        <v>1</v>
      </c>
      <c r="N529" t="s">
        <v>8297</v>
      </c>
      <c r="O529" s="9">
        <f t="shared" si="48"/>
        <v>223</v>
      </c>
      <c r="P529" s="5">
        <f t="shared" si="49"/>
        <v>21.38</v>
      </c>
      <c r="Q529" t="str">
        <f t="shared" si="50"/>
        <v>games</v>
      </c>
      <c r="R529" t="str">
        <f t="shared" si="51"/>
        <v>tabletop games</v>
      </c>
      <c r="S529" s="10">
        <f t="shared" si="52"/>
        <v>42682.451921296291</v>
      </c>
      <c r="T529" s="10">
        <f t="shared" si="53"/>
        <v>42696.451921296291</v>
      </c>
    </row>
    <row r="530" spans="1:20" ht="60" x14ac:dyDescent="0.25">
      <c r="A530">
        <v>3471</v>
      </c>
      <c r="B530" s="3" t="s">
        <v>3470</v>
      </c>
      <c r="C530" s="3" t="s">
        <v>7581</v>
      </c>
      <c r="D530">
        <v>500</v>
      </c>
      <c r="E530">
        <v>1073</v>
      </c>
      <c r="F530" t="s">
        <v>8219</v>
      </c>
      <c r="G530" t="s">
        <v>8225</v>
      </c>
      <c r="H530" t="s">
        <v>8247</v>
      </c>
      <c r="I530">
        <v>1409515200</v>
      </c>
      <c r="J530">
        <v>1405971690</v>
      </c>
      <c r="K530" t="b">
        <v>0</v>
      </c>
      <c r="L530">
        <v>30</v>
      </c>
      <c r="M530" t="b">
        <v>1</v>
      </c>
      <c r="N530" t="s">
        <v>8271</v>
      </c>
      <c r="O530" s="9">
        <f t="shared" si="48"/>
        <v>215</v>
      </c>
      <c r="P530" s="5">
        <f t="shared" si="49"/>
        <v>35.766666666666666</v>
      </c>
      <c r="Q530" t="str">
        <f t="shared" si="50"/>
        <v>theater</v>
      </c>
      <c r="R530" t="str">
        <f t="shared" si="51"/>
        <v>plays</v>
      </c>
      <c r="S530" s="10">
        <f t="shared" si="52"/>
        <v>41841.820486111108</v>
      </c>
      <c r="T530" s="10">
        <f t="shared" si="53"/>
        <v>41882.833333333336</v>
      </c>
    </row>
    <row r="531" spans="1:20" ht="30" x14ac:dyDescent="0.25">
      <c r="A531">
        <v>3447</v>
      </c>
      <c r="B531" s="3" t="s">
        <v>3446</v>
      </c>
      <c r="C531" s="3" t="s">
        <v>7557</v>
      </c>
      <c r="D531">
        <v>1000</v>
      </c>
      <c r="E531">
        <v>1078</v>
      </c>
      <c r="F531" t="s">
        <v>8219</v>
      </c>
      <c r="G531" t="s">
        <v>8224</v>
      </c>
      <c r="H531" t="s">
        <v>8246</v>
      </c>
      <c r="I531">
        <v>1458332412</v>
      </c>
      <c r="J531">
        <v>1454448012</v>
      </c>
      <c r="K531" t="b">
        <v>0</v>
      </c>
      <c r="L531">
        <v>14</v>
      </c>
      <c r="M531" t="b">
        <v>1</v>
      </c>
      <c r="N531" t="s">
        <v>8271</v>
      </c>
      <c r="O531" s="9">
        <f t="shared" si="48"/>
        <v>108</v>
      </c>
      <c r="P531" s="5">
        <f t="shared" si="49"/>
        <v>77</v>
      </c>
      <c r="Q531" t="str">
        <f t="shared" si="50"/>
        <v>theater</v>
      </c>
      <c r="R531" t="str">
        <f t="shared" si="51"/>
        <v>plays</v>
      </c>
      <c r="S531" s="10">
        <f t="shared" si="52"/>
        <v>42402.889027777783</v>
      </c>
      <c r="T531" s="10">
        <f t="shared" si="53"/>
        <v>42447.847361111111</v>
      </c>
    </row>
    <row r="532" spans="1:20" ht="45" x14ac:dyDescent="0.25">
      <c r="A532">
        <v>1663</v>
      </c>
      <c r="B532" s="3" t="s">
        <v>1664</v>
      </c>
      <c r="C532" s="3" t="s">
        <v>5773</v>
      </c>
      <c r="D532">
        <v>1000</v>
      </c>
      <c r="E532">
        <v>1080</v>
      </c>
      <c r="F532" t="s">
        <v>8219</v>
      </c>
      <c r="G532" t="s">
        <v>8224</v>
      </c>
      <c r="H532" t="s">
        <v>8246</v>
      </c>
      <c r="I532">
        <v>1422750707</v>
      </c>
      <c r="J532">
        <v>1420158707</v>
      </c>
      <c r="K532" t="b">
        <v>0</v>
      </c>
      <c r="L532">
        <v>32</v>
      </c>
      <c r="M532" t="b">
        <v>1</v>
      </c>
      <c r="N532" t="s">
        <v>8292</v>
      </c>
      <c r="O532" s="9">
        <f t="shared" si="48"/>
        <v>108</v>
      </c>
      <c r="P532" s="5">
        <f t="shared" si="49"/>
        <v>33.75</v>
      </c>
      <c r="Q532" t="str">
        <f t="shared" si="50"/>
        <v>music</v>
      </c>
      <c r="R532" t="str">
        <f t="shared" si="51"/>
        <v>pop</v>
      </c>
      <c r="S532" s="10">
        <f t="shared" si="52"/>
        <v>42006.02207175926</v>
      </c>
      <c r="T532" s="10">
        <f t="shared" si="53"/>
        <v>42036.02207175926</v>
      </c>
    </row>
    <row r="533" spans="1:20" ht="30" x14ac:dyDescent="0.25">
      <c r="A533">
        <v>3007</v>
      </c>
      <c r="B533" s="3" t="s">
        <v>3007</v>
      </c>
      <c r="C533" s="3" t="s">
        <v>7117</v>
      </c>
      <c r="D533">
        <v>600</v>
      </c>
      <c r="E533">
        <v>1080</v>
      </c>
      <c r="F533" t="s">
        <v>8219</v>
      </c>
      <c r="G533" t="s">
        <v>8224</v>
      </c>
      <c r="H533" t="s">
        <v>8246</v>
      </c>
      <c r="I533">
        <v>1429938683</v>
      </c>
      <c r="J533">
        <v>1428124283</v>
      </c>
      <c r="K533" t="b">
        <v>0</v>
      </c>
      <c r="L533">
        <v>20</v>
      </c>
      <c r="M533" t="b">
        <v>1</v>
      </c>
      <c r="N533" t="s">
        <v>8303</v>
      </c>
      <c r="O533" s="9">
        <f t="shared" si="48"/>
        <v>180</v>
      </c>
      <c r="P533" s="5">
        <f t="shared" si="49"/>
        <v>54</v>
      </c>
      <c r="Q533" t="str">
        <f t="shared" si="50"/>
        <v>theater</v>
      </c>
      <c r="R533" t="str">
        <f t="shared" si="51"/>
        <v>spaces</v>
      </c>
      <c r="S533" s="10">
        <f t="shared" si="52"/>
        <v>42098.216238425928</v>
      </c>
      <c r="T533" s="10">
        <f t="shared" si="53"/>
        <v>42119.216238425928</v>
      </c>
    </row>
    <row r="534" spans="1:20" ht="60" x14ac:dyDescent="0.25">
      <c r="A534">
        <v>1264</v>
      </c>
      <c r="B534" s="3" t="s">
        <v>1265</v>
      </c>
      <c r="C534" s="3" t="s">
        <v>5374</v>
      </c>
      <c r="D534">
        <v>650</v>
      </c>
      <c r="E534">
        <v>1082</v>
      </c>
      <c r="F534" t="s">
        <v>8219</v>
      </c>
      <c r="G534" t="s">
        <v>8224</v>
      </c>
      <c r="H534" t="s">
        <v>8246</v>
      </c>
      <c r="I534">
        <v>1383062083</v>
      </c>
      <c r="J534">
        <v>1380556483</v>
      </c>
      <c r="K534" t="b">
        <v>1</v>
      </c>
      <c r="L534">
        <v>34</v>
      </c>
      <c r="M534" t="b">
        <v>1</v>
      </c>
      <c r="N534" t="s">
        <v>8276</v>
      </c>
      <c r="O534" s="9">
        <f t="shared" si="48"/>
        <v>166</v>
      </c>
      <c r="P534" s="5">
        <f t="shared" si="49"/>
        <v>31.823529411764707</v>
      </c>
      <c r="Q534" t="str">
        <f t="shared" si="50"/>
        <v>music</v>
      </c>
      <c r="R534" t="str">
        <f t="shared" si="51"/>
        <v>rock</v>
      </c>
      <c r="S534" s="10">
        <f t="shared" si="52"/>
        <v>41547.662997685184</v>
      </c>
      <c r="T534" s="10">
        <f t="shared" si="53"/>
        <v>41576.662997685184</v>
      </c>
    </row>
    <row r="535" spans="1:20" ht="60" x14ac:dyDescent="0.25">
      <c r="A535">
        <v>3446</v>
      </c>
      <c r="B535" s="3" t="s">
        <v>3445</v>
      </c>
      <c r="C535" s="3" t="s">
        <v>7556</v>
      </c>
      <c r="D535">
        <v>1000</v>
      </c>
      <c r="E535">
        <v>1082</v>
      </c>
      <c r="F535" t="s">
        <v>8219</v>
      </c>
      <c r="G535" t="s">
        <v>8225</v>
      </c>
      <c r="H535" t="s">
        <v>8247</v>
      </c>
      <c r="I535">
        <v>1423138800</v>
      </c>
      <c r="J535">
        <v>1421092725</v>
      </c>
      <c r="K535" t="b">
        <v>0</v>
      </c>
      <c r="L535">
        <v>25</v>
      </c>
      <c r="M535" t="b">
        <v>1</v>
      </c>
      <c r="N535" t="s">
        <v>8271</v>
      </c>
      <c r="O535" s="9">
        <f t="shared" si="48"/>
        <v>108</v>
      </c>
      <c r="P535" s="5">
        <f t="shared" si="49"/>
        <v>43.28</v>
      </c>
      <c r="Q535" t="str">
        <f t="shared" si="50"/>
        <v>theater</v>
      </c>
      <c r="R535" t="str">
        <f t="shared" si="51"/>
        <v>plays</v>
      </c>
      <c r="S535" s="10">
        <f t="shared" si="52"/>
        <v>42016.832465277781</v>
      </c>
      <c r="T535" s="10">
        <f t="shared" si="53"/>
        <v>42040.513888888891</v>
      </c>
    </row>
    <row r="536" spans="1:20" ht="45" x14ac:dyDescent="0.25">
      <c r="A536">
        <v>3709</v>
      </c>
      <c r="B536" s="3" t="s">
        <v>3706</v>
      </c>
      <c r="C536" s="3" t="s">
        <v>7819</v>
      </c>
      <c r="D536">
        <v>1000</v>
      </c>
      <c r="E536">
        <v>1082.5</v>
      </c>
      <c r="F536" t="s">
        <v>8219</v>
      </c>
      <c r="G536" t="s">
        <v>8225</v>
      </c>
      <c r="H536" t="s">
        <v>8247</v>
      </c>
      <c r="I536">
        <v>1403715546</v>
      </c>
      <c r="J536">
        <v>1401123546</v>
      </c>
      <c r="K536" t="b">
        <v>0</v>
      </c>
      <c r="L536">
        <v>35</v>
      </c>
      <c r="M536" t="b">
        <v>1</v>
      </c>
      <c r="N536" t="s">
        <v>8271</v>
      </c>
      <c r="O536" s="9">
        <f t="shared" si="48"/>
        <v>108</v>
      </c>
      <c r="P536" s="5">
        <f t="shared" si="49"/>
        <v>30.928571428571427</v>
      </c>
      <c r="Q536" t="str">
        <f t="shared" si="50"/>
        <v>theater</v>
      </c>
      <c r="R536" t="str">
        <f t="shared" si="51"/>
        <v>plays</v>
      </c>
      <c r="S536" s="10">
        <f t="shared" si="52"/>
        <v>41785.707708333335</v>
      </c>
      <c r="T536" s="10">
        <f t="shared" si="53"/>
        <v>41815.707708333335</v>
      </c>
    </row>
    <row r="537" spans="1:20" ht="60" x14ac:dyDescent="0.25">
      <c r="A537">
        <v>3567</v>
      </c>
      <c r="B537" s="3" t="s">
        <v>3566</v>
      </c>
      <c r="C537" s="3" t="s">
        <v>7677</v>
      </c>
      <c r="D537">
        <v>1000</v>
      </c>
      <c r="E537">
        <v>1088</v>
      </c>
      <c r="F537" t="s">
        <v>8219</v>
      </c>
      <c r="G537" t="s">
        <v>8225</v>
      </c>
      <c r="H537" t="s">
        <v>8247</v>
      </c>
      <c r="I537">
        <v>1433964444</v>
      </c>
      <c r="J537">
        <v>1431372444</v>
      </c>
      <c r="K537" t="b">
        <v>0</v>
      </c>
      <c r="L537">
        <v>41</v>
      </c>
      <c r="M537" t="b">
        <v>1</v>
      </c>
      <c r="N537" t="s">
        <v>8271</v>
      </c>
      <c r="O537" s="9">
        <f t="shared" si="48"/>
        <v>109</v>
      </c>
      <c r="P537" s="5">
        <f t="shared" si="49"/>
        <v>26.536585365853657</v>
      </c>
      <c r="Q537" t="str">
        <f t="shared" si="50"/>
        <v>theater</v>
      </c>
      <c r="R537" t="str">
        <f t="shared" si="51"/>
        <v>plays</v>
      </c>
      <c r="S537" s="10">
        <f t="shared" si="52"/>
        <v>42135.810694444444</v>
      </c>
      <c r="T537" s="10">
        <f t="shared" si="53"/>
        <v>42165.810694444444</v>
      </c>
    </row>
    <row r="538" spans="1:20" ht="45" x14ac:dyDescent="0.25">
      <c r="A538">
        <v>3362</v>
      </c>
      <c r="B538" s="3" t="s">
        <v>3361</v>
      </c>
      <c r="C538" s="3" t="s">
        <v>7472</v>
      </c>
      <c r="D538">
        <v>500</v>
      </c>
      <c r="E538">
        <v>1090</v>
      </c>
      <c r="F538" t="s">
        <v>8219</v>
      </c>
      <c r="G538" t="s">
        <v>8224</v>
      </c>
      <c r="H538" t="s">
        <v>8246</v>
      </c>
      <c r="I538">
        <v>1425704100</v>
      </c>
      <c r="J538">
        <v>1424484717</v>
      </c>
      <c r="K538" t="b">
        <v>0</v>
      </c>
      <c r="L538">
        <v>20</v>
      </c>
      <c r="M538" t="b">
        <v>1</v>
      </c>
      <c r="N538" t="s">
        <v>8271</v>
      </c>
      <c r="O538" s="9">
        <f t="shared" si="48"/>
        <v>218</v>
      </c>
      <c r="P538" s="5">
        <f t="shared" si="49"/>
        <v>54.5</v>
      </c>
      <c r="Q538" t="str">
        <f t="shared" si="50"/>
        <v>theater</v>
      </c>
      <c r="R538" t="str">
        <f t="shared" si="51"/>
        <v>plays</v>
      </c>
      <c r="S538" s="10">
        <f t="shared" si="52"/>
        <v>42056.091631944444</v>
      </c>
      <c r="T538" s="10">
        <f t="shared" si="53"/>
        <v>42070.204861111109</v>
      </c>
    </row>
    <row r="539" spans="1:20" ht="45" x14ac:dyDescent="0.25">
      <c r="A539">
        <v>1362</v>
      </c>
      <c r="B539" s="3" t="s">
        <v>1363</v>
      </c>
      <c r="C539" s="3" t="s">
        <v>5472</v>
      </c>
      <c r="D539">
        <v>1000</v>
      </c>
      <c r="E539">
        <v>1091</v>
      </c>
      <c r="F539" t="s">
        <v>8219</v>
      </c>
      <c r="G539" t="s">
        <v>8224</v>
      </c>
      <c r="H539" t="s">
        <v>8246</v>
      </c>
      <c r="I539">
        <v>1378592731</v>
      </c>
      <c r="J539">
        <v>1373408731</v>
      </c>
      <c r="K539" t="b">
        <v>0</v>
      </c>
      <c r="L539">
        <v>25</v>
      </c>
      <c r="M539" t="b">
        <v>1</v>
      </c>
      <c r="N539" t="s">
        <v>8274</v>
      </c>
      <c r="O539" s="9">
        <f t="shared" si="48"/>
        <v>109</v>
      </c>
      <c r="P539" s="5">
        <f t="shared" si="49"/>
        <v>43.64</v>
      </c>
      <c r="Q539" t="str">
        <f t="shared" si="50"/>
        <v>publishing</v>
      </c>
      <c r="R539" t="str">
        <f t="shared" si="51"/>
        <v>nonfiction</v>
      </c>
      <c r="S539" s="10">
        <f t="shared" si="52"/>
        <v>41464.934386574074</v>
      </c>
      <c r="T539" s="10">
        <f t="shared" si="53"/>
        <v>41524.934386574074</v>
      </c>
    </row>
    <row r="540" spans="1:20" ht="45" x14ac:dyDescent="0.25">
      <c r="A540">
        <v>2537</v>
      </c>
      <c r="B540" s="3" t="s">
        <v>2537</v>
      </c>
      <c r="C540" s="3" t="s">
        <v>6647</v>
      </c>
      <c r="D540">
        <v>1000</v>
      </c>
      <c r="E540">
        <v>1100</v>
      </c>
      <c r="F540" t="s">
        <v>8219</v>
      </c>
      <c r="G540" t="s">
        <v>8224</v>
      </c>
      <c r="H540" t="s">
        <v>8246</v>
      </c>
      <c r="I540">
        <v>1312212855</v>
      </c>
      <c r="J540">
        <v>1307028855</v>
      </c>
      <c r="K540" t="b">
        <v>0</v>
      </c>
      <c r="L540">
        <v>11</v>
      </c>
      <c r="M540" t="b">
        <v>1</v>
      </c>
      <c r="N540" t="s">
        <v>8300</v>
      </c>
      <c r="O540" s="9">
        <f t="shared" si="48"/>
        <v>110</v>
      </c>
      <c r="P540" s="5">
        <f t="shared" si="49"/>
        <v>100</v>
      </c>
      <c r="Q540" t="str">
        <f t="shared" si="50"/>
        <v>music</v>
      </c>
      <c r="R540" t="str">
        <f t="shared" si="51"/>
        <v>classical music</v>
      </c>
      <c r="S540" s="10">
        <f t="shared" si="52"/>
        <v>40696.648784722223</v>
      </c>
      <c r="T540" s="10">
        <f t="shared" si="53"/>
        <v>40756.648784722223</v>
      </c>
    </row>
    <row r="541" spans="1:20" ht="45" x14ac:dyDescent="0.25">
      <c r="A541">
        <v>3769</v>
      </c>
      <c r="B541" s="3" t="s">
        <v>3766</v>
      </c>
      <c r="C541" s="3" t="s">
        <v>7879</v>
      </c>
      <c r="D541">
        <v>1100</v>
      </c>
      <c r="E541">
        <v>1100</v>
      </c>
      <c r="F541" t="s">
        <v>8219</v>
      </c>
      <c r="G541" t="s">
        <v>8224</v>
      </c>
      <c r="H541" t="s">
        <v>8246</v>
      </c>
      <c r="I541">
        <v>1460730079</v>
      </c>
      <c r="J541">
        <v>1458138079</v>
      </c>
      <c r="K541" t="b">
        <v>0</v>
      </c>
      <c r="L541">
        <v>15</v>
      </c>
      <c r="M541" t="b">
        <v>1</v>
      </c>
      <c r="N541" t="s">
        <v>8305</v>
      </c>
      <c r="O541" s="9">
        <f t="shared" si="48"/>
        <v>100</v>
      </c>
      <c r="P541" s="5">
        <f t="shared" si="49"/>
        <v>73.333333333333329</v>
      </c>
      <c r="Q541" t="str">
        <f t="shared" si="50"/>
        <v>theater</v>
      </c>
      <c r="R541" t="str">
        <f t="shared" si="51"/>
        <v>musical</v>
      </c>
      <c r="S541" s="10">
        <f t="shared" si="52"/>
        <v>42445.598136574074</v>
      </c>
      <c r="T541" s="10">
        <f t="shared" si="53"/>
        <v>42475.598136574074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9">
        <f t="shared" si="48"/>
        <v>0</v>
      </c>
      <c r="P542" s="5">
        <f t="shared" si="49"/>
        <v>1</v>
      </c>
      <c r="Q542" t="str">
        <f t="shared" si="50"/>
        <v>technology</v>
      </c>
      <c r="R542" t="str">
        <f t="shared" si="51"/>
        <v>web</v>
      </c>
      <c r="S542" s="10">
        <f t="shared" si="52"/>
        <v>42009.817199074074</v>
      </c>
      <c r="T542" s="10">
        <f t="shared" si="53"/>
        <v>42039.817199074074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9">
        <f t="shared" si="48"/>
        <v>1</v>
      </c>
      <c r="P543" s="5">
        <f t="shared" si="49"/>
        <v>25</v>
      </c>
      <c r="Q543" t="str">
        <f t="shared" si="50"/>
        <v>technology</v>
      </c>
      <c r="R543" t="str">
        <f t="shared" si="51"/>
        <v>web</v>
      </c>
      <c r="S543" s="10">
        <f t="shared" si="52"/>
        <v>42276.046689814815</v>
      </c>
      <c r="T543" s="10">
        <f t="shared" si="53"/>
        <v>42306.046689814815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9">
        <f t="shared" si="48"/>
        <v>0</v>
      </c>
      <c r="P544" s="5">
        <f t="shared" si="49"/>
        <v>1</v>
      </c>
      <c r="Q544" t="str">
        <f t="shared" si="50"/>
        <v>technology</v>
      </c>
      <c r="R544" t="str">
        <f t="shared" si="51"/>
        <v>web</v>
      </c>
      <c r="S544" s="10">
        <f t="shared" si="52"/>
        <v>42433.737453703703</v>
      </c>
      <c r="T544" s="10">
        <f t="shared" si="53"/>
        <v>42493.695787037039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9">
        <f t="shared" si="48"/>
        <v>0</v>
      </c>
      <c r="P545" s="5">
        <f t="shared" si="49"/>
        <v>35</v>
      </c>
      <c r="Q545" t="str">
        <f t="shared" si="50"/>
        <v>technology</v>
      </c>
      <c r="R545" t="str">
        <f t="shared" si="51"/>
        <v>web</v>
      </c>
      <c r="S545" s="10">
        <f t="shared" si="52"/>
        <v>41914.092152777775</v>
      </c>
      <c r="T545" s="10">
        <f t="shared" si="53"/>
        <v>41944.092152777775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9">
        <f t="shared" si="48"/>
        <v>1</v>
      </c>
      <c r="P546" s="5">
        <f t="shared" si="49"/>
        <v>3</v>
      </c>
      <c r="Q546" t="str">
        <f t="shared" si="50"/>
        <v>technology</v>
      </c>
      <c r="R546" t="str">
        <f t="shared" si="51"/>
        <v>web</v>
      </c>
      <c r="S546" s="10">
        <f t="shared" si="52"/>
        <v>42525.656944444447</v>
      </c>
      <c r="T546" s="10">
        <f t="shared" si="53"/>
        <v>42555.656944444447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9">
        <f t="shared" si="48"/>
        <v>27</v>
      </c>
      <c r="P547" s="5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0">
        <f t="shared" si="52"/>
        <v>42283.592465277776</v>
      </c>
      <c r="T547" s="10">
        <f t="shared" si="53"/>
        <v>42323.634131944447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9">
        <f t="shared" si="48"/>
        <v>0</v>
      </c>
      <c r="P548" s="5">
        <f t="shared" si="49"/>
        <v>26</v>
      </c>
      <c r="Q548" t="str">
        <f t="shared" si="50"/>
        <v>technology</v>
      </c>
      <c r="R548" t="str">
        <f t="shared" si="51"/>
        <v>web</v>
      </c>
      <c r="S548" s="10">
        <f t="shared" si="52"/>
        <v>42249.667997685188</v>
      </c>
      <c r="T548" s="10">
        <f t="shared" si="53"/>
        <v>42294.667997685188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9">
        <f t="shared" si="48"/>
        <v>0</v>
      </c>
      <c r="P549" s="5" t="e">
        <f t="shared" si="49"/>
        <v>#DIV/0!</v>
      </c>
      <c r="Q549" t="str">
        <f t="shared" si="50"/>
        <v>technology</v>
      </c>
      <c r="R549" t="str">
        <f t="shared" si="51"/>
        <v>web</v>
      </c>
      <c r="S549" s="10">
        <f t="shared" si="52"/>
        <v>42380.696342592593</v>
      </c>
      <c r="T549" s="10">
        <f t="shared" si="53"/>
        <v>42410.696342592593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9">
        <f t="shared" si="48"/>
        <v>0</v>
      </c>
      <c r="P550" s="5">
        <f t="shared" si="49"/>
        <v>9</v>
      </c>
      <c r="Q550" t="str">
        <f t="shared" si="50"/>
        <v>technology</v>
      </c>
      <c r="R550" t="str">
        <f t="shared" si="51"/>
        <v>web</v>
      </c>
      <c r="S550" s="10">
        <f t="shared" si="52"/>
        <v>42276.903333333335</v>
      </c>
      <c r="T550" s="10">
        <f t="shared" si="53"/>
        <v>42306.903333333335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9">
        <f t="shared" si="48"/>
        <v>3</v>
      </c>
      <c r="P551" s="5">
        <f t="shared" si="49"/>
        <v>8.5</v>
      </c>
      <c r="Q551" t="str">
        <f t="shared" si="50"/>
        <v>technology</v>
      </c>
      <c r="R551" t="str">
        <f t="shared" si="51"/>
        <v>web</v>
      </c>
      <c r="S551" s="10">
        <f t="shared" si="52"/>
        <v>42163.636828703704</v>
      </c>
      <c r="T551" s="10">
        <f t="shared" si="53"/>
        <v>42193.636828703704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9">
        <f t="shared" si="48"/>
        <v>1</v>
      </c>
      <c r="P552" s="5">
        <f t="shared" si="49"/>
        <v>8.75</v>
      </c>
      <c r="Q552" t="str">
        <f t="shared" si="50"/>
        <v>technology</v>
      </c>
      <c r="R552" t="str">
        <f t="shared" si="51"/>
        <v>web</v>
      </c>
      <c r="S552" s="10">
        <f t="shared" si="52"/>
        <v>42753.678761574076</v>
      </c>
      <c r="T552" s="10">
        <f t="shared" si="53"/>
        <v>42766.208333333328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9">
        <f t="shared" si="48"/>
        <v>5</v>
      </c>
      <c r="P553" s="5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0">
        <f t="shared" si="52"/>
        <v>42173.275740740741</v>
      </c>
      <c r="T553" s="10">
        <f t="shared" si="53"/>
        <v>42217.745138888888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9">
        <f t="shared" si="48"/>
        <v>0</v>
      </c>
      <c r="P554" s="5" t="e">
        <f t="shared" si="49"/>
        <v>#DIV/0!</v>
      </c>
      <c r="Q554" t="str">
        <f t="shared" si="50"/>
        <v>technology</v>
      </c>
      <c r="R554" t="str">
        <f t="shared" si="51"/>
        <v>web</v>
      </c>
      <c r="S554" s="10">
        <f t="shared" si="52"/>
        <v>42318.616851851853</v>
      </c>
      <c r="T554" s="10">
        <f t="shared" si="53"/>
        <v>42378.616851851853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9">
        <f t="shared" si="48"/>
        <v>0</v>
      </c>
      <c r="P555" s="5">
        <f t="shared" si="49"/>
        <v>20.5</v>
      </c>
      <c r="Q555" t="str">
        <f t="shared" si="50"/>
        <v>technology</v>
      </c>
      <c r="R555" t="str">
        <f t="shared" si="51"/>
        <v>web</v>
      </c>
      <c r="S555" s="10">
        <f t="shared" si="52"/>
        <v>41927.71980324074</v>
      </c>
      <c r="T555" s="10">
        <f t="shared" si="53"/>
        <v>41957.761469907404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9">
        <f t="shared" si="48"/>
        <v>37</v>
      </c>
      <c r="P556" s="5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0">
        <f t="shared" si="52"/>
        <v>41901.684861111113</v>
      </c>
      <c r="T556" s="10">
        <f t="shared" si="53"/>
        <v>41931.684861111113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9">
        <f t="shared" si="48"/>
        <v>0</v>
      </c>
      <c r="P557" s="5" t="e">
        <f t="shared" si="49"/>
        <v>#DIV/0!</v>
      </c>
      <c r="Q557" t="str">
        <f t="shared" si="50"/>
        <v>technology</v>
      </c>
      <c r="R557" t="str">
        <f t="shared" si="51"/>
        <v>web</v>
      </c>
      <c r="S557" s="10">
        <f t="shared" si="52"/>
        <v>42503.353506944448</v>
      </c>
      <c r="T557" s="10">
        <f t="shared" si="53"/>
        <v>42533.353506944448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9">
        <f t="shared" si="48"/>
        <v>3</v>
      </c>
      <c r="P558" s="5">
        <f t="shared" si="49"/>
        <v>200</v>
      </c>
      <c r="Q558" t="str">
        <f t="shared" si="50"/>
        <v>technology</v>
      </c>
      <c r="R558" t="str">
        <f t="shared" si="51"/>
        <v>web</v>
      </c>
      <c r="S558" s="10">
        <f t="shared" si="52"/>
        <v>42345.860150462962</v>
      </c>
      <c r="T558" s="10">
        <f t="shared" si="53"/>
        <v>42375.860150462962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9">
        <f t="shared" si="48"/>
        <v>1</v>
      </c>
      <c r="P559" s="5">
        <f t="shared" si="49"/>
        <v>68.3</v>
      </c>
      <c r="Q559" t="str">
        <f t="shared" si="50"/>
        <v>technology</v>
      </c>
      <c r="R559" t="str">
        <f t="shared" si="51"/>
        <v>web</v>
      </c>
      <c r="S559" s="10">
        <f t="shared" si="52"/>
        <v>42676.942164351851</v>
      </c>
      <c r="T559" s="10">
        <f t="shared" si="53"/>
        <v>42706.983831018515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9">
        <f t="shared" si="48"/>
        <v>0</v>
      </c>
      <c r="P560" s="5" t="e">
        <f t="shared" si="49"/>
        <v>#DIV/0!</v>
      </c>
      <c r="Q560" t="str">
        <f t="shared" si="50"/>
        <v>technology</v>
      </c>
      <c r="R560" t="str">
        <f t="shared" si="51"/>
        <v>web</v>
      </c>
      <c r="S560" s="10">
        <f t="shared" si="52"/>
        <v>42057.883159722223</v>
      </c>
      <c r="T560" s="10">
        <f t="shared" si="53"/>
        <v>42087.841493055559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9">
        <f t="shared" si="48"/>
        <v>0</v>
      </c>
      <c r="P561" s="5">
        <f t="shared" si="49"/>
        <v>50</v>
      </c>
      <c r="Q561" t="str">
        <f t="shared" si="50"/>
        <v>technology</v>
      </c>
      <c r="R561" t="str">
        <f t="shared" si="51"/>
        <v>web</v>
      </c>
      <c r="S561" s="10">
        <f t="shared" si="52"/>
        <v>42321.283101851848</v>
      </c>
      <c r="T561" s="10">
        <f t="shared" si="53"/>
        <v>42351.283101851848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9">
        <f t="shared" si="48"/>
        <v>0</v>
      </c>
      <c r="P562" s="5">
        <f t="shared" si="49"/>
        <v>4</v>
      </c>
      <c r="Q562" t="str">
        <f t="shared" si="50"/>
        <v>technology</v>
      </c>
      <c r="R562" t="str">
        <f t="shared" si="51"/>
        <v>web</v>
      </c>
      <c r="S562" s="10">
        <f t="shared" si="52"/>
        <v>41960.771354166667</v>
      </c>
      <c r="T562" s="10">
        <f t="shared" si="53"/>
        <v>41990.771354166667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9">
        <f t="shared" si="48"/>
        <v>0</v>
      </c>
      <c r="P563" s="5">
        <f t="shared" si="49"/>
        <v>27.5</v>
      </c>
      <c r="Q563" t="str">
        <f t="shared" si="50"/>
        <v>technology</v>
      </c>
      <c r="R563" t="str">
        <f t="shared" si="51"/>
        <v>web</v>
      </c>
      <c r="S563" s="10">
        <f t="shared" si="52"/>
        <v>42268.658715277779</v>
      </c>
      <c r="T563" s="10">
        <f t="shared" si="53"/>
        <v>42303.658715277779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9">
        <f t="shared" si="48"/>
        <v>0</v>
      </c>
      <c r="P564" s="5" t="e">
        <f t="shared" si="49"/>
        <v>#DIV/0!</v>
      </c>
      <c r="Q564" t="str">
        <f t="shared" si="50"/>
        <v>technology</v>
      </c>
      <c r="R564" t="str">
        <f t="shared" si="51"/>
        <v>web</v>
      </c>
      <c r="S564" s="10">
        <f t="shared" si="52"/>
        <v>42692.389062500006</v>
      </c>
      <c r="T564" s="10">
        <f t="shared" si="53"/>
        <v>42722.389062500006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9">
        <f t="shared" si="48"/>
        <v>0</v>
      </c>
      <c r="P565" s="5">
        <f t="shared" si="49"/>
        <v>34</v>
      </c>
      <c r="Q565" t="str">
        <f t="shared" si="50"/>
        <v>technology</v>
      </c>
      <c r="R565" t="str">
        <f t="shared" si="51"/>
        <v>web</v>
      </c>
      <c r="S565" s="10">
        <f t="shared" si="52"/>
        <v>42022.069988425923</v>
      </c>
      <c r="T565" s="10">
        <f t="shared" si="53"/>
        <v>42052.069988425923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9">
        <f t="shared" si="48"/>
        <v>0</v>
      </c>
      <c r="P566" s="5">
        <f t="shared" si="49"/>
        <v>1</v>
      </c>
      <c r="Q566" t="str">
        <f t="shared" si="50"/>
        <v>technology</v>
      </c>
      <c r="R566" t="str">
        <f t="shared" si="51"/>
        <v>web</v>
      </c>
      <c r="S566" s="10">
        <f t="shared" si="52"/>
        <v>42411.942997685182</v>
      </c>
      <c r="T566" s="10">
        <f t="shared" si="53"/>
        <v>42441.942997685182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9">
        <f t="shared" si="48"/>
        <v>0</v>
      </c>
      <c r="P567" s="5" t="e">
        <f t="shared" si="49"/>
        <v>#DIV/0!</v>
      </c>
      <c r="Q567" t="str">
        <f t="shared" si="50"/>
        <v>technology</v>
      </c>
      <c r="R567" t="str">
        <f t="shared" si="51"/>
        <v>web</v>
      </c>
      <c r="S567" s="10">
        <f t="shared" si="52"/>
        <v>42165.785289351858</v>
      </c>
      <c r="T567" s="10">
        <f t="shared" si="53"/>
        <v>42195.785289351858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9">
        <f t="shared" si="48"/>
        <v>0</v>
      </c>
      <c r="P568" s="5">
        <f t="shared" si="49"/>
        <v>1</v>
      </c>
      <c r="Q568" t="str">
        <f t="shared" si="50"/>
        <v>technology</v>
      </c>
      <c r="R568" t="str">
        <f t="shared" si="51"/>
        <v>web</v>
      </c>
      <c r="S568" s="10">
        <f t="shared" si="52"/>
        <v>42535.68440972222</v>
      </c>
      <c r="T568" s="10">
        <f t="shared" si="53"/>
        <v>42565.68440972222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9">
        <f t="shared" si="48"/>
        <v>0</v>
      </c>
      <c r="P569" s="5" t="e">
        <f t="shared" si="49"/>
        <v>#DIV/0!</v>
      </c>
      <c r="Q569" t="str">
        <f t="shared" si="50"/>
        <v>technology</v>
      </c>
      <c r="R569" t="str">
        <f t="shared" si="51"/>
        <v>web</v>
      </c>
      <c r="S569" s="10">
        <f t="shared" si="52"/>
        <v>41975.842523148152</v>
      </c>
      <c r="T569" s="10">
        <f t="shared" si="53"/>
        <v>42005.842523148152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9">
        <f t="shared" si="48"/>
        <v>1</v>
      </c>
      <c r="P570" s="5">
        <f t="shared" si="49"/>
        <v>49</v>
      </c>
      <c r="Q570" t="str">
        <f t="shared" si="50"/>
        <v>technology</v>
      </c>
      <c r="R570" t="str">
        <f t="shared" si="51"/>
        <v>web</v>
      </c>
      <c r="S570" s="10">
        <f t="shared" si="52"/>
        <v>42348.9215625</v>
      </c>
      <c r="T570" s="10">
        <f t="shared" si="53"/>
        <v>42385.458333333328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9">
        <f t="shared" si="48"/>
        <v>1</v>
      </c>
      <c r="P571" s="5">
        <f t="shared" si="49"/>
        <v>20</v>
      </c>
      <c r="Q571" t="str">
        <f t="shared" si="50"/>
        <v>technology</v>
      </c>
      <c r="R571" t="str">
        <f t="shared" si="51"/>
        <v>web</v>
      </c>
      <c r="S571" s="10">
        <f t="shared" si="52"/>
        <v>42340.847361111111</v>
      </c>
      <c r="T571" s="10">
        <f t="shared" si="53"/>
        <v>42370.847361111111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9">
        <f t="shared" si="48"/>
        <v>0</v>
      </c>
      <c r="P572" s="5">
        <f t="shared" si="49"/>
        <v>142</v>
      </c>
      <c r="Q572" t="str">
        <f t="shared" si="50"/>
        <v>technology</v>
      </c>
      <c r="R572" t="str">
        <f t="shared" si="51"/>
        <v>web</v>
      </c>
      <c r="S572" s="10">
        <f t="shared" si="52"/>
        <v>42388.798252314817</v>
      </c>
      <c r="T572" s="10">
        <f t="shared" si="53"/>
        <v>42418.798252314817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9">
        <f t="shared" si="48"/>
        <v>0</v>
      </c>
      <c r="P573" s="5">
        <f t="shared" si="49"/>
        <v>53</v>
      </c>
      <c r="Q573" t="str">
        <f t="shared" si="50"/>
        <v>technology</v>
      </c>
      <c r="R573" t="str">
        <f t="shared" si="51"/>
        <v>web</v>
      </c>
      <c r="S573" s="10">
        <f t="shared" si="52"/>
        <v>42192.816238425927</v>
      </c>
      <c r="T573" s="10">
        <f t="shared" si="53"/>
        <v>42212.165972222225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9">
        <f t="shared" si="48"/>
        <v>0</v>
      </c>
      <c r="P574" s="5" t="e">
        <f t="shared" si="49"/>
        <v>#DIV/0!</v>
      </c>
      <c r="Q574" t="str">
        <f t="shared" si="50"/>
        <v>technology</v>
      </c>
      <c r="R574" t="str">
        <f t="shared" si="51"/>
        <v>web</v>
      </c>
      <c r="S574" s="10">
        <f t="shared" si="52"/>
        <v>42282.71629629629</v>
      </c>
      <c r="T574" s="10">
        <f t="shared" si="53"/>
        <v>42312.757962962962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9">
        <f t="shared" si="48"/>
        <v>0</v>
      </c>
      <c r="P575" s="5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0">
        <f t="shared" si="52"/>
        <v>41963.050127314811</v>
      </c>
      <c r="T575" s="10">
        <f t="shared" si="53"/>
        <v>42022.05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9">
        <f t="shared" si="48"/>
        <v>1</v>
      </c>
      <c r="P576" s="5">
        <f t="shared" si="49"/>
        <v>20</v>
      </c>
      <c r="Q576" t="str">
        <f t="shared" si="50"/>
        <v>technology</v>
      </c>
      <c r="R576" t="str">
        <f t="shared" si="51"/>
        <v>web</v>
      </c>
      <c r="S576" s="10">
        <f t="shared" si="52"/>
        <v>42632.443368055552</v>
      </c>
      <c r="T576" s="10">
        <f t="shared" si="53"/>
        <v>42662.443368055552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9">
        <f t="shared" si="48"/>
        <v>0</v>
      </c>
      <c r="P577" s="5">
        <f t="shared" si="49"/>
        <v>64.75</v>
      </c>
      <c r="Q577" t="str">
        <f t="shared" si="50"/>
        <v>technology</v>
      </c>
      <c r="R577" t="str">
        <f t="shared" si="51"/>
        <v>web</v>
      </c>
      <c r="S577" s="10">
        <f t="shared" si="52"/>
        <v>42138.692627314813</v>
      </c>
      <c r="T577" s="10">
        <f t="shared" si="53"/>
        <v>42168.692627314813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9">
        <f t="shared" ref="O578:O641" si="54">ROUND((E578/D578)*100,0)</f>
        <v>0</v>
      </c>
      <c r="P578" s="5">
        <f t="shared" ref="P578:P641" si="55">E578/L578</f>
        <v>1</v>
      </c>
      <c r="Q578" t="str">
        <f t="shared" ref="Q578:Q641" si="56">LEFT(N578,SEARCH("/",N578)-1)</f>
        <v>technology</v>
      </c>
      <c r="R578" t="str">
        <f t="shared" ref="R578:R641" si="57">RIGHT(N578,LEN(N578)-SEARCH("/",N578,1))</f>
        <v>web</v>
      </c>
      <c r="S578" s="10">
        <f t="shared" ref="S578:S641" si="58">(((J578/60)/60)/24)+DATE(1970,1,1)</f>
        <v>42031.471666666665</v>
      </c>
      <c r="T578" s="10">
        <f t="shared" ref="T578:T641" si="59">(((I578/60)/60)/24)+DATE(1970,1,1)</f>
        <v>42091.43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9">
        <f t="shared" si="54"/>
        <v>0</v>
      </c>
      <c r="P579" s="5">
        <f t="shared" si="55"/>
        <v>10</v>
      </c>
      <c r="Q579" t="str">
        <f t="shared" si="56"/>
        <v>technology</v>
      </c>
      <c r="R579" t="str">
        <f t="shared" si="57"/>
        <v>web</v>
      </c>
      <c r="S579" s="10">
        <f t="shared" si="58"/>
        <v>42450.589143518519</v>
      </c>
      <c r="T579" s="10">
        <f t="shared" si="59"/>
        <v>42510.589143518519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9">
        <f t="shared" si="54"/>
        <v>0</v>
      </c>
      <c r="P580" s="5">
        <f t="shared" si="55"/>
        <v>2</v>
      </c>
      <c r="Q580" t="str">
        <f t="shared" si="56"/>
        <v>technology</v>
      </c>
      <c r="R580" t="str">
        <f t="shared" si="57"/>
        <v>web</v>
      </c>
      <c r="S580" s="10">
        <f t="shared" si="58"/>
        <v>42230.578622685185</v>
      </c>
      <c r="T580" s="10">
        <f t="shared" si="59"/>
        <v>42254.578622685185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9">
        <f t="shared" si="54"/>
        <v>1</v>
      </c>
      <c r="P581" s="5">
        <f t="shared" si="55"/>
        <v>35</v>
      </c>
      <c r="Q581" t="str">
        <f t="shared" si="56"/>
        <v>technology</v>
      </c>
      <c r="R581" t="str">
        <f t="shared" si="57"/>
        <v>web</v>
      </c>
      <c r="S581" s="10">
        <f t="shared" si="58"/>
        <v>41968.852118055554</v>
      </c>
      <c r="T581" s="10">
        <f t="shared" si="59"/>
        <v>41998.852118055554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9">
        <f t="shared" si="54"/>
        <v>0</v>
      </c>
      <c r="P582" s="5">
        <f t="shared" si="55"/>
        <v>1</v>
      </c>
      <c r="Q582" t="str">
        <f t="shared" si="56"/>
        <v>technology</v>
      </c>
      <c r="R582" t="str">
        <f t="shared" si="57"/>
        <v>web</v>
      </c>
      <c r="S582" s="10">
        <f t="shared" si="58"/>
        <v>42605.908182870371</v>
      </c>
      <c r="T582" s="10">
        <f t="shared" si="59"/>
        <v>42635.908182870371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9">
        <f t="shared" si="54"/>
        <v>0</v>
      </c>
      <c r="P583" s="5" t="e">
        <f t="shared" si="55"/>
        <v>#DIV/0!</v>
      </c>
      <c r="Q583" t="str">
        <f t="shared" si="56"/>
        <v>technology</v>
      </c>
      <c r="R583" t="str">
        <f t="shared" si="57"/>
        <v>web</v>
      </c>
      <c r="S583" s="10">
        <f t="shared" si="58"/>
        <v>42188.012777777782</v>
      </c>
      <c r="T583" s="10">
        <f t="shared" si="59"/>
        <v>42218.012777777782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9">
        <f t="shared" si="54"/>
        <v>0</v>
      </c>
      <c r="P584" s="5" t="e">
        <f t="shared" si="55"/>
        <v>#DIV/0!</v>
      </c>
      <c r="Q584" t="str">
        <f t="shared" si="56"/>
        <v>technology</v>
      </c>
      <c r="R584" t="str">
        <f t="shared" si="57"/>
        <v>web</v>
      </c>
      <c r="S584" s="10">
        <f t="shared" si="58"/>
        <v>42055.739803240736</v>
      </c>
      <c r="T584" s="10">
        <f t="shared" si="59"/>
        <v>42078.75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9">
        <f t="shared" si="54"/>
        <v>0</v>
      </c>
      <c r="P585" s="5">
        <f t="shared" si="55"/>
        <v>1</v>
      </c>
      <c r="Q585" t="str">
        <f t="shared" si="56"/>
        <v>technology</v>
      </c>
      <c r="R585" t="str">
        <f t="shared" si="57"/>
        <v>web</v>
      </c>
      <c r="S585" s="10">
        <f t="shared" si="58"/>
        <v>42052.93850694444</v>
      </c>
      <c r="T585" s="10">
        <f t="shared" si="59"/>
        <v>42082.896840277783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9">
        <f t="shared" si="54"/>
        <v>1</v>
      </c>
      <c r="P586" s="5">
        <f t="shared" si="55"/>
        <v>5</v>
      </c>
      <c r="Q586" t="str">
        <f t="shared" si="56"/>
        <v>technology</v>
      </c>
      <c r="R586" t="str">
        <f t="shared" si="57"/>
        <v>web</v>
      </c>
      <c r="S586" s="10">
        <f t="shared" si="58"/>
        <v>42049.716620370367</v>
      </c>
      <c r="T586" s="10">
        <f t="shared" si="59"/>
        <v>42079.674953703703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9">
        <f t="shared" si="54"/>
        <v>0</v>
      </c>
      <c r="P587" s="5" t="e">
        <f t="shared" si="55"/>
        <v>#DIV/0!</v>
      </c>
      <c r="Q587" t="str">
        <f t="shared" si="56"/>
        <v>technology</v>
      </c>
      <c r="R587" t="str">
        <f t="shared" si="57"/>
        <v>web</v>
      </c>
      <c r="S587" s="10">
        <f t="shared" si="58"/>
        <v>42283.3909375</v>
      </c>
      <c r="T587" s="10">
        <f t="shared" si="59"/>
        <v>42339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9">
        <f t="shared" si="54"/>
        <v>1</v>
      </c>
      <c r="P588" s="5">
        <f t="shared" si="55"/>
        <v>14</v>
      </c>
      <c r="Q588" t="str">
        <f t="shared" si="56"/>
        <v>technology</v>
      </c>
      <c r="R588" t="str">
        <f t="shared" si="57"/>
        <v>web</v>
      </c>
      <c r="S588" s="10">
        <f t="shared" si="58"/>
        <v>42020.854247685187</v>
      </c>
      <c r="T588" s="10">
        <f t="shared" si="59"/>
        <v>42050.854247685187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9">
        <f t="shared" si="54"/>
        <v>9</v>
      </c>
      <c r="P589" s="5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0">
        <f t="shared" si="58"/>
        <v>42080.757326388892</v>
      </c>
      <c r="T589" s="10">
        <f t="shared" si="59"/>
        <v>42110.757326388892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9">
        <f t="shared" si="54"/>
        <v>3</v>
      </c>
      <c r="P590" s="5">
        <f t="shared" si="55"/>
        <v>150.5</v>
      </c>
      <c r="Q590" t="str">
        <f t="shared" si="56"/>
        <v>technology</v>
      </c>
      <c r="R590" t="str">
        <f t="shared" si="57"/>
        <v>web</v>
      </c>
      <c r="S590" s="10">
        <f t="shared" si="58"/>
        <v>42631.769513888896</v>
      </c>
      <c r="T590" s="10">
        <f t="shared" si="59"/>
        <v>42691.811180555553</v>
      </c>
    </row>
    <row r="591" spans="1:20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9">
        <f t="shared" si="54"/>
        <v>0</v>
      </c>
      <c r="P591" s="5">
        <f t="shared" si="55"/>
        <v>1</v>
      </c>
      <c r="Q591" t="str">
        <f t="shared" si="56"/>
        <v>technology</v>
      </c>
      <c r="R591" t="str">
        <f t="shared" si="57"/>
        <v>web</v>
      </c>
      <c r="S591" s="10">
        <f t="shared" si="58"/>
        <v>42178.614571759259</v>
      </c>
      <c r="T591" s="10">
        <f t="shared" si="59"/>
        <v>42193.614571759259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9">
        <f t="shared" si="54"/>
        <v>4</v>
      </c>
      <c r="P592" s="5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0">
        <f t="shared" si="58"/>
        <v>42377.554756944446</v>
      </c>
      <c r="T592" s="10">
        <f t="shared" si="59"/>
        <v>42408.542361111111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9">
        <f t="shared" si="54"/>
        <v>0</v>
      </c>
      <c r="P593" s="5">
        <f t="shared" si="55"/>
        <v>30.5</v>
      </c>
      <c r="Q593" t="str">
        <f t="shared" si="56"/>
        <v>technology</v>
      </c>
      <c r="R593" t="str">
        <f t="shared" si="57"/>
        <v>web</v>
      </c>
      <c r="S593" s="10">
        <f t="shared" si="58"/>
        <v>42177.543171296296</v>
      </c>
      <c r="T593" s="10">
        <f t="shared" si="59"/>
        <v>42207.543171296296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9">
        <f t="shared" si="54"/>
        <v>3</v>
      </c>
      <c r="P594" s="5">
        <f t="shared" si="55"/>
        <v>250</v>
      </c>
      <c r="Q594" t="str">
        <f t="shared" si="56"/>
        <v>technology</v>
      </c>
      <c r="R594" t="str">
        <f t="shared" si="57"/>
        <v>web</v>
      </c>
      <c r="S594" s="10">
        <f t="shared" si="58"/>
        <v>41946.232175925928</v>
      </c>
      <c r="T594" s="10">
        <f t="shared" si="59"/>
        <v>41976.232175925921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9">
        <f t="shared" si="54"/>
        <v>23</v>
      </c>
      <c r="P595" s="5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0">
        <f t="shared" si="58"/>
        <v>42070.677604166667</v>
      </c>
      <c r="T595" s="10">
        <f t="shared" si="59"/>
        <v>42100.635937500003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9">
        <f t="shared" si="54"/>
        <v>0</v>
      </c>
      <c r="P596" s="5">
        <f t="shared" si="55"/>
        <v>13</v>
      </c>
      <c r="Q596" t="str">
        <f t="shared" si="56"/>
        <v>technology</v>
      </c>
      <c r="R596" t="str">
        <f t="shared" si="57"/>
        <v>web</v>
      </c>
      <c r="S596" s="10">
        <f t="shared" si="58"/>
        <v>42446.780162037037</v>
      </c>
      <c r="T596" s="10">
        <f t="shared" si="59"/>
        <v>42476.780162037037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9">
        <f t="shared" si="54"/>
        <v>0</v>
      </c>
      <c r="P597" s="5">
        <f t="shared" si="55"/>
        <v>53.25</v>
      </c>
      <c r="Q597" t="str">
        <f t="shared" si="56"/>
        <v>technology</v>
      </c>
      <c r="R597" t="str">
        <f t="shared" si="57"/>
        <v>web</v>
      </c>
      <c r="S597" s="10">
        <f t="shared" si="58"/>
        <v>42083.069884259254</v>
      </c>
      <c r="T597" s="10">
        <f t="shared" si="59"/>
        <v>42128.069884259254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9">
        <f t="shared" si="54"/>
        <v>0</v>
      </c>
      <c r="P598" s="5">
        <f t="shared" si="55"/>
        <v>3</v>
      </c>
      <c r="Q598" t="str">
        <f t="shared" si="56"/>
        <v>technology</v>
      </c>
      <c r="R598" t="str">
        <f t="shared" si="57"/>
        <v>web</v>
      </c>
      <c r="S598" s="10">
        <f t="shared" si="58"/>
        <v>42646.896898148145</v>
      </c>
      <c r="T598" s="10">
        <f t="shared" si="59"/>
        <v>42676.896898148145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9">
        <f t="shared" si="54"/>
        <v>0</v>
      </c>
      <c r="P599" s="5">
        <f t="shared" si="55"/>
        <v>10</v>
      </c>
      <c r="Q599" t="str">
        <f t="shared" si="56"/>
        <v>technology</v>
      </c>
      <c r="R599" t="str">
        <f t="shared" si="57"/>
        <v>web</v>
      </c>
      <c r="S599" s="10">
        <f t="shared" si="58"/>
        <v>42545.705266203702</v>
      </c>
      <c r="T599" s="10">
        <f t="shared" si="59"/>
        <v>42582.666666666672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9">
        <f t="shared" si="54"/>
        <v>34</v>
      </c>
      <c r="P600" s="5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0">
        <f t="shared" si="58"/>
        <v>41948.00209490741</v>
      </c>
      <c r="T600" s="10">
        <f t="shared" si="59"/>
        <v>41978.00209490741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9">
        <f t="shared" si="54"/>
        <v>0</v>
      </c>
      <c r="P601" s="5">
        <f t="shared" si="55"/>
        <v>15.5</v>
      </c>
      <c r="Q601" t="str">
        <f t="shared" si="56"/>
        <v>technology</v>
      </c>
      <c r="R601" t="str">
        <f t="shared" si="57"/>
        <v>web</v>
      </c>
      <c r="S601" s="10">
        <f t="shared" si="58"/>
        <v>42047.812523148154</v>
      </c>
      <c r="T601" s="10">
        <f t="shared" si="59"/>
        <v>42071.636111111111</v>
      </c>
    </row>
    <row r="602" spans="1:20" ht="30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9">
        <f t="shared" si="54"/>
        <v>2</v>
      </c>
      <c r="P602" s="5">
        <f t="shared" si="55"/>
        <v>100</v>
      </c>
      <c r="Q602" t="str">
        <f t="shared" si="56"/>
        <v>technology</v>
      </c>
      <c r="R602" t="str">
        <f t="shared" si="57"/>
        <v>web</v>
      </c>
      <c r="S602" s="10">
        <f t="shared" si="58"/>
        <v>42073.798171296294</v>
      </c>
      <c r="T602" s="10">
        <f t="shared" si="59"/>
        <v>42133.798171296294</v>
      </c>
    </row>
    <row r="603" spans="1:20" ht="60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9">
        <f t="shared" si="54"/>
        <v>1</v>
      </c>
      <c r="P603" s="5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0">
        <f t="shared" si="58"/>
        <v>41969.858090277776</v>
      </c>
      <c r="T603" s="10">
        <f t="shared" si="59"/>
        <v>41999.858090277776</v>
      </c>
    </row>
    <row r="604" spans="1:20" ht="45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9">
        <f t="shared" si="54"/>
        <v>0</v>
      </c>
      <c r="P604" s="5" t="e">
        <f t="shared" si="55"/>
        <v>#DIV/0!</v>
      </c>
      <c r="Q604" t="str">
        <f t="shared" si="56"/>
        <v>technology</v>
      </c>
      <c r="R604" t="str">
        <f t="shared" si="57"/>
        <v>web</v>
      </c>
      <c r="S604" s="10">
        <f t="shared" si="58"/>
        <v>42143.79415509259</v>
      </c>
      <c r="T604" s="10">
        <f t="shared" si="59"/>
        <v>42173.79415509259</v>
      </c>
    </row>
    <row r="605" spans="1:20" ht="45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9">
        <f t="shared" si="54"/>
        <v>4</v>
      </c>
      <c r="P605" s="5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0">
        <f t="shared" si="58"/>
        <v>41835.639155092591</v>
      </c>
      <c r="T605" s="10">
        <f t="shared" si="59"/>
        <v>41865.639155092591</v>
      </c>
    </row>
    <row r="606" spans="1:20" ht="60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9">
        <f t="shared" si="54"/>
        <v>0</v>
      </c>
      <c r="P606" s="5" t="e">
        <f t="shared" si="55"/>
        <v>#DIV/0!</v>
      </c>
      <c r="Q606" t="str">
        <f t="shared" si="56"/>
        <v>technology</v>
      </c>
      <c r="R606" t="str">
        <f t="shared" si="57"/>
        <v>web</v>
      </c>
      <c r="S606" s="10">
        <f t="shared" si="58"/>
        <v>41849.035370370373</v>
      </c>
      <c r="T606" s="10">
        <f t="shared" si="59"/>
        <v>41879.035370370373</v>
      </c>
    </row>
    <row r="607" spans="1:20" ht="30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9">
        <f t="shared" si="54"/>
        <v>3</v>
      </c>
      <c r="P607" s="5">
        <f t="shared" si="55"/>
        <v>16.375</v>
      </c>
      <c r="Q607" t="str">
        <f t="shared" si="56"/>
        <v>technology</v>
      </c>
      <c r="R607" t="str">
        <f t="shared" si="57"/>
        <v>web</v>
      </c>
      <c r="S607" s="10">
        <f t="shared" si="58"/>
        <v>42194.357731481476</v>
      </c>
      <c r="T607" s="10">
        <f t="shared" si="59"/>
        <v>42239.357731481476</v>
      </c>
    </row>
    <row r="608" spans="1:20" ht="60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9">
        <f t="shared" si="54"/>
        <v>0</v>
      </c>
      <c r="P608" s="5">
        <f t="shared" si="55"/>
        <v>10</v>
      </c>
      <c r="Q608" t="str">
        <f t="shared" si="56"/>
        <v>technology</v>
      </c>
      <c r="R608" t="str">
        <f t="shared" si="57"/>
        <v>web</v>
      </c>
      <c r="S608" s="10">
        <f t="shared" si="58"/>
        <v>42102.650567129633</v>
      </c>
      <c r="T608" s="10">
        <f t="shared" si="59"/>
        <v>42148.625</v>
      </c>
    </row>
    <row r="609" spans="1:20" ht="60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9">
        <f t="shared" si="54"/>
        <v>0</v>
      </c>
      <c r="P609" s="5" t="e">
        <f t="shared" si="55"/>
        <v>#DIV/0!</v>
      </c>
      <c r="Q609" t="str">
        <f t="shared" si="56"/>
        <v>technology</v>
      </c>
      <c r="R609" t="str">
        <f t="shared" si="57"/>
        <v>web</v>
      </c>
      <c r="S609" s="10">
        <f t="shared" si="58"/>
        <v>42300.825648148151</v>
      </c>
      <c r="T609" s="10">
        <f t="shared" si="59"/>
        <v>42330.867314814815</v>
      </c>
    </row>
    <row r="610" spans="1:20" ht="60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9">
        <f t="shared" si="54"/>
        <v>1</v>
      </c>
      <c r="P610" s="5">
        <f t="shared" si="55"/>
        <v>292.2</v>
      </c>
      <c r="Q610" t="str">
        <f t="shared" si="56"/>
        <v>technology</v>
      </c>
      <c r="R610" t="str">
        <f t="shared" si="57"/>
        <v>web</v>
      </c>
      <c r="S610" s="10">
        <f t="shared" si="58"/>
        <v>42140.921064814815</v>
      </c>
      <c r="T610" s="10">
        <f t="shared" si="59"/>
        <v>42170.921064814815</v>
      </c>
    </row>
    <row r="611" spans="1:20" ht="60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9">
        <f t="shared" si="54"/>
        <v>1</v>
      </c>
      <c r="P611" s="5">
        <f t="shared" si="55"/>
        <v>5</v>
      </c>
      <c r="Q611" t="str">
        <f t="shared" si="56"/>
        <v>technology</v>
      </c>
      <c r="R611" t="str">
        <f t="shared" si="57"/>
        <v>web</v>
      </c>
      <c r="S611" s="10">
        <f t="shared" si="58"/>
        <v>42307.034074074079</v>
      </c>
      <c r="T611" s="10">
        <f t="shared" si="59"/>
        <v>42337.075740740736</v>
      </c>
    </row>
    <row r="612" spans="1:20" ht="45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9">
        <f t="shared" si="54"/>
        <v>0</v>
      </c>
      <c r="P612" s="5" t="e">
        <f t="shared" si="55"/>
        <v>#DIV/0!</v>
      </c>
      <c r="Q612" t="str">
        <f t="shared" si="56"/>
        <v>technology</v>
      </c>
      <c r="R612" t="str">
        <f t="shared" si="57"/>
        <v>web</v>
      </c>
      <c r="S612" s="10">
        <f t="shared" si="58"/>
        <v>42086.83085648148</v>
      </c>
      <c r="T612" s="10">
        <f t="shared" si="59"/>
        <v>42116.83085648148</v>
      </c>
    </row>
    <row r="613" spans="1:20" ht="60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9">
        <f t="shared" si="54"/>
        <v>0</v>
      </c>
      <c r="P613" s="5" t="e">
        <f t="shared" si="55"/>
        <v>#DIV/0!</v>
      </c>
      <c r="Q613" t="str">
        <f t="shared" si="56"/>
        <v>technology</v>
      </c>
      <c r="R613" t="str">
        <f t="shared" si="57"/>
        <v>web</v>
      </c>
      <c r="S613" s="10">
        <f t="shared" si="58"/>
        <v>42328.560613425929</v>
      </c>
      <c r="T613" s="10">
        <f t="shared" si="59"/>
        <v>42388.560613425929</v>
      </c>
    </row>
    <row r="614" spans="1:20" ht="30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9">
        <f t="shared" si="54"/>
        <v>0</v>
      </c>
      <c r="P614" s="5" t="e">
        <f t="shared" si="55"/>
        <v>#DIV/0!</v>
      </c>
      <c r="Q614" t="str">
        <f t="shared" si="56"/>
        <v>technology</v>
      </c>
      <c r="R614" t="str">
        <f t="shared" si="57"/>
        <v>web</v>
      </c>
      <c r="S614" s="10">
        <f t="shared" si="58"/>
        <v>42585.031782407401</v>
      </c>
      <c r="T614" s="10">
        <f t="shared" si="59"/>
        <v>42615.031782407401</v>
      </c>
    </row>
    <row r="615" spans="1:20" ht="60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9">
        <f t="shared" si="54"/>
        <v>21</v>
      </c>
      <c r="P615" s="5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0">
        <f t="shared" si="58"/>
        <v>42247.496759259258</v>
      </c>
      <c r="T615" s="10">
        <f t="shared" si="59"/>
        <v>42278.207638888889</v>
      </c>
    </row>
    <row r="616" spans="1:20" ht="45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9">
        <f t="shared" si="54"/>
        <v>0</v>
      </c>
      <c r="P616" s="5" t="e">
        <f t="shared" si="55"/>
        <v>#DIV/0!</v>
      </c>
      <c r="Q616" t="str">
        <f t="shared" si="56"/>
        <v>technology</v>
      </c>
      <c r="R616" t="str">
        <f t="shared" si="57"/>
        <v>web</v>
      </c>
      <c r="S616" s="10">
        <f t="shared" si="58"/>
        <v>42515.061805555553</v>
      </c>
      <c r="T616" s="10">
        <f t="shared" si="59"/>
        <v>42545.061805555553</v>
      </c>
    </row>
    <row r="617" spans="1:20" ht="45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9">
        <f t="shared" si="54"/>
        <v>0</v>
      </c>
      <c r="P617" s="5" t="e">
        <f t="shared" si="55"/>
        <v>#DIV/0!</v>
      </c>
      <c r="Q617" t="str">
        <f t="shared" si="56"/>
        <v>technology</v>
      </c>
      <c r="R617" t="str">
        <f t="shared" si="57"/>
        <v>web</v>
      </c>
      <c r="S617" s="10">
        <f t="shared" si="58"/>
        <v>42242.122210648144</v>
      </c>
      <c r="T617" s="10">
        <f t="shared" si="59"/>
        <v>42272.122210648144</v>
      </c>
    </row>
    <row r="618" spans="1:20" ht="60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9">
        <f t="shared" si="54"/>
        <v>0</v>
      </c>
      <c r="P618" s="5" t="e">
        <f t="shared" si="55"/>
        <v>#DIV/0!</v>
      </c>
      <c r="Q618" t="str">
        <f t="shared" si="56"/>
        <v>technology</v>
      </c>
      <c r="R618" t="str">
        <f t="shared" si="57"/>
        <v>web</v>
      </c>
      <c r="S618" s="10">
        <f t="shared" si="58"/>
        <v>42761.376238425932</v>
      </c>
      <c r="T618" s="10">
        <f t="shared" si="59"/>
        <v>42791.376238425932</v>
      </c>
    </row>
    <row r="619" spans="1:20" ht="60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9">
        <f t="shared" si="54"/>
        <v>3</v>
      </c>
      <c r="P619" s="5">
        <f t="shared" si="55"/>
        <v>20</v>
      </c>
      <c r="Q619" t="str">
        <f t="shared" si="56"/>
        <v>technology</v>
      </c>
      <c r="R619" t="str">
        <f t="shared" si="57"/>
        <v>web</v>
      </c>
      <c r="S619" s="10">
        <f t="shared" si="58"/>
        <v>42087.343090277776</v>
      </c>
      <c r="T619" s="10">
        <f t="shared" si="59"/>
        <v>42132.343090277776</v>
      </c>
    </row>
    <row r="620" spans="1:20" ht="60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9">
        <f t="shared" si="54"/>
        <v>0</v>
      </c>
      <c r="P620" s="5" t="e">
        <f t="shared" si="55"/>
        <v>#DIV/0!</v>
      </c>
      <c r="Q620" t="str">
        <f t="shared" si="56"/>
        <v>technology</v>
      </c>
      <c r="R620" t="str">
        <f t="shared" si="57"/>
        <v>web</v>
      </c>
      <c r="S620" s="10">
        <f t="shared" si="58"/>
        <v>42317.810219907406</v>
      </c>
      <c r="T620" s="10">
        <f t="shared" si="59"/>
        <v>42347.810219907406</v>
      </c>
    </row>
    <row r="621" spans="1:20" ht="30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9">
        <f t="shared" si="54"/>
        <v>0</v>
      </c>
      <c r="P621" s="5">
        <f t="shared" si="55"/>
        <v>1</v>
      </c>
      <c r="Q621" t="str">
        <f t="shared" si="56"/>
        <v>technology</v>
      </c>
      <c r="R621" t="str">
        <f t="shared" si="57"/>
        <v>web</v>
      </c>
      <c r="S621" s="10">
        <f t="shared" si="58"/>
        <v>41908.650347222225</v>
      </c>
      <c r="T621" s="10">
        <f t="shared" si="59"/>
        <v>41968.692013888889</v>
      </c>
    </row>
    <row r="622" spans="1:20" ht="45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9">
        <f t="shared" si="54"/>
        <v>1</v>
      </c>
      <c r="P622" s="5">
        <f t="shared" si="55"/>
        <v>300</v>
      </c>
      <c r="Q622" t="str">
        <f t="shared" si="56"/>
        <v>technology</v>
      </c>
      <c r="R622" t="str">
        <f t="shared" si="57"/>
        <v>web</v>
      </c>
      <c r="S622" s="10">
        <f t="shared" si="58"/>
        <v>41831.716874999998</v>
      </c>
      <c r="T622" s="10">
        <f t="shared" si="59"/>
        <v>41876.716874999998</v>
      </c>
    </row>
    <row r="623" spans="1:20" ht="60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9">
        <f t="shared" si="54"/>
        <v>1</v>
      </c>
      <c r="P623" s="5">
        <f t="shared" si="55"/>
        <v>87</v>
      </c>
      <c r="Q623" t="str">
        <f t="shared" si="56"/>
        <v>technology</v>
      </c>
      <c r="R623" t="str">
        <f t="shared" si="57"/>
        <v>web</v>
      </c>
      <c r="S623" s="10">
        <f t="shared" si="58"/>
        <v>42528.987696759257</v>
      </c>
      <c r="T623" s="10">
        <f t="shared" si="59"/>
        <v>42558.987696759257</v>
      </c>
    </row>
    <row r="624" spans="1:20" ht="60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9">
        <f t="shared" si="54"/>
        <v>6</v>
      </c>
      <c r="P624" s="5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0">
        <f t="shared" si="58"/>
        <v>42532.774745370371</v>
      </c>
      <c r="T624" s="10">
        <f t="shared" si="59"/>
        <v>42552.774745370371</v>
      </c>
    </row>
    <row r="625" spans="1:20" ht="60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9">
        <f t="shared" si="54"/>
        <v>0</v>
      </c>
      <c r="P625" s="5" t="e">
        <f t="shared" si="55"/>
        <v>#DIV/0!</v>
      </c>
      <c r="Q625" t="str">
        <f t="shared" si="56"/>
        <v>technology</v>
      </c>
      <c r="R625" t="str">
        <f t="shared" si="57"/>
        <v>web</v>
      </c>
      <c r="S625" s="10">
        <f t="shared" si="58"/>
        <v>42122.009224537032</v>
      </c>
      <c r="T625" s="10">
        <f t="shared" si="59"/>
        <v>42152.009224537032</v>
      </c>
    </row>
    <row r="626" spans="1:20" ht="45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9">
        <f t="shared" si="54"/>
        <v>0</v>
      </c>
      <c r="P626" s="5" t="e">
        <f t="shared" si="55"/>
        <v>#DIV/0!</v>
      </c>
      <c r="Q626" t="str">
        <f t="shared" si="56"/>
        <v>technology</v>
      </c>
      <c r="R626" t="str">
        <f t="shared" si="57"/>
        <v>web</v>
      </c>
      <c r="S626" s="10">
        <f t="shared" si="58"/>
        <v>42108.988900462966</v>
      </c>
      <c r="T626" s="10">
        <f t="shared" si="59"/>
        <v>42138.988900462966</v>
      </c>
    </row>
    <row r="627" spans="1:20" ht="60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9">
        <f t="shared" si="54"/>
        <v>0</v>
      </c>
      <c r="P627" s="5" t="e">
        <f t="shared" si="55"/>
        <v>#DIV/0!</v>
      </c>
      <c r="Q627" t="str">
        <f t="shared" si="56"/>
        <v>technology</v>
      </c>
      <c r="R627" t="str">
        <f t="shared" si="57"/>
        <v>web</v>
      </c>
      <c r="S627" s="10">
        <f t="shared" si="58"/>
        <v>42790.895567129628</v>
      </c>
      <c r="T627" s="10">
        <f t="shared" si="59"/>
        <v>42820.853900462964</v>
      </c>
    </row>
    <row r="628" spans="1:20" ht="60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9">
        <f t="shared" si="54"/>
        <v>17</v>
      </c>
      <c r="P628" s="5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0">
        <f t="shared" si="58"/>
        <v>42198.559479166666</v>
      </c>
      <c r="T628" s="10">
        <f t="shared" si="59"/>
        <v>42231.556944444441</v>
      </c>
    </row>
    <row r="629" spans="1:20" ht="60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9">
        <f t="shared" si="54"/>
        <v>0</v>
      </c>
      <c r="P629" s="5">
        <f t="shared" si="55"/>
        <v>90</v>
      </c>
      <c r="Q629" t="str">
        <f t="shared" si="56"/>
        <v>technology</v>
      </c>
      <c r="R629" t="str">
        <f t="shared" si="57"/>
        <v>web</v>
      </c>
      <c r="S629" s="10">
        <f t="shared" si="58"/>
        <v>42384.306840277779</v>
      </c>
      <c r="T629" s="10">
        <f t="shared" si="59"/>
        <v>42443.958333333328</v>
      </c>
    </row>
    <row r="630" spans="1:20" ht="45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9">
        <f t="shared" si="54"/>
        <v>0</v>
      </c>
      <c r="P630" s="5" t="e">
        <f t="shared" si="55"/>
        <v>#DIV/0!</v>
      </c>
      <c r="Q630" t="str">
        <f t="shared" si="56"/>
        <v>technology</v>
      </c>
      <c r="R630" t="str">
        <f t="shared" si="57"/>
        <v>web</v>
      </c>
      <c r="S630" s="10">
        <f t="shared" si="58"/>
        <v>41803.692789351851</v>
      </c>
      <c r="T630" s="10">
        <f t="shared" si="59"/>
        <v>41833.692789351851</v>
      </c>
    </row>
    <row r="631" spans="1:20" ht="60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9">
        <f t="shared" si="54"/>
        <v>0</v>
      </c>
      <c r="P631" s="5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0">
        <f t="shared" si="58"/>
        <v>42474.637824074074</v>
      </c>
      <c r="T631" s="10">
        <f t="shared" si="59"/>
        <v>42504.637824074074</v>
      </c>
    </row>
    <row r="632" spans="1:20" ht="60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9">
        <f t="shared" si="54"/>
        <v>0</v>
      </c>
      <c r="P632" s="5">
        <f t="shared" si="55"/>
        <v>10</v>
      </c>
      <c r="Q632" t="str">
        <f t="shared" si="56"/>
        <v>technology</v>
      </c>
      <c r="R632" t="str">
        <f t="shared" si="57"/>
        <v>web</v>
      </c>
      <c r="S632" s="10">
        <f t="shared" si="58"/>
        <v>42223.619456018518</v>
      </c>
      <c r="T632" s="10">
        <f t="shared" si="59"/>
        <v>42253.215277777781</v>
      </c>
    </row>
    <row r="633" spans="1:20" ht="45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9">
        <f t="shared" si="54"/>
        <v>1</v>
      </c>
      <c r="P633" s="5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0">
        <f t="shared" si="58"/>
        <v>42489.772326388891</v>
      </c>
      <c r="T633" s="10">
        <f t="shared" si="59"/>
        <v>42518.772326388891</v>
      </c>
    </row>
    <row r="634" spans="1:20" ht="45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9">
        <f t="shared" si="54"/>
        <v>0</v>
      </c>
      <c r="P634" s="5" t="e">
        <f t="shared" si="55"/>
        <v>#DIV/0!</v>
      </c>
      <c r="Q634" t="str">
        <f t="shared" si="56"/>
        <v>technology</v>
      </c>
      <c r="R634" t="str">
        <f t="shared" si="57"/>
        <v>web</v>
      </c>
      <c r="S634" s="10">
        <f t="shared" si="58"/>
        <v>42303.659317129626</v>
      </c>
      <c r="T634" s="10">
        <f t="shared" si="59"/>
        <v>42333.700983796298</v>
      </c>
    </row>
    <row r="635" spans="1:20" ht="45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9">
        <f t="shared" si="54"/>
        <v>12</v>
      </c>
      <c r="P635" s="5">
        <f t="shared" si="55"/>
        <v>49.8</v>
      </c>
      <c r="Q635" t="str">
        <f t="shared" si="56"/>
        <v>technology</v>
      </c>
      <c r="R635" t="str">
        <f t="shared" si="57"/>
        <v>web</v>
      </c>
      <c r="S635" s="10">
        <f t="shared" si="58"/>
        <v>42507.29932870371</v>
      </c>
      <c r="T635" s="10">
        <f t="shared" si="59"/>
        <v>42538.958333333328</v>
      </c>
    </row>
    <row r="636" spans="1:20" ht="45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9">
        <f t="shared" si="54"/>
        <v>0</v>
      </c>
      <c r="P636" s="5">
        <f t="shared" si="55"/>
        <v>1</v>
      </c>
      <c r="Q636" t="str">
        <f t="shared" si="56"/>
        <v>technology</v>
      </c>
      <c r="R636" t="str">
        <f t="shared" si="57"/>
        <v>web</v>
      </c>
      <c r="S636" s="10">
        <f t="shared" si="58"/>
        <v>42031.928576388891</v>
      </c>
      <c r="T636" s="10">
        <f t="shared" si="59"/>
        <v>42061.928576388891</v>
      </c>
    </row>
    <row r="637" spans="1:20" ht="30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9">
        <f t="shared" si="54"/>
        <v>0</v>
      </c>
      <c r="P637" s="5">
        <f t="shared" si="55"/>
        <v>2</v>
      </c>
      <c r="Q637" t="str">
        <f t="shared" si="56"/>
        <v>technology</v>
      </c>
      <c r="R637" t="str">
        <f t="shared" si="57"/>
        <v>web</v>
      </c>
      <c r="S637" s="10">
        <f t="shared" si="58"/>
        <v>42076.092152777783</v>
      </c>
      <c r="T637" s="10">
        <f t="shared" si="59"/>
        <v>42106.092152777783</v>
      </c>
    </row>
    <row r="638" spans="1:20" ht="45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9">
        <f t="shared" si="54"/>
        <v>0</v>
      </c>
      <c r="P638" s="5">
        <f t="shared" si="55"/>
        <v>4</v>
      </c>
      <c r="Q638" t="str">
        <f t="shared" si="56"/>
        <v>technology</v>
      </c>
      <c r="R638" t="str">
        <f t="shared" si="57"/>
        <v>web</v>
      </c>
      <c r="S638" s="10">
        <f t="shared" si="58"/>
        <v>42131.455439814818</v>
      </c>
      <c r="T638" s="10">
        <f t="shared" si="59"/>
        <v>42161.44930555555</v>
      </c>
    </row>
    <row r="639" spans="1:20" ht="60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9">
        <f t="shared" si="54"/>
        <v>0</v>
      </c>
      <c r="P639" s="5" t="e">
        <f t="shared" si="55"/>
        <v>#DIV/0!</v>
      </c>
      <c r="Q639" t="str">
        <f t="shared" si="56"/>
        <v>technology</v>
      </c>
      <c r="R639" t="str">
        <f t="shared" si="57"/>
        <v>web</v>
      </c>
      <c r="S639" s="10">
        <f t="shared" si="58"/>
        <v>42762.962013888886</v>
      </c>
      <c r="T639" s="10">
        <f t="shared" si="59"/>
        <v>42791.961111111115</v>
      </c>
    </row>
    <row r="640" spans="1:20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9">
        <f t="shared" si="54"/>
        <v>0</v>
      </c>
      <c r="P640" s="5">
        <f t="shared" si="55"/>
        <v>3</v>
      </c>
      <c r="Q640" t="str">
        <f t="shared" si="56"/>
        <v>technology</v>
      </c>
      <c r="R640" t="str">
        <f t="shared" si="57"/>
        <v>web</v>
      </c>
      <c r="S640" s="10">
        <f t="shared" si="58"/>
        <v>42759.593310185184</v>
      </c>
      <c r="T640" s="10">
        <f t="shared" si="59"/>
        <v>42819.55164351852</v>
      </c>
    </row>
    <row r="641" spans="1:20" ht="30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9">
        <f t="shared" si="54"/>
        <v>0</v>
      </c>
      <c r="P641" s="5">
        <f t="shared" si="55"/>
        <v>1</v>
      </c>
      <c r="Q641" t="str">
        <f t="shared" si="56"/>
        <v>technology</v>
      </c>
      <c r="R641" t="str">
        <f t="shared" si="57"/>
        <v>web</v>
      </c>
      <c r="S641" s="10">
        <f t="shared" si="58"/>
        <v>41865.583275462966</v>
      </c>
      <c r="T641" s="10">
        <f t="shared" si="59"/>
        <v>41925.583275462966</v>
      </c>
    </row>
    <row r="642" spans="1:20" ht="45" x14ac:dyDescent="0.25">
      <c r="A642">
        <v>3598</v>
      </c>
      <c r="B642" s="3" t="s">
        <v>3597</v>
      </c>
      <c r="C642" s="3" t="s">
        <v>7708</v>
      </c>
      <c r="D642">
        <v>1000</v>
      </c>
      <c r="E642">
        <v>1101</v>
      </c>
      <c r="F642" t="s">
        <v>8219</v>
      </c>
      <c r="G642" t="s">
        <v>8224</v>
      </c>
      <c r="H642" t="s">
        <v>8246</v>
      </c>
      <c r="I642">
        <v>1409720340</v>
      </c>
      <c r="J642">
        <v>1408129822</v>
      </c>
      <c r="K642" t="b">
        <v>0</v>
      </c>
      <c r="L642">
        <v>27</v>
      </c>
      <c r="M642" t="b">
        <v>1</v>
      </c>
      <c r="N642" t="s">
        <v>8271</v>
      </c>
      <c r="O642" s="9">
        <f t="shared" ref="O642:O705" si="60">ROUND((E642/D642)*100,0)</f>
        <v>110</v>
      </c>
      <c r="P642" s="5">
        <f t="shared" ref="P642:P705" si="61">E642/L642</f>
        <v>40.777777777777779</v>
      </c>
      <c r="Q642" t="str">
        <f t="shared" ref="Q642:Q705" si="62">LEFT(N642,SEARCH("/",N642)-1)</f>
        <v>theater</v>
      </c>
      <c r="R642" t="str">
        <f t="shared" ref="R642:R705" si="63">RIGHT(N642,LEN(N642)-SEARCH("/",N642,1))</f>
        <v>plays</v>
      </c>
      <c r="S642" s="10">
        <f t="shared" ref="S642:S705" si="64">(((J642/60)/60)/24)+DATE(1970,1,1)</f>
        <v>41866.79886574074</v>
      </c>
      <c r="T642" s="10">
        <f t="shared" ref="T642:T705" si="65">(((I642/60)/60)/24)+DATE(1970,1,1)</f>
        <v>41885.207638888889</v>
      </c>
    </row>
    <row r="643" spans="1:20" ht="45" x14ac:dyDescent="0.25">
      <c r="A643">
        <v>3366</v>
      </c>
      <c r="B643" s="3" t="s">
        <v>3365</v>
      </c>
      <c r="C643" s="3" t="s">
        <v>7476</v>
      </c>
      <c r="D643">
        <v>500</v>
      </c>
      <c r="E643">
        <v>1105</v>
      </c>
      <c r="F643" t="s">
        <v>8219</v>
      </c>
      <c r="G643" t="s">
        <v>8224</v>
      </c>
      <c r="H643" t="s">
        <v>8246</v>
      </c>
      <c r="I643">
        <v>1431481037</v>
      </c>
      <c r="J643">
        <v>1428889037</v>
      </c>
      <c r="K643" t="b">
        <v>0</v>
      </c>
      <c r="L643">
        <v>18</v>
      </c>
      <c r="M643" t="b">
        <v>1</v>
      </c>
      <c r="N643" t="s">
        <v>8271</v>
      </c>
      <c r="O643" s="9">
        <f t="shared" si="60"/>
        <v>221</v>
      </c>
      <c r="P643" s="5">
        <f t="shared" si="61"/>
        <v>61.388888888888886</v>
      </c>
      <c r="Q643" t="str">
        <f t="shared" si="62"/>
        <v>theater</v>
      </c>
      <c r="R643" t="str">
        <f t="shared" si="63"/>
        <v>plays</v>
      </c>
      <c r="S643" s="10">
        <f t="shared" si="64"/>
        <v>42107.067557870367</v>
      </c>
      <c r="T643" s="10">
        <f t="shared" si="65"/>
        <v>42137.067557870367</v>
      </c>
    </row>
    <row r="644" spans="1:20" ht="60" x14ac:dyDescent="0.25">
      <c r="A644">
        <v>93</v>
      </c>
      <c r="B644" s="3" t="s">
        <v>95</v>
      </c>
      <c r="C644" s="3" t="s">
        <v>4204</v>
      </c>
      <c r="D644">
        <v>1000</v>
      </c>
      <c r="E644">
        <v>1106</v>
      </c>
      <c r="F644" t="s">
        <v>8219</v>
      </c>
      <c r="G644" t="s">
        <v>8224</v>
      </c>
      <c r="H644" t="s">
        <v>8246</v>
      </c>
      <c r="I644">
        <v>1341349200</v>
      </c>
      <c r="J644">
        <v>1338928537</v>
      </c>
      <c r="K644" t="b">
        <v>0</v>
      </c>
      <c r="L644">
        <v>15</v>
      </c>
      <c r="M644" t="b">
        <v>1</v>
      </c>
      <c r="N644" t="s">
        <v>8266</v>
      </c>
      <c r="O644" s="9">
        <f t="shared" si="60"/>
        <v>111</v>
      </c>
      <c r="P644" s="5">
        <f t="shared" si="61"/>
        <v>73.733333333333334</v>
      </c>
      <c r="Q644" t="str">
        <f t="shared" si="62"/>
        <v>film &amp; video</v>
      </c>
      <c r="R644" t="str">
        <f t="shared" si="63"/>
        <v>shorts</v>
      </c>
      <c r="S644" s="10">
        <f t="shared" si="64"/>
        <v>41065.858067129629</v>
      </c>
      <c r="T644" s="10">
        <f t="shared" si="65"/>
        <v>41093.875</v>
      </c>
    </row>
    <row r="645" spans="1:20" ht="45" x14ac:dyDescent="0.25">
      <c r="A645">
        <v>3568</v>
      </c>
      <c r="B645" s="3" t="s">
        <v>3567</v>
      </c>
      <c r="C645" s="3" t="s">
        <v>7678</v>
      </c>
      <c r="D645">
        <v>1000</v>
      </c>
      <c r="E645">
        <v>1110</v>
      </c>
      <c r="F645" t="s">
        <v>8219</v>
      </c>
      <c r="G645" t="s">
        <v>8224</v>
      </c>
      <c r="H645" t="s">
        <v>8246</v>
      </c>
      <c r="I645">
        <v>1410975994</v>
      </c>
      <c r="J645">
        <v>1408383994</v>
      </c>
      <c r="K645" t="b">
        <v>0</v>
      </c>
      <c r="L645">
        <v>19</v>
      </c>
      <c r="M645" t="b">
        <v>1</v>
      </c>
      <c r="N645" t="s">
        <v>8271</v>
      </c>
      <c r="O645" s="9">
        <f t="shared" si="60"/>
        <v>111</v>
      </c>
      <c r="P645" s="5">
        <f t="shared" si="61"/>
        <v>58.421052631578945</v>
      </c>
      <c r="Q645" t="str">
        <f t="shared" si="62"/>
        <v>theater</v>
      </c>
      <c r="R645" t="str">
        <f t="shared" si="63"/>
        <v>plays</v>
      </c>
      <c r="S645" s="10">
        <f t="shared" si="64"/>
        <v>41869.740671296298</v>
      </c>
      <c r="T645" s="10">
        <f t="shared" si="65"/>
        <v>41899.740671296298</v>
      </c>
    </row>
    <row r="646" spans="1:20" ht="45" x14ac:dyDescent="0.25">
      <c r="A646">
        <v>1940</v>
      </c>
      <c r="B646" s="3" t="s">
        <v>1941</v>
      </c>
      <c r="C646" s="3" t="s">
        <v>6050</v>
      </c>
      <c r="D646">
        <v>650</v>
      </c>
      <c r="E646">
        <v>1111</v>
      </c>
      <c r="F646" t="s">
        <v>8219</v>
      </c>
      <c r="G646" t="s">
        <v>8224</v>
      </c>
      <c r="H646" t="s">
        <v>8246</v>
      </c>
      <c r="I646">
        <v>1308110340</v>
      </c>
      <c r="J646">
        <v>1304770233</v>
      </c>
      <c r="K646" t="b">
        <v>0</v>
      </c>
      <c r="L646">
        <v>31</v>
      </c>
      <c r="M646" t="b">
        <v>1</v>
      </c>
      <c r="N646" t="s">
        <v>8279</v>
      </c>
      <c r="O646" s="9">
        <f t="shared" si="60"/>
        <v>171</v>
      </c>
      <c r="P646" s="5">
        <f t="shared" si="61"/>
        <v>35.838709677419352</v>
      </c>
      <c r="Q646" t="str">
        <f t="shared" si="62"/>
        <v>music</v>
      </c>
      <c r="R646" t="str">
        <f t="shared" si="63"/>
        <v>indie rock</v>
      </c>
      <c r="S646" s="10">
        <f t="shared" si="64"/>
        <v>40670.507326388892</v>
      </c>
      <c r="T646" s="10">
        <f t="shared" si="65"/>
        <v>40709.165972222225</v>
      </c>
    </row>
    <row r="647" spans="1:20" ht="45" x14ac:dyDescent="0.25">
      <c r="A647">
        <v>3317</v>
      </c>
      <c r="B647" s="3" t="s">
        <v>3317</v>
      </c>
      <c r="C647" s="3" t="s">
        <v>7427</v>
      </c>
      <c r="D647">
        <v>1050</v>
      </c>
      <c r="E647">
        <v>1115</v>
      </c>
      <c r="F647" t="s">
        <v>8219</v>
      </c>
      <c r="G647" t="s">
        <v>8224</v>
      </c>
      <c r="H647" t="s">
        <v>8246</v>
      </c>
      <c r="I647">
        <v>1465347424</v>
      </c>
      <c r="J647">
        <v>1462755424</v>
      </c>
      <c r="K647" t="b">
        <v>0</v>
      </c>
      <c r="L647">
        <v>18</v>
      </c>
      <c r="M647" t="b">
        <v>1</v>
      </c>
      <c r="N647" t="s">
        <v>8271</v>
      </c>
      <c r="O647" s="9">
        <f t="shared" si="60"/>
        <v>106</v>
      </c>
      <c r="P647" s="5">
        <f t="shared" si="61"/>
        <v>61.944444444444443</v>
      </c>
      <c r="Q647" t="str">
        <f t="shared" si="62"/>
        <v>theater</v>
      </c>
      <c r="R647" t="str">
        <f t="shared" si="63"/>
        <v>plays</v>
      </c>
      <c r="S647" s="10">
        <f t="shared" si="64"/>
        <v>42499.039629629624</v>
      </c>
      <c r="T647" s="10">
        <f t="shared" si="65"/>
        <v>42529.039629629624</v>
      </c>
    </row>
    <row r="648" spans="1:20" ht="60" x14ac:dyDescent="0.25">
      <c r="A648">
        <v>3391</v>
      </c>
      <c r="B648" s="3" t="s">
        <v>3390</v>
      </c>
      <c r="C648" s="3" t="s">
        <v>7501</v>
      </c>
      <c r="D648">
        <v>500</v>
      </c>
      <c r="E648">
        <v>1115</v>
      </c>
      <c r="F648" t="s">
        <v>8219</v>
      </c>
      <c r="G648" t="s">
        <v>8224</v>
      </c>
      <c r="H648" t="s">
        <v>8246</v>
      </c>
      <c r="I648">
        <v>1407536880</v>
      </c>
      <c r="J648">
        <v>1404997548</v>
      </c>
      <c r="K648" t="b">
        <v>0</v>
      </c>
      <c r="L648">
        <v>18</v>
      </c>
      <c r="M648" t="b">
        <v>1</v>
      </c>
      <c r="N648" t="s">
        <v>8271</v>
      </c>
      <c r="O648" s="9">
        <f t="shared" si="60"/>
        <v>223</v>
      </c>
      <c r="P648" s="5">
        <f t="shared" si="61"/>
        <v>61.944444444444443</v>
      </c>
      <c r="Q648" t="str">
        <f t="shared" si="62"/>
        <v>theater</v>
      </c>
      <c r="R648" t="str">
        <f t="shared" si="63"/>
        <v>plays</v>
      </c>
      <c r="S648" s="10">
        <f t="shared" si="64"/>
        <v>41830.545694444445</v>
      </c>
      <c r="T648" s="10">
        <f t="shared" si="65"/>
        <v>41859.936111111114</v>
      </c>
    </row>
    <row r="649" spans="1:20" ht="60" x14ac:dyDescent="0.25">
      <c r="A649">
        <v>3681</v>
      </c>
      <c r="B649" s="3" t="s">
        <v>3678</v>
      </c>
      <c r="C649" s="3" t="s">
        <v>7791</v>
      </c>
      <c r="D649">
        <v>1000</v>
      </c>
      <c r="E649">
        <v>1119</v>
      </c>
      <c r="F649" t="s">
        <v>8219</v>
      </c>
      <c r="G649" t="s">
        <v>8224</v>
      </c>
      <c r="H649" t="s">
        <v>8246</v>
      </c>
      <c r="I649">
        <v>1452872290</v>
      </c>
      <c r="J649">
        <v>1452008290</v>
      </c>
      <c r="K649" t="b">
        <v>0</v>
      </c>
      <c r="L649">
        <v>18</v>
      </c>
      <c r="M649" t="b">
        <v>1</v>
      </c>
      <c r="N649" t="s">
        <v>8271</v>
      </c>
      <c r="O649" s="9">
        <f t="shared" si="60"/>
        <v>112</v>
      </c>
      <c r="P649" s="5">
        <f t="shared" si="61"/>
        <v>62.166666666666664</v>
      </c>
      <c r="Q649" t="str">
        <f t="shared" si="62"/>
        <v>theater</v>
      </c>
      <c r="R649" t="str">
        <f t="shared" si="63"/>
        <v>plays</v>
      </c>
      <c r="S649" s="10">
        <f t="shared" si="64"/>
        <v>42374.651504629626</v>
      </c>
      <c r="T649" s="10">
        <f t="shared" si="65"/>
        <v>42384.651504629626</v>
      </c>
    </row>
    <row r="650" spans="1:20" ht="60" x14ac:dyDescent="0.25">
      <c r="A650">
        <v>3435</v>
      </c>
      <c r="B650" s="3" t="s">
        <v>3434</v>
      </c>
      <c r="C650" s="3" t="s">
        <v>7545</v>
      </c>
      <c r="D650">
        <v>1000</v>
      </c>
      <c r="E650">
        <v>1120</v>
      </c>
      <c r="F650" t="s">
        <v>8219</v>
      </c>
      <c r="G650" t="s">
        <v>8224</v>
      </c>
      <c r="H650" t="s">
        <v>8246</v>
      </c>
      <c r="I650">
        <v>1470538800</v>
      </c>
      <c r="J650">
        <v>1469112493</v>
      </c>
      <c r="K650" t="b">
        <v>0</v>
      </c>
      <c r="L650">
        <v>19</v>
      </c>
      <c r="M650" t="b">
        <v>1</v>
      </c>
      <c r="N650" t="s">
        <v>8271</v>
      </c>
      <c r="O650" s="9">
        <f t="shared" si="60"/>
        <v>112</v>
      </c>
      <c r="P650" s="5">
        <f t="shared" si="61"/>
        <v>58.94736842105263</v>
      </c>
      <c r="Q650" t="str">
        <f t="shared" si="62"/>
        <v>theater</v>
      </c>
      <c r="R650" t="str">
        <f t="shared" si="63"/>
        <v>plays</v>
      </c>
      <c r="S650" s="10">
        <f t="shared" si="64"/>
        <v>42572.61681712963</v>
      </c>
      <c r="T650" s="10">
        <f t="shared" si="65"/>
        <v>42589.125</v>
      </c>
    </row>
    <row r="651" spans="1:20" ht="45" x14ac:dyDescent="0.25">
      <c r="A651">
        <v>1937</v>
      </c>
      <c r="B651" s="3" t="s">
        <v>1938</v>
      </c>
      <c r="C651" s="3" t="s">
        <v>6047</v>
      </c>
      <c r="D651">
        <v>600</v>
      </c>
      <c r="E651">
        <v>1123.47</v>
      </c>
      <c r="F651" t="s">
        <v>8219</v>
      </c>
      <c r="G651" t="s">
        <v>8224</v>
      </c>
      <c r="H651" t="s">
        <v>8246</v>
      </c>
      <c r="I651">
        <v>1339732740</v>
      </c>
      <c r="J651">
        <v>1338346281</v>
      </c>
      <c r="K651" t="b">
        <v>0</v>
      </c>
      <c r="L651">
        <v>29</v>
      </c>
      <c r="M651" t="b">
        <v>1</v>
      </c>
      <c r="N651" t="s">
        <v>8279</v>
      </c>
      <c r="O651" s="9">
        <f t="shared" si="60"/>
        <v>187</v>
      </c>
      <c r="P651" s="5">
        <f t="shared" si="61"/>
        <v>38.740344827586206</v>
      </c>
      <c r="Q651" t="str">
        <f t="shared" si="62"/>
        <v>music</v>
      </c>
      <c r="R651" t="str">
        <f t="shared" si="63"/>
        <v>indie rock</v>
      </c>
      <c r="S651" s="10">
        <f t="shared" si="64"/>
        <v>41059.118993055556</v>
      </c>
      <c r="T651" s="10">
        <f t="shared" si="65"/>
        <v>41075.165972222225</v>
      </c>
    </row>
    <row r="652" spans="1:20" ht="60" x14ac:dyDescent="0.25">
      <c r="A652">
        <v>3546</v>
      </c>
      <c r="B652" s="3" t="s">
        <v>3545</v>
      </c>
      <c r="C652" s="3" t="s">
        <v>7656</v>
      </c>
      <c r="D652">
        <v>1100</v>
      </c>
      <c r="E652">
        <v>1125</v>
      </c>
      <c r="F652" t="s">
        <v>8219</v>
      </c>
      <c r="G652" t="s">
        <v>8224</v>
      </c>
      <c r="H652" t="s">
        <v>8246</v>
      </c>
      <c r="I652">
        <v>1427860740</v>
      </c>
      <c r="J652">
        <v>1426002684</v>
      </c>
      <c r="K652" t="b">
        <v>0</v>
      </c>
      <c r="L652">
        <v>19</v>
      </c>
      <c r="M652" t="b">
        <v>1</v>
      </c>
      <c r="N652" t="s">
        <v>8271</v>
      </c>
      <c r="O652" s="9">
        <f t="shared" si="60"/>
        <v>102</v>
      </c>
      <c r="P652" s="5">
        <f t="shared" si="61"/>
        <v>59.210526315789473</v>
      </c>
      <c r="Q652" t="str">
        <f t="shared" si="62"/>
        <v>theater</v>
      </c>
      <c r="R652" t="str">
        <f t="shared" si="63"/>
        <v>plays</v>
      </c>
      <c r="S652" s="10">
        <f t="shared" si="64"/>
        <v>42073.660694444443</v>
      </c>
      <c r="T652" s="10">
        <f t="shared" si="65"/>
        <v>42095.165972222225</v>
      </c>
    </row>
    <row r="653" spans="1:20" ht="30" x14ac:dyDescent="0.25">
      <c r="A653">
        <v>1620</v>
      </c>
      <c r="B653" s="3" t="s">
        <v>1621</v>
      </c>
      <c r="C653" s="3" t="s">
        <v>5730</v>
      </c>
      <c r="D653">
        <v>1000</v>
      </c>
      <c r="E653">
        <v>1130</v>
      </c>
      <c r="F653" t="s">
        <v>8219</v>
      </c>
      <c r="G653" t="s">
        <v>8224</v>
      </c>
      <c r="H653" t="s">
        <v>8246</v>
      </c>
      <c r="I653">
        <v>1361606940</v>
      </c>
      <c r="J653">
        <v>1361002140</v>
      </c>
      <c r="K653" t="b">
        <v>0</v>
      </c>
      <c r="L653">
        <v>17</v>
      </c>
      <c r="M653" t="b">
        <v>1</v>
      </c>
      <c r="N653" t="s">
        <v>8276</v>
      </c>
      <c r="O653" s="9">
        <f t="shared" si="60"/>
        <v>113</v>
      </c>
      <c r="P653" s="5">
        <f t="shared" si="61"/>
        <v>66.470588235294116</v>
      </c>
      <c r="Q653" t="str">
        <f t="shared" si="62"/>
        <v>music</v>
      </c>
      <c r="R653" t="str">
        <f t="shared" si="63"/>
        <v>rock</v>
      </c>
      <c r="S653" s="10">
        <f t="shared" si="64"/>
        <v>41321.339583333334</v>
      </c>
      <c r="T653" s="10">
        <f t="shared" si="65"/>
        <v>41328.339583333334</v>
      </c>
    </row>
    <row r="654" spans="1:20" ht="60" x14ac:dyDescent="0.25">
      <c r="A654">
        <v>2206</v>
      </c>
      <c r="B654" s="3" t="s">
        <v>2207</v>
      </c>
      <c r="C654" s="3" t="s">
        <v>6316</v>
      </c>
      <c r="D654">
        <v>1100</v>
      </c>
      <c r="E654">
        <v>1130</v>
      </c>
      <c r="F654" t="s">
        <v>8219</v>
      </c>
      <c r="G654" t="s">
        <v>8224</v>
      </c>
      <c r="H654" t="s">
        <v>8246</v>
      </c>
      <c r="I654">
        <v>1334556624</v>
      </c>
      <c r="J654">
        <v>1333001424</v>
      </c>
      <c r="K654" t="b">
        <v>0</v>
      </c>
      <c r="L654">
        <v>34</v>
      </c>
      <c r="M654" t="b">
        <v>1</v>
      </c>
      <c r="N654" t="s">
        <v>8280</v>
      </c>
      <c r="O654" s="9">
        <f t="shared" si="60"/>
        <v>103</v>
      </c>
      <c r="P654" s="5">
        <f t="shared" si="61"/>
        <v>33.235294117647058</v>
      </c>
      <c r="Q654" t="str">
        <f t="shared" si="62"/>
        <v>music</v>
      </c>
      <c r="R654" t="str">
        <f t="shared" si="63"/>
        <v>electronic music</v>
      </c>
      <c r="S654" s="10">
        <f t="shared" si="64"/>
        <v>40997.257222222222</v>
      </c>
      <c r="T654" s="10">
        <f t="shared" si="65"/>
        <v>41015.257222222222</v>
      </c>
    </row>
    <row r="655" spans="1:20" ht="60" x14ac:dyDescent="0.25">
      <c r="A655">
        <v>3619</v>
      </c>
      <c r="B655" s="3" t="s">
        <v>3617</v>
      </c>
      <c r="C655" s="3" t="s">
        <v>7729</v>
      </c>
      <c r="D655">
        <v>1000</v>
      </c>
      <c r="E655">
        <v>1130</v>
      </c>
      <c r="F655" t="s">
        <v>8219</v>
      </c>
      <c r="G655" t="s">
        <v>8224</v>
      </c>
      <c r="H655" t="s">
        <v>8246</v>
      </c>
      <c r="I655">
        <v>1479592800</v>
      </c>
      <c r="J655">
        <v>1476760226</v>
      </c>
      <c r="K655" t="b">
        <v>0</v>
      </c>
      <c r="L655">
        <v>17</v>
      </c>
      <c r="M655" t="b">
        <v>1</v>
      </c>
      <c r="N655" t="s">
        <v>8271</v>
      </c>
      <c r="O655" s="9">
        <f t="shared" si="60"/>
        <v>113</v>
      </c>
      <c r="P655" s="5">
        <f t="shared" si="61"/>
        <v>66.470588235294116</v>
      </c>
      <c r="Q655" t="str">
        <f t="shared" si="62"/>
        <v>theater</v>
      </c>
      <c r="R655" t="str">
        <f t="shared" si="63"/>
        <v>plays</v>
      </c>
      <c r="S655" s="10">
        <f t="shared" si="64"/>
        <v>42661.132245370376</v>
      </c>
      <c r="T655" s="10">
        <f t="shared" si="65"/>
        <v>42693.916666666672</v>
      </c>
    </row>
    <row r="656" spans="1:20" ht="45" x14ac:dyDescent="0.25">
      <c r="A656">
        <v>2205</v>
      </c>
      <c r="B656" s="3" t="s">
        <v>2206</v>
      </c>
      <c r="C656" s="3" t="s">
        <v>6315</v>
      </c>
      <c r="D656">
        <v>750</v>
      </c>
      <c r="E656">
        <v>1140</v>
      </c>
      <c r="F656" t="s">
        <v>8219</v>
      </c>
      <c r="G656" t="s">
        <v>8224</v>
      </c>
      <c r="H656" t="s">
        <v>8246</v>
      </c>
      <c r="I656">
        <v>1338579789</v>
      </c>
      <c r="J656">
        <v>1335987789</v>
      </c>
      <c r="K656" t="b">
        <v>0</v>
      </c>
      <c r="L656">
        <v>27</v>
      </c>
      <c r="M656" t="b">
        <v>1</v>
      </c>
      <c r="N656" t="s">
        <v>8280</v>
      </c>
      <c r="O656" s="9">
        <f t="shared" si="60"/>
        <v>152</v>
      </c>
      <c r="P656" s="5">
        <f t="shared" si="61"/>
        <v>42.222222222222221</v>
      </c>
      <c r="Q656" t="str">
        <f t="shared" si="62"/>
        <v>music</v>
      </c>
      <c r="R656" t="str">
        <f t="shared" si="63"/>
        <v>electronic music</v>
      </c>
      <c r="S656" s="10">
        <f t="shared" si="64"/>
        <v>41031.82163194444</v>
      </c>
      <c r="T656" s="10">
        <f t="shared" si="65"/>
        <v>41061.82163194444</v>
      </c>
    </row>
    <row r="657" spans="1:20" ht="60" x14ac:dyDescent="0.25">
      <c r="A657">
        <v>3532</v>
      </c>
      <c r="B657" s="3" t="s">
        <v>3531</v>
      </c>
      <c r="C657" s="3" t="s">
        <v>7642</v>
      </c>
      <c r="D657">
        <v>960</v>
      </c>
      <c r="E657">
        <v>1142</v>
      </c>
      <c r="F657" t="s">
        <v>8219</v>
      </c>
      <c r="G657" t="s">
        <v>8224</v>
      </c>
      <c r="H657" t="s">
        <v>8246</v>
      </c>
      <c r="I657">
        <v>1411012740</v>
      </c>
      <c r="J657">
        <v>1409667827</v>
      </c>
      <c r="K657" t="b">
        <v>0</v>
      </c>
      <c r="L657">
        <v>27</v>
      </c>
      <c r="M657" t="b">
        <v>1</v>
      </c>
      <c r="N657" t="s">
        <v>8271</v>
      </c>
      <c r="O657" s="9">
        <f t="shared" si="60"/>
        <v>119</v>
      </c>
      <c r="P657" s="5">
        <f t="shared" si="61"/>
        <v>42.296296296296298</v>
      </c>
      <c r="Q657" t="str">
        <f t="shared" si="62"/>
        <v>theater</v>
      </c>
      <c r="R657" t="str">
        <f t="shared" si="63"/>
        <v>plays</v>
      </c>
      <c r="S657" s="10">
        <f t="shared" si="64"/>
        <v>41884.599849537037</v>
      </c>
      <c r="T657" s="10">
        <f t="shared" si="65"/>
        <v>41900.165972222225</v>
      </c>
    </row>
    <row r="658" spans="1:20" ht="30" x14ac:dyDescent="0.25">
      <c r="A658">
        <v>1894</v>
      </c>
      <c r="B658" s="3" t="s">
        <v>1895</v>
      </c>
      <c r="C658" s="3" t="s">
        <v>6004</v>
      </c>
      <c r="D658">
        <v>1000</v>
      </c>
      <c r="E658">
        <v>1145</v>
      </c>
      <c r="F658" t="s">
        <v>8219</v>
      </c>
      <c r="G658" t="s">
        <v>8224</v>
      </c>
      <c r="H658" t="s">
        <v>8246</v>
      </c>
      <c r="I658">
        <v>1329082983</v>
      </c>
      <c r="J658">
        <v>1326404583</v>
      </c>
      <c r="K658" t="b">
        <v>0</v>
      </c>
      <c r="L658">
        <v>20</v>
      </c>
      <c r="M658" t="b">
        <v>1</v>
      </c>
      <c r="N658" t="s">
        <v>8279</v>
      </c>
      <c r="O658" s="9">
        <f t="shared" si="60"/>
        <v>115</v>
      </c>
      <c r="P658" s="5">
        <f t="shared" si="61"/>
        <v>57.25</v>
      </c>
      <c r="Q658" t="str">
        <f t="shared" si="62"/>
        <v>music</v>
      </c>
      <c r="R658" t="str">
        <f t="shared" si="63"/>
        <v>indie rock</v>
      </c>
      <c r="S658" s="10">
        <f t="shared" si="64"/>
        <v>40920.904895833337</v>
      </c>
      <c r="T658" s="10">
        <f t="shared" si="65"/>
        <v>40951.904895833337</v>
      </c>
    </row>
    <row r="659" spans="1:20" ht="60" x14ac:dyDescent="0.25">
      <c r="A659">
        <v>2783</v>
      </c>
      <c r="B659" s="3" t="s">
        <v>2783</v>
      </c>
      <c r="C659" s="3" t="s">
        <v>6893</v>
      </c>
      <c r="D659">
        <v>1000</v>
      </c>
      <c r="E659">
        <v>1145</v>
      </c>
      <c r="F659" t="s">
        <v>8219</v>
      </c>
      <c r="G659" t="s">
        <v>8225</v>
      </c>
      <c r="H659" t="s">
        <v>8247</v>
      </c>
      <c r="I659">
        <v>1429793446</v>
      </c>
      <c r="J659">
        <v>1428583846</v>
      </c>
      <c r="K659" t="b">
        <v>0</v>
      </c>
      <c r="L659">
        <v>61</v>
      </c>
      <c r="M659" t="b">
        <v>1</v>
      </c>
      <c r="N659" t="s">
        <v>8271</v>
      </c>
      <c r="O659" s="9">
        <f t="shared" si="60"/>
        <v>115</v>
      </c>
      <c r="P659" s="5">
        <f t="shared" si="61"/>
        <v>18.770491803278688</v>
      </c>
      <c r="Q659" t="str">
        <f t="shared" si="62"/>
        <v>theater</v>
      </c>
      <c r="R659" t="str">
        <f t="shared" si="63"/>
        <v>plays</v>
      </c>
      <c r="S659" s="10">
        <f t="shared" si="64"/>
        <v>42103.535254629634</v>
      </c>
      <c r="T659" s="10">
        <f t="shared" si="65"/>
        <v>42117.535254629634</v>
      </c>
    </row>
    <row r="660" spans="1:20" ht="60" x14ac:dyDescent="0.25">
      <c r="A660">
        <v>1758</v>
      </c>
      <c r="B660" s="3" t="s">
        <v>1759</v>
      </c>
      <c r="C660" s="3" t="s">
        <v>5868</v>
      </c>
      <c r="D660">
        <v>1000</v>
      </c>
      <c r="E660">
        <v>1147</v>
      </c>
      <c r="F660" t="s">
        <v>8219</v>
      </c>
      <c r="G660" t="s">
        <v>8224</v>
      </c>
      <c r="H660" t="s">
        <v>8246</v>
      </c>
      <c r="I660">
        <v>1468536992</v>
      </c>
      <c r="J660">
        <v>1463352992</v>
      </c>
      <c r="K660" t="b">
        <v>0</v>
      </c>
      <c r="L660">
        <v>27</v>
      </c>
      <c r="M660" t="b">
        <v>1</v>
      </c>
      <c r="N660" t="s">
        <v>8285</v>
      </c>
      <c r="O660" s="9">
        <f t="shared" si="60"/>
        <v>115</v>
      </c>
      <c r="P660" s="5">
        <f t="shared" si="61"/>
        <v>42.481481481481481</v>
      </c>
      <c r="Q660" t="str">
        <f t="shared" si="62"/>
        <v>photography</v>
      </c>
      <c r="R660" t="str">
        <f t="shared" si="63"/>
        <v>photobooks</v>
      </c>
      <c r="S660" s="10">
        <f t="shared" si="64"/>
        <v>42505.955925925926</v>
      </c>
      <c r="T660" s="10">
        <f t="shared" si="65"/>
        <v>42565.955925925926</v>
      </c>
    </row>
    <row r="661" spans="1:20" ht="60" x14ac:dyDescent="0.25">
      <c r="A661">
        <v>2804</v>
      </c>
      <c r="B661" s="3" t="s">
        <v>2804</v>
      </c>
      <c r="C661" s="3" t="s">
        <v>6914</v>
      </c>
      <c r="D661">
        <v>1000</v>
      </c>
      <c r="E661">
        <v>1150</v>
      </c>
      <c r="F661" t="s">
        <v>8219</v>
      </c>
      <c r="G661" t="s">
        <v>8225</v>
      </c>
      <c r="H661" t="s">
        <v>8247</v>
      </c>
      <c r="I661">
        <v>1411987990</v>
      </c>
      <c r="J661">
        <v>1409395990</v>
      </c>
      <c r="K661" t="b">
        <v>0</v>
      </c>
      <c r="L661">
        <v>23</v>
      </c>
      <c r="M661" t="b">
        <v>1</v>
      </c>
      <c r="N661" t="s">
        <v>8271</v>
      </c>
      <c r="O661" s="9">
        <f t="shared" si="60"/>
        <v>115</v>
      </c>
      <c r="P661" s="5">
        <f t="shared" si="61"/>
        <v>50</v>
      </c>
      <c r="Q661" t="str">
        <f t="shared" si="62"/>
        <v>theater</v>
      </c>
      <c r="R661" t="str">
        <f t="shared" si="63"/>
        <v>plays</v>
      </c>
      <c r="S661" s="10">
        <f t="shared" si="64"/>
        <v>41881.453587962962</v>
      </c>
      <c r="T661" s="10">
        <f t="shared" si="65"/>
        <v>41911.453587962962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9">
        <f t="shared" si="60"/>
        <v>3</v>
      </c>
      <c r="P662" s="5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0">
        <f t="shared" si="64"/>
        <v>41922.741655092592</v>
      </c>
      <c r="T662" s="10">
        <f t="shared" si="65"/>
        <v>41952.783321759263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9">
        <f t="shared" si="60"/>
        <v>1</v>
      </c>
      <c r="P663" s="5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0">
        <f t="shared" si="64"/>
        <v>42636.645358796297</v>
      </c>
      <c r="T663" s="10">
        <f t="shared" si="65"/>
        <v>42666.645358796297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9">
        <f t="shared" si="60"/>
        <v>0</v>
      </c>
      <c r="P664" s="5">
        <f t="shared" si="61"/>
        <v>39</v>
      </c>
      <c r="Q664" t="str">
        <f t="shared" si="62"/>
        <v>technology</v>
      </c>
      <c r="R664" t="str">
        <f t="shared" si="63"/>
        <v>wearables</v>
      </c>
      <c r="S664" s="10">
        <f t="shared" si="64"/>
        <v>41990.438043981485</v>
      </c>
      <c r="T664" s="10">
        <f t="shared" si="65"/>
        <v>42020.438043981485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9">
        <f t="shared" si="60"/>
        <v>0</v>
      </c>
      <c r="P665" s="5">
        <f t="shared" si="61"/>
        <v>100</v>
      </c>
      <c r="Q665" t="str">
        <f t="shared" si="62"/>
        <v>technology</v>
      </c>
      <c r="R665" t="str">
        <f t="shared" si="63"/>
        <v>wearables</v>
      </c>
      <c r="S665" s="10">
        <f t="shared" si="64"/>
        <v>42173.843240740738</v>
      </c>
      <c r="T665" s="10">
        <f t="shared" si="65"/>
        <v>42203.843240740738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9">
        <f t="shared" si="60"/>
        <v>8</v>
      </c>
      <c r="P666" s="5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0">
        <f t="shared" si="64"/>
        <v>42077.666377314818</v>
      </c>
      <c r="T666" s="10">
        <f t="shared" si="65"/>
        <v>42107.666377314818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9">
        <f t="shared" si="60"/>
        <v>19</v>
      </c>
      <c r="P667" s="5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0">
        <f t="shared" si="64"/>
        <v>42688.711354166662</v>
      </c>
      <c r="T667" s="10">
        <f t="shared" si="65"/>
        <v>42748.711354166662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9">
        <f t="shared" si="60"/>
        <v>0</v>
      </c>
      <c r="P668" s="5">
        <f t="shared" si="61"/>
        <v>2</v>
      </c>
      <c r="Q668" t="str">
        <f t="shared" si="62"/>
        <v>technology</v>
      </c>
      <c r="R668" t="str">
        <f t="shared" si="63"/>
        <v>wearables</v>
      </c>
      <c r="S668" s="10">
        <f t="shared" si="64"/>
        <v>41838.832152777781</v>
      </c>
      <c r="T668" s="10">
        <f t="shared" si="65"/>
        <v>41868.832152777781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9">
        <f t="shared" si="60"/>
        <v>10</v>
      </c>
      <c r="P669" s="5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0">
        <f t="shared" si="64"/>
        <v>42632.373414351852</v>
      </c>
      <c r="T669" s="10">
        <f t="shared" si="65"/>
        <v>42672.373414351852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9">
        <f t="shared" si="60"/>
        <v>5</v>
      </c>
      <c r="P670" s="5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0">
        <f t="shared" si="64"/>
        <v>42090.831273148149</v>
      </c>
      <c r="T670" s="10">
        <f t="shared" si="65"/>
        <v>42135.831273148149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9">
        <f t="shared" si="60"/>
        <v>22</v>
      </c>
      <c r="P671" s="5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0">
        <f t="shared" si="64"/>
        <v>42527.625671296293</v>
      </c>
      <c r="T671" s="10">
        <f t="shared" si="65"/>
        <v>42557.625671296293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9">
        <f t="shared" si="60"/>
        <v>29</v>
      </c>
      <c r="P672" s="5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0">
        <f t="shared" si="64"/>
        <v>42506.709722222222</v>
      </c>
      <c r="T672" s="10">
        <f t="shared" si="65"/>
        <v>42540.340277777781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9">
        <f t="shared" si="60"/>
        <v>39</v>
      </c>
      <c r="P673" s="5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0">
        <f t="shared" si="64"/>
        <v>41984.692731481482</v>
      </c>
      <c r="T673" s="10">
        <f t="shared" si="65"/>
        <v>42018.166666666672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9">
        <f t="shared" si="60"/>
        <v>22</v>
      </c>
      <c r="P674" s="5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0">
        <f t="shared" si="64"/>
        <v>41974.219490740739</v>
      </c>
      <c r="T674" s="10">
        <f t="shared" si="65"/>
        <v>42005.207638888889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9">
        <f t="shared" si="60"/>
        <v>0</v>
      </c>
      <c r="P675" s="5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0">
        <f t="shared" si="64"/>
        <v>41838.840474537035</v>
      </c>
      <c r="T675" s="10">
        <f t="shared" si="65"/>
        <v>41883.840474537035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9">
        <f t="shared" si="60"/>
        <v>0</v>
      </c>
      <c r="P676" s="5">
        <f t="shared" si="61"/>
        <v>7.5</v>
      </c>
      <c r="Q676" t="str">
        <f t="shared" si="62"/>
        <v>technology</v>
      </c>
      <c r="R676" t="str">
        <f t="shared" si="63"/>
        <v>wearables</v>
      </c>
      <c r="S676" s="10">
        <f t="shared" si="64"/>
        <v>41803.116053240738</v>
      </c>
      <c r="T676" s="10">
        <f t="shared" si="65"/>
        <v>41863.116053240738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9">
        <f t="shared" si="60"/>
        <v>15</v>
      </c>
      <c r="P677" s="5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0">
        <f t="shared" si="64"/>
        <v>41975.930601851855</v>
      </c>
      <c r="T677" s="10">
        <f t="shared" si="65"/>
        <v>42005.290972222225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9">
        <f t="shared" si="60"/>
        <v>1</v>
      </c>
      <c r="P678" s="5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0">
        <f t="shared" si="64"/>
        <v>42012.768298611118</v>
      </c>
      <c r="T678" s="10">
        <f t="shared" si="65"/>
        <v>42042.768298611118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9">
        <f t="shared" si="60"/>
        <v>26</v>
      </c>
      <c r="P679" s="5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0">
        <f t="shared" si="64"/>
        <v>42504.403877314813</v>
      </c>
      <c r="T679" s="10">
        <f t="shared" si="65"/>
        <v>42549.403877314813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9">
        <f t="shared" si="60"/>
        <v>4</v>
      </c>
      <c r="P680" s="5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0">
        <f t="shared" si="64"/>
        <v>42481.376597222217</v>
      </c>
      <c r="T680" s="10">
        <f t="shared" si="65"/>
        <v>42511.376597222217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9">
        <f t="shared" si="60"/>
        <v>15</v>
      </c>
      <c r="P681" s="5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0">
        <f t="shared" si="64"/>
        <v>42556.695706018523</v>
      </c>
      <c r="T681" s="10">
        <f t="shared" si="65"/>
        <v>42616.695706018523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9">
        <f t="shared" si="60"/>
        <v>26</v>
      </c>
      <c r="P682" s="5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0">
        <f t="shared" si="64"/>
        <v>41864.501516203702</v>
      </c>
      <c r="T682" s="10">
        <f t="shared" si="65"/>
        <v>41899.501516203702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9">
        <f t="shared" si="60"/>
        <v>0</v>
      </c>
      <c r="P683" s="5">
        <f t="shared" si="61"/>
        <v>1</v>
      </c>
      <c r="Q683" t="str">
        <f t="shared" si="62"/>
        <v>technology</v>
      </c>
      <c r="R683" t="str">
        <f t="shared" si="63"/>
        <v>wearables</v>
      </c>
      <c r="S683" s="10">
        <f t="shared" si="64"/>
        <v>42639.805601851855</v>
      </c>
      <c r="T683" s="10">
        <f t="shared" si="65"/>
        <v>42669.805601851855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9">
        <f t="shared" si="60"/>
        <v>0</v>
      </c>
      <c r="P684" s="5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0">
        <f t="shared" si="64"/>
        <v>42778.765300925923</v>
      </c>
      <c r="T684" s="10">
        <f t="shared" si="65"/>
        <v>42808.723634259266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9">
        <f t="shared" si="60"/>
        <v>1</v>
      </c>
      <c r="P685" s="5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0">
        <f t="shared" si="64"/>
        <v>42634.900046296301</v>
      </c>
      <c r="T685" s="10">
        <f t="shared" si="65"/>
        <v>42674.900046296301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9">
        <f t="shared" si="60"/>
        <v>7</v>
      </c>
      <c r="P686" s="5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0">
        <f t="shared" si="64"/>
        <v>41809.473275462966</v>
      </c>
      <c r="T686" s="10">
        <f t="shared" si="65"/>
        <v>41845.125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9">
        <f t="shared" si="60"/>
        <v>28</v>
      </c>
      <c r="P687" s="5">
        <f t="shared" si="61"/>
        <v>55.3</v>
      </c>
      <c r="Q687" t="str">
        <f t="shared" si="62"/>
        <v>technology</v>
      </c>
      <c r="R687" t="str">
        <f t="shared" si="63"/>
        <v>wearables</v>
      </c>
      <c r="S687" s="10">
        <f t="shared" si="64"/>
        <v>41971.866574074069</v>
      </c>
      <c r="T687" s="10">
        <f t="shared" si="65"/>
        <v>42016.866574074069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9">
        <f t="shared" si="60"/>
        <v>0</v>
      </c>
      <c r="P688" s="5" t="e">
        <f t="shared" si="61"/>
        <v>#DIV/0!</v>
      </c>
      <c r="Q688" t="str">
        <f t="shared" si="62"/>
        <v>technology</v>
      </c>
      <c r="R688" t="str">
        <f t="shared" si="63"/>
        <v>wearables</v>
      </c>
      <c r="S688" s="10">
        <f t="shared" si="64"/>
        <v>42189.673263888893</v>
      </c>
      <c r="T688" s="10">
        <f t="shared" si="65"/>
        <v>42219.673263888893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9">
        <f t="shared" si="60"/>
        <v>4</v>
      </c>
      <c r="P689" s="5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0">
        <f t="shared" si="64"/>
        <v>42711.750613425931</v>
      </c>
      <c r="T689" s="10">
        <f t="shared" si="65"/>
        <v>42771.750613425931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9">
        <f t="shared" si="60"/>
        <v>73</v>
      </c>
      <c r="P690" s="5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0">
        <f t="shared" si="64"/>
        <v>42262.104780092588</v>
      </c>
      <c r="T690" s="10">
        <f t="shared" si="65"/>
        <v>42292.104780092588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9">
        <f t="shared" si="60"/>
        <v>58</v>
      </c>
      <c r="P691" s="5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0">
        <f t="shared" si="64"/>
        <v>42675.66778935185</v>
      </c>
      <c r="T691" s="10">
        <f t="shared" si="65"/>
        <v>42712.207638888889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9">
        <f t="shared" si="60"/>
        <v>12</v>
      </c>
      <c r="P692" s="5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0">
        <f t="shared" si="64"/>
        <v>42579.634733796294</v>
      </c>
      <c r="T692" s="10">
        <f t="shared" si="65"/>
        <v>42622.25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9">
        <f t="shared" si="60"/>
        <v>1</v>
      </c>
      <c r="P693" s="5">
        <f t="shared" si="61"/>
        <v>26</v>
      </c>
      <c r="Q693" t="str">
        <f t="shared" si="62"/>
        <v>technology</v>
      </c>
      <c r="R693" t="str">
        <f t="shared" si="63"/>
        <v>wearables</v>
      </c>
      <c r="S693" s="10">
        <f t="shared" si="64"/>
        <v>42158.028310185182</v>
      </c>
      <c r="T693" s="10">
        <f t="shared" si="65"/>
        <v>42186.028310185182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9">
        <f t="shared" si="60"/>
        <v>7</v>
      </c>
      <c r="P694" s="5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0">
        <f t="shared" si="64"/>
        <v>42696.37572916667</v>
      </c>
      <c r="T694" s="10">
        <f t="shared" si="65"/>
        <v>42726.37572916667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9">
        <f t="shared" si="60"/>
        <v>35</v>
      </c>
      <c r="P695" s="5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0">
        <f t="shared" si="64"/>
        <v>42094.808182870373</v>
      </c>
      <c r="T695" s="10">
        <f t="shared" si="65"/>
        <v>42124.808182870373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9">
        <f t="shared" si="60"/>
        <v>0</v>
      </c>
      <c r="P696" s="5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0">
        <f t="shared" si="64"/>
        <v>42737.663877314815</v>
      </c>
      <c r="T696" s="10">
        <f t="shared" si="65"/>
        <v>42767.663877314815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9">
        <f t="shared" si="60"/>
        <v>1</v>
      </c>
      <c r="P697" s="5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0">
        <f t="shared" si="64"/>
        <v>41913.521064814813</v>
      </c>
      <c r="T697" s="10">
        <f t="shared" si="65"/>
        <v>41943.521064814813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9">
        <f t="shared" si="60"/>
        <v>0</v>
      </c>
      <c r="P698" s="5">
        <f t="shared" si="61"/>
        <v>1</v>
      </c>
      <c r="Q698" t="str">
        <f t="shared" si="62"/>
        <v>technology</v>
      </c>
      <c r="R698" t="str">
        <f t="shared" si="63"/>
        <v>wearables</v>
      </c>
      <c r="S698" s="10">
        <f t="shared" si="64"/>
        <v>41815.927106481482</v>
      </c>
      <c r="T698" s="10">
        <f t="shared" si="65"/>
        <v>41845.927106481482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9">
        <f t="shared" si="60"/>
        <v>46</v>
      </c>
      <c r="P699" s="5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0">
        <f t="shared" si="64"/>
        <v>42388.523020833338</v>
      </c>
      <c r="T699" s="10">
        <f t="shared" si="65"/>
        <v>42403.523020833338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9">
        <f t="shared" si="60"/>
        <v>15</v>
      </c>
      <c r="P700" s="5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0">
        <f t="shared" si="64"/>
        <v>41866.931076388886</v>
      </c>
      <c r="T700" s="10">
        <f t="shared" si="65"/>
        <v>41900.083333333336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9">
        <f t="shared" si="60"/>
        <v>82</v>
      </c>
      <c r="P701" s="5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0">
        <f t="shared" si="64"/>
        <v>41563.485509259262</v>
      </c>
      <c r="T701" s="10">
        <f t="shared" si="65"/>
        <v>41600.666666666664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9">
        <f t="shared" si="60"/>
        <v>3</v>
      </c>
      <c r="P702" s="5">
        <f t="shared" si="61"/>
        <v>13</v>
      </c>
      <c r="Q702" t="str">
        <f t="shared" si="62"/>
        <v>technology</v>
      </c>
      <c r="R702" t="str">
        <f t="shared" si="63"/>
        <v>wearables</v>
      </c>
      <c r="S702" s="10">
        <f t="shared" si="64"/>
        <v>42715.688437500001</v>
      </c>
      <c r="T702" s="10">
        <f t="shared" si="65"/>
        <v>42745.688437500001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9">
        <f t="shared" si="60"/>
        <v>27</v>
      </c>
      <c r="P703" s="5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0">
        <f t="shared" si="64"/>
        <v>41813.662962962961</v>
      </c>
      <c r="T703" s="10">
        <f t="shared" si="65"/>
        <v>41843.662962962961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9">
        <f t="shared" si="60"/>
        <v>31</v>
      </c>
      <c r="P704" s="5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0">
        <f t="shared" si="64"/>
        <v>42668.726701388892</v>
      </c>
      <c r="T704" s="10">
        <f t="shared" si="65"/>
        <v>42698.768368055549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9">
        <f t="shared" si="60"/>
        <v>6</v>
      </c>
      <c r="P705" s="5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0">
        <f t="shared" si="64"/>
        <v>42711.950798611113</v>
      </c>
      <c r="T705" s="10">
        <f t="shared" si="65"/>
        <v>42766.98055555555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9">
        <f t="shared" ref="O706:O769" si="66">ROUND((E706/D706)*100,0)</f>
        <v>1</v>
      </c>
      <c r="P706" s="5">
        <f t="shared" ref="P706:P769" si="67">E706/L706</f>
        <v>120.25</v>
      </c>
      <c r="Q706" t="str">
        <f t="shared" ref="Q706:Q769" si="68">LEFT(N706,SEARCH("/",N706)-1)</f>
        <v>technology</v>
      </c>
      <c r="R706" t="str">
        <f t="shared" ref="R706:R769" si="69">RIGHT(N706,LEN(N706)-SEARCH("/",N706,1))</f>
        <v>wearables</v>
      </c>
      <c r="S706" s="10">
        <f t="shared" ref="S706:S769" si="70">(((J706/60)/60)/24)+DATE(1970,1,1)</f>
        <v>42726.192916666667</v>
      </c>
      <c r="T706" s="10">
        <f t="shared" ref="T706:T769" si="71">(((I706/60)/60)/24)+DATE(1970,1,1)</f>
        <v>42786.192916666667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9">
        <f t="shared" si="66"/>
        <v>1</v>
      </c>
      <c r="P707" s="5">
        <f t="shared" si="67"/>
        <v>195.4</v>
      </c>
      <c r="Q707" t="str">
        <f t="shared" si="68"/>
        <v>technology</v>
      </c>
      <c r="R707" t="str">
        <f t="shared" si="69"/>
        <v>wearables</v>
      </c>
      <c r="S707" s="10">
        <f t="shared" si="70"/>
        <v>42726.491643518515</v>
      </c>
      <c r="T707" s="10">
        <f t="shared" si="71"/>
        <v>42756.491643518515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9">
        <f t="shared" si="66"/>
        <v>0</v>
      </c>
      <c r="P708" s="5" t="e">
        <f t="shared" si="67"/>
        <v>#DIV/0!</v>
      </c>
      <c r="Q708" t="str">
        <f t="shared" si="68"/>
        <v>technology</v>
      </c>
      <c r="R708" t="str">
        <f t="shared" si="69"/>
        <v>wearables</v>
      </c>
      <c r="S708" s="10">
        <f t="shared" si="70"/>
        <v>42676.995173611111</v>
      </c>
      <c r="T708" s="10">
        <f t="shared" si="71"/>
        <v>42718.777083333334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9">
        <f t="shared" si="66"/>
        <v>79</v>
      </c>
      <c r="P709" s="5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0">
        <f t="shared" si="70"/>
        <v>42696.663506944446</v>
      </c>
      <c r="T709" s="10">
        <f t="shared" si="71"/>
        <v>42736.663506944446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9">
        <f t="shared" si="66"/>
        <v>22</v>
      </c>
      <c r="P710" s="5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0">
        <f t="shared" si="70"/>
        <v>41835.581018518518</v>
      </c>
      <c r="T710" s="10">
        <f t="shared" si="71"/>
        <v>41895.581018518518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9">
        <f t="shared" si="66"/>
        <v>0</v>
      </c>
      <c r="P711" s="5">
        <f t="shared" si="67"/>
        <v>30.5</v>
      </c>
      <c r="Q711" t="str">
        <f t="shared" si="68"/>
        <v>technology</v>
      </c>
      <c r="R711" t="str">
        <f t="shared" si="69"/>
        <v>wearables</v>
      </c>
      <c r="S711" s="10">
        <f t="shared" si="70"/>
        <v>41948.041192129633</v>
      </c>
      <c r="T711" s="10">
        <f t="shared" si="71"/>
        <v>41978.041192129633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9">
        <f t="shared" si="66"/>
        <v>0</v>
      </c>
      <c r="P712" s="5" t="e">
        <f t="shared" si="67"/>
        <v>#DIV/0!</v>
      </c>
      <c r="Q712" t="str">
        <f t="shared" si="68"/>
        <v>technology</v>
      </c>
      <c r="R712" t="str">
        <f t="shared" si="69"/>
        <v>wearables</v>
      </c>
      <c r="S712" s="10">
        <f t="shared" si="70"/>
        <v>41837.984976851854</v>
      </c>
      <c r="T712" s="10">
        <f t="shared" si="71"/>
        <v>41871.030555555553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9">
        <f t="shared" si="66"/>
        <v>34</v>
      </c>
      <c r="P713" s="5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0">
        <f t="shared" si="70"/>
        <v>42678.459120370375</v>
      </c>
      <c r="T713" s="10">
        <f t="shared" si="71"/>
        <v>42718.500787037032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9">
        <f t="shared" si="66"/>
        <v>0</v>
      </c>
      <c r="P714" s="5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0">
        <f t="shared" si="70"/>
        <v>42384.680925925932</v>
      </c>
      <c r="T714" s="10">
        <f t="shared" si="71"/>
        <v>42414.680925925932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9">
        <f t="shared" si="66"/>
        <v>1</v>
      </c>
      <c r="P715" s="5">
        <f t="shared" si="67"/>
        <v>199</v>
      </c>
      <c r="Q715" t="str">
        <f t="shared" si="68"/>
        <v>technology</v>
      </c>
      <c r="R715" t="str">
        <f t="shared" si="69"/>
        <v>wearables</v>
      </c>
      <c r="S715" s="10">
        <f t="shared" si="70"/>
        <v>42496.529305555552</v>
      </c>
      <c r="T715" s="10">
        <f t="shared" si="71"/>
        <v>42526.529305555552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9">
        <f t="shared" si="66"/>
        <v>15</v>
      </c>
      <c r="P716" s="5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0">
        <f t="shared" si="70"/>
        <v>42734.787986111114</v>
      </c>
      <c r="T716" s="10">
        <f t="shared" si="71"/>
        <v>42794.787986111114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9">
        <f t="shared" si="66"/>
        <v>5</v>
      </c>
      <c r="P717" s="5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0">
        <f t="shared" si="70"/>
        <v>42273.090740740736</v>
      </c>
      <c r="T717" s="10">
        <f t="shared" si="71"/>
        <v>42313.132407407407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9">
        <f t="shared" si="66"/>
        <v>10</v>
      </c>
      <c r="P718" s="5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0">
        <f t="shared" si="70"/>
        <v>41940.658645833333</v>
      </c>
      <c r="T718" s="10">
        <f t="shared" si="71"/>
        <v>41974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9">
        <f t="shared" si="66"/>
        <v>0</v>
      </c>
      <c r="P719" s="5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0">
        <f t="shared" si="70"/>
        <v>41857.854189814818</v>
      </c>
      <c r="T719" s="10">
        <f t="shared" si="71"/>
        <v>41887.854189814818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9">
        <f t="shared" si="66"/>
        <v>1</v>
      </c>
      <c r="P720" s="5">
        <f t="shared" si="67"/>
        <v>22.5</v>
      </c>
      <c r="Q720" t="str">
        <f t="shared" si="68"/>
        <v>technology</v>
      </c>
      <c r="R720" t="str">
        <f t="shared" si="69"/>
        <v>wearables</v>
      </c>
      <c r="S720" s="10">
        <f t="shared" si="70"/>
        <v>42752.845451388886</v>
      </c>
      <c r="T720" s="10">
        <f t="shared" si="71"/>
        <v>42784.249305555553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9">
        <f t="shared" si="66"/>
        <v>1</v>
      </c>
      <c r="P721" s="5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0">
        <f t="shared" si="70"/>
        <v>42409.040231481486</v>
      </c>
      <c r="T721" s="10">
        <f t="shared" si="71"/>
        <v>42423.040231481486</v>
      </c>
    </row>
    <row r="722" spans="1:20" ht="60" x14ac:dyDescent="0.25">
      <c r="A722">
        <v>3784</v>
      </c>
      <c r="B722" s="3" t="s">
        <v>3781</v>
      </c>
      <c r="C722" s="3" t="s">
        <v>7894</v>
      </c>
      <c r="D722">
        <v>1000</v>
      </c>
      <c r="E722">
        <v>1150</v>
      </c>
      <c r="F722" t="s">
        <v>8219</v>
      </c>
      <c r="G722" t="s">
        <v>8229</v>
      </c>
      <c r="H722" t="s">
        <v>8251</v>
      </c>
      <c r="I722">
        <v>1468193532</v>
      </c>
      <c r="J722">
        <v>1465601532</v>
      </c>
      <c r="K722" t="b">
        <v>0</v>
      </c>
      <c r="L722">
        <v>10</v>
      </c>
      <c r="M722" t="b">
        <v>1</v>
      </c>
      <c r="N722" t="s">
        <v>8305</v>
      </c>
      <c r="O722" s="9">
        <f t="shared" si="66"/>
        <v>115</v>
      </c>
      <c r="P722" s="5">
        <f t="shared" si="67"/>
        <v>115</v>
      </c>
      <c r="Q722" t="str">
        <f t="shared" si="68"/>
        <v>theater</v>
      </c>
      <c r="R722" t="str">
        <f t="shared" si="69"/>
        <v>musical</v>
      </c>
      <c r="S722" s="10">
        <f t="shared" si="70"/>
        <v>42531.980694444443</v>
      </c>
      <c r="T722" s="10">
        <f t="shared" si="71"/>
        <v>42561.980694444443</v>
      </c>
    </row>
    <row r="723" spans="1:20" ht="45" x14ac:dyDescent="0.25">
      <c r="A723">
        <v>2234</v>
      </c>
      <c r="B723" s="3" t="s">
        <v>2235</v>
      </c>
      <c r="C723" s="3" t="s">
        <v>6344</v>
      </c>
      <c r="D723">
        <v>100</v>
      </c>
      <c r="E723">
        <v>1165</v>
      </c>
      <c r="F723" t="s">
        <v>8219</v>
      </c>
      <c r="G723" t="s">
        <v>8224</v>
      </c>
      <c r="H723" t="s">
        <v>8246</v>
      </c>
      <c r="I723">
        <v>1483645647</v>
      </c>
      <c r="J723">
        <v>1481053647</v>
      </c>
      <c r="K723" t="b">
        <v>0</v>
      </c>
      <c r="L723">
        <v>28</v>
      </c>
      <c r="M723" t="b">
        <v>1</v>
      </c>
      <c r="N723" t="s">
        <v>8297</v>
      </c>
      <c r="O723" s="9">
        <f t="shared" si="66"/>
        <v>1165</v>
      </c>
      <c r="P723" s="5">
        <f t="shared" si="67"/>
        <v>41.607142857142854</v>
      </c>
      <c r="Q723" t="str">
        <f t="shared" si="68"/>
        <v>games</v>
      </c>
      <c r="R723" t="str">
        <f t="shared" si="69"/>
        <v>tabletop games</v>
      </c>
      <c r="S723" s="10">
        <f t="shared" si="70"/>
        <v>42710.824618055558</v>
      </c>
      <c r="T723" s="10">
        <f t="shared" si="71"/>
        <v>42740.824618055558</v>
      </c>
    </row>
    <row r="724" spans="1:20" ht="45" x14ac:dyDescent="0.25">
      <c r="A724">
        <v>3329</v>
      </c>
      <c r="B724" s="3" t="s">
        <v>3329</v>
      </c>
      <c r="C724" s="3" t="s">
        <v>7439</v>
      </c>
      <c r="D724">
        <v>1000</v>
      </c>
      <c r="E724">
        <v>1168</v>
      </c>
      <c r="F724" t="s">
        <v>8219</v>
      </c>
      <c r="G724" t="s">
        <v>8225</v>
      </c>
      <c r="H724" t="s">
        <v>8247</v>
      </c>
      <c r="I724">
        <v>1406502000</v>
      </c>
      <c r="J724">
        <v>1405583108</v>
      </c>
      <c r="K724" t="b">
        <v>0</v>
      </c>
      <c r="L724">
        <v>26</v>
      </c>
      <c r="M724" t="b">
        <v>1</v>
      </c>
      <c r="N724" t="s">
        <v>8271</v>
      </c>
      <c r="O724" s="9">
        <f t="shared" si="66"/>
        <v>117</v>
      </c>
      <c r="P724" s="5">
        <f t="shared" si="67"/>
        <v>44.92307692307692</v>
      </c>
      <c r="Q724" t="str">
        <f t="shared" si="68"/>
        <v>theater</v>
      </c>
      <c r="R724" t="str">
        <f t="shared" si="69"/>
        <v>plays</v>
      </c>
      <c r="S724" s="10">
        <f t="shared" si="70"/>
        <v>41837.323009259257</v>
      </c>
      <c r="T724" s="10">
        <f t="shared" si="71"/>
        <v>41847.958333333336</v>
      </c>
    </row>
    <row r="725" spans="1:20" ht="30" x14ac:dyDescent="0.25">
      <c r="A725">
        <v>1680</v>
      </c>
      <c r="B725" s="3" t="s">
        <v>1681</v>
      </c>
      <c r="C725" s="3" t="s">
        <v>5790</v>
      </c>
      <c r="D725">
        <v>1000</v>
      </c>
      <c r="E725">
        <v>1175</v>
      </c>
      <c r="F725" t="s">
        <v>8219</v>
      </c>
      <c r="G725" t="s">
        <v>8224</v>
      </c>
      <c r="H725" t="s">
        <v>8246</v>
      </c>
      <c r="I725">
        <v>1405188667</v>
      </c>
      <c r="J725">
        <v>1402596667</v>
      </c>
      <c r="K725" t="b">
        <v>0</v>
      </c>
      <c r="L725">
        <v>25</v>
      </c>
      <c r="M725" t="b">
        <v>1</v>
      </c>
      <c r="N725" t="s">
        <v>8292</v>
      </c>
      <c r="O725" s="9">
        <f t="shared" si="66"/>
        <v>118</v>
      </c>
      <c r="P725" s="5">
        <f t="shared" si="67"/>
        <v>47</v>
      </c>
      <c r="Q725" t="str">
        <f t="shared" si="68"/>
        <v>music</v>
      </c>
      <c r="R725" t="str">
        <f t="shared" si="69"/>
        <v>pop</v>
      </c>
      <c r="S725" s="10">
        <f t="shared" si="70"/>
        <v>41802.757719907408</v>
      </c>
      <c r="T725" s="10">
        <f t="shared" si="71"/>
        <v>41832.757719907408</v>
      </c>
    </row>
    <row r="726" spans="1:20" ht="60" x14ac:dyDescent="0.25">
      <c r="A726">
        <v>3565</v>
      </c>
      <c r="B726" s="3" t="s">
        <v>3564</v>
      </c>
      <c r="C726" s="3" t="s">
        <v>7675</v>
      </c>
      <c r="D726">
        <v>900</v>
      </c>
      <c r="E726">
        <v>1175</v>
      </c>
      <c r="F726" t="s">
        <v>8219</v>
      </c>
      <c r="G726" t="s">
        <v>8224</v>
      </c>
      <c r="H726" t="s">
        <v>8246</v>
      </c>
      <c r="I726">
        <v>1420048208</v>
      </c>
      <c r="J726">
        <v>1417456208</v>
      </c>
      <c r="K726" t="b">
        <v>0</v>
      </c>
      <c r="L726">
        <v>12</v>
      </c>
      <c r="M726" t="b">
        <v>1</v>
      </c>
      <c r="N726" t="s">
        <v>8271</v>
      </c>
      <c r="O726" s="9">
        <f t="shared" si="66"/>
        <v>131</v>
      </c>
      <c r="P726" s="5">
        <f t="shared" si="67"/>
        <v>97.916666666666671</v>
      </c>
      <c r="Q726" t="str">
        <f t="shared" si="68"/>
        <v>theater</v>
      </c>
      <c r="R726" t="str">
        <f t="shared" si="69"/>
        <v>plays</v>
      </c>
      <c r="S726" s="10">
        <f t="shared" si="70"/>
        <v>41974.743148148147</v>
      </c>
      <c r="T726" s="10">
        <f t="shared" si="71"/>
        <v>42004.743148148147</v>
      </c>
    </row>
    <row r="727" spans="1:20" ht="45" x14ac:dyDescent="0.25">
      <c r="A727">
        <v>1624</v>
      </c>
      <c r="B727" s="3" t="s">
        <v>1625</v>
      </c>
      <c r="C727" s="3" t="s">
        <v>5734</v>
      </c>
      <c r="D727">
        <v>1000</v>
      </c>
      <c r="E727">
        <v>1180</v>
      </c>
      <c r="F727" t="s">
        <v>8219</v>
      </c>
      <c r="G727" t="s">
        <v>8224</v>
      </c>
      <c r="H727" t="s">
        <v>8246</v>
      </c>
      <c r="I727">
        <v>1357721335</v>
      </c>
      <c r="J727">
        <v>1354265335</v>
      </c>
      <c r="K727" t="b">
        <v>0</v>
      </c>
      <c r="L727">
        <v>25</v>
      </c>
      <c r="M727" t="b">
        <v>1</v>
      </c>
      <c r="N727" t="s">
        <v>8276</v>
      </c>
      <c r="O727" s="9">
        <f t="shared" si="66"/>
        <v>118</v>
      </c>
      <c r="P727" s="5">
        <f t="shared" si="67"/>
        <v>47.2</v>
      </c>
      <c r="Q727" t="str">
        <f t="shared" si="68"/>
        <v>music</v>
      </c>
      <c r="R727" t="str">
        <f t="shared" si="69"/>
        <v>rock</v>
      </c>
      <c r="S727" s="10">
        <f t="shared" si="70"/>
        <v>41243.367303240739</v>
      </c>
      <c r="T727" s="10">
        <f t="shared" si="71"/>
        <v>41283.367303240739</v>
      </c>
    </row>
    <row r="728" spans="1:20" ht="45" x14ac:dyDescent="0.25">
      <c r="A728">
        <v>2467</v>
      </c>
      <c r="B728" s="3" t="s">
        <v>2468</v>
      </c>
      <c r="C728" s="3" t="s">
        <v>6577</v>
      </c>
      <c r="D728">
        <v>1000</v>
      </c>
      <c r="E728">
        <v>1185</v>
      </c>
      <c r="F728" t="s">
        <v>8219</v>
      </c>
      <c r="G728" t="s">
        <v>8224</v>
      </c>
      <c r="H728" t="s">
        <v>8246</v>
      </c>
      <c r="I728">
        <v>1336669200</v>
      </c>
      <c r="J728">
        <v>1335473931</v>
      </c>
      <c r="K728" t="b">
        <v>0</v>
      </c>
      <c r="L728">
        <v>43</v>
      </c>
      <c r="M728" t="b">
        <v>1</v>
      </c>
      <c r="N728" t="s">
        <v>8279</v>
      </c>
      <c r="O728" s="9">
        <f t="shared" si="66"/>
        <v>119</v>
      </c>
      <c r="P728" s="5">
        <f t="shared" si="67"/>
        <v>27.558139534883722</v>
      </c>
      <c r="Q728" t="str">
        <f t="shared" si="68"/>
        <v>music</v>
      </c>
      <c r="R728" t="str">
        <f t="shared" si="69"/>
        <v>indie rock</v>
      </c>
      <c r="S728" s="10">
        <f t="shared" si="70"/>
        <v>41025.874201388891</v>
      </c>
      <c r="T728" s="10">
        <f t="shared" si="71"/>
        <v>41039.708333333336</v>
      </c>
    </row>
    <row r="729" spans="1:20" ht="45" x14ac:dyDescent="0.25">
      <c r="A729">
        <v>3596</v>
      </c>
      <c r="B729" s="3" t="s">
        <v>3595</v>
      </c>
      <c r="C729" s="3" t="s">
        <v>7706</v>
      </c>
      <c r="D729">
        <v>1100</v>
      </c>
      <c r="E729">
        <v>1185</v>
      </c>
      <c r="F729" t="s">
        <v>8219</v>
      </c>
      <c r="G729" t="s">
        <v>8229</v>
      </c>
      <c r="H729" t="s">
        <v>8251</v>
      </c>
      <c r="I729">
        <v>1409072982</v>
      </c>
      <c r="J729">
        <v>1407258582</v>
      </c>
      <c r="K729" t="b">
        <v>0</v>
      </c>
      <c r="L729">
        <v>15</v>
      </c>
      <c r="M729" t="b">
        <v>1</v>
      </c>
      <c r="N729" t="s">
        <v>8271</v>
      </c>
      <c r="O729" s="9">
        <f t="shared" si="66"/>
        <v>108</v>
      </c>
      <c r="P729" s="5">
        <f t="shared" si="67"/>
        <v>79</v>
      </c>
      <c r="Q729" t="str">
        <f t="shared" si="68"/>
        <v>theater</v>
      </c>
      <c r="R729" t="str">
        <f t="shared" si="69"/>
        <v>plays</v>
      </c>
      <c r="S729" s="10">
        <f t="shared" si="70"/>
        <v>41856.715069444443</v>
      </c>
      <c r="T729" s="10">
        <f t="shared" si="71"/>
        <v>41877.715069444443</v>
      </c>
    </row>
    <row r="730" spans="1:20" ht="60" x14ac:dyDescent="0.25">
      <c r="A730">
        <v>2787</v>
      </c>
      <c r="B730" s="3" t="s">
        <v>2787</v>
      </c>
      <c r="C730" s="3" t="s">
        <v>6897</v>
      </c>
      <c r="D730">
        <v>1000</v>
      </c>
      <c r="E730">
        <v>1197</v>
      </c>
      <c r="F730" t="s">
        <v>8219</v>
      </c>
      <c r="G730" t="s">
        <v>8224</v>
      </c>
      <c r="H730" t="s">
        <v>8246</v>
      </c>
      <c r="I730">
        <v>1405658752</v>
      </c>
      <c r="J730">
        <v>1403066752</v>
      </c>
      <c r="K730" t="b">
        <v>0</v>
      </c>
      <c r="L730">
        <v>38</v>
      </c>
      <c r="M730" t="b">
        <v>1</v>
      </c>
      <c r="N730" t="s">
        <v>8271</v>
      </c>
      <c r="O730" s="9">
        <f t="shared" si="66"/>
        <v>120</v>
      </c>
      <c r="P730" s="5">
        <f t="shared" si="67"/>
        <v>31.5</v>
      </c>
      <c r="Q730" t="str">
        <f t="shared" si="68"/>
        <v>theater</v>
      </c>
      <c r="R730" t="str">
        <f t="shared" si="69"/>
        <v>plays</v>
      </c>
      <c r="S730" s="10">
        <f t="shared" si="70"/>
        <v>41808.198518518519</v>
      </c>
      <c r="T730" s="10">
        <f t="shared" si="71"/>
        <v>41838.198518518519</v>
      </c>
    </row>
    <row r="731" spans="1:20" ht="45" x14ac:dyDescent="0.25">
      <c r="A731">
        <v>3718</v>
      </c>
      <c r="B731" s="3" t="s">
        <v>3715</v>
      </c>
      <c r="C731" s="3" t="s">
        <v>7828</v>
      </c>
      <c r="D731">
        <v>500</v>
      </c>
      <c r="E731">
        <v>1197</v>
      </c>
      <c r="F731" t="s">
        <v>8219</v>
      </c>
      <c r="G731" t="s">
        <v>8225</v>
      </c>
      <c r="H731" t="s">
        <v>8247</v>
      </c>
      <c r="I731">
        <v>1425057075</v>
      </c>
      <c r="J731">
        <v>1422465075</v>
      </c>
      <c r="K731" t="b">
        <v>0</v>
      </c>
      <c r="L731">
        <v>46</v>
      </c>
      <c r="M731" t="b">
        <v>1</v>
      </c>
      <c r="N731" t="s">
        <v>8271</v>
      </c>
      <c r="O731" s="9">
        <f t="shared" si="66"/>
        <v>239</v>
      </c>
      <c r="P731" s="5">
        <f t="shared" si="67"/>
        <v>26.021739130434781</v>
      </c>
      <c r="Q731" t="str">
        <f t="shared" si="68"/>
        <v>theater</v>
      </c>
      <c r="R731" t="str">
        <f t="shared" si="69"/>
        <v>plays</v>
      </c>
      <c r="S731" s="10">
        <f t="shared" si="70"/>
        <v>42032.716145833328</v>
      </c>
      <c r="T731" s="10">
        <f t="shared" si="71"/>
        <v>42062.716145833328</v>
      </c>
    </row>
    <row r="732" spans="1:20" ht="45" x14ac:dyDescent="0.25">
      <c r="A732">
        <v>857</v>
      </c>
      <c r="B732" s="3" t="s">
        <v>858</v>
      </c>
      <c r="C732" s="3" t="s">
        <v>4967</v>
      </c>
      <c r="D732">
        <v>1200</v>
      </c>
      <c r="E732">
        <v>1200</v>
      </c>
      <c r="F732" t="s">
        <v>8219</v>
      </c>
      <c r="G732" t="s">
        <v>8227</v>
      </c>
      <c r="H732" t="s">
        <v>8249</v>
      </c>
      <c r="I732">
        <v>1448463431</v>
      </c>
      <c r="J732">
        <v>1444831031</v>
      </c>
      <c r="K732" t="b">
        <v>0</v>
      </c>
      <c r="L732">
        <v>24</v>
      </c>
      <c r="M732" t="b">
        <v>1</v>
      </c>
      <c r="N732" t="s">
        <v>8277</v>
      </c>
      <c r="O732" s="9">
        <f t="shared" si="66"/>
        <v>100</v>
      </c>
      <c r="P732" s="5">
        <f t="shared" si="67"/>
        <v>50</v>
      </c>
      <c r="Q732" t="str">
        <f t="shared" si="68"/>
        <v>music</v>
      </c>
      <c r="R732" t="str">
        <f t="shared" si="69"/>
        <v>metal</v>
      </c>
      <c r="S732" s="10">
        <f t="shared" si="70"/>
        <v>42291.581377314811</v>
      </c>
      <c r="T732" s="10">
        <f t="shared" si="71"/>
        <v>42333.623043981483</v>
      </c>
    </row>
    <row r="733" spans="1:20" ht="60" x14ac:dyDescent="0.25">
      <c r="A733">
        <v>1296</v>
      </c>
      <c r="B733" s="3" t="s">
        <v>1297</v>
      </c>
      <c r="C733" s="3" t="s">
        <v>5406</v>
      </c>
      <c r="D733">
        <v>850</v>
      </c>
      <c r="E733">
        <v>1200</v>
      </c>
      <c r="F733" t="s">
        <v>8219</v>
      </c>
      <c r="G733" t="s">
        <v>8225</v>
      </c>
      <c r="H733" t="s">
        <v>8247</v>
      </c>
      <c r="I733">
        <v>1457914373</v>
      </c>
      <c r="J733">
        <v>1456189973</v>
      </c>
      <c r="K733" t="b">
        <v>0</v>
      </c>
      <c r="L733">
        <v>23</v>
      </c>
      <c r="M733" t="b">
        <v>1</v>
      </c>
      <c r="N733" t="s">
        <v>8271</v>
      </c>
      <c r="O733" s="9">
        <f t="shared" si="66"/>
        <v>141</v>
      </c>
      <c r="P733" s="5">
        <f t="shared" si="67"/>
        <v>52.173913043478258</v>
      </c>
      <c r="Q733" t="str">
        <f t="shared" si="68"/>
        <v>theater</v>
      </c>
      <c r="R733" t="str">
        <f t="shared" si="69"/>
        <v>plays</v>
      </c>
      <c r="S733" s="10">
        <f t="shared" si="70"/>
        <v>42423.050613425927</v>
      </c>
      <c r="T733" s="10">
        <f t="shared" si="71"/>
        <v>42443.008946759262</v>
      </c>
    </row>
    <row r="734" spans="1:20" ht="45" x14ac:dyDescent="0.25">
      <c r="A734">
        <v>1642</v>
      </c>
      <c r="B734" s="3" t="s">
        <v>1643</v>
      </c>
      <c r="C734" s="3" t="s">
        <v>5752</v>
      </c>
      <c r="D734">
        <v>1200</v>
      </c>
      <c r="E734">
        <v>1200</v>
      </c>
      <c r="F734" t="s">
        <v>8219</v>
      </c>
      <c r="G734" t="s">
        <v>8224</v>
      </c>
      <c r="H734" t="s">
        <v>8246</v>
      </c>
      <c r="I734">
        <v>1308011727</v>
      </c>
      <c r="J734">
        <v>1306283727</v>
      </c>
      <c r="K734" t="b">
        <v>0</v>
      </c>
      <c r="L734">
        <v>28</v>
      </c>
      <c r="M734" t="b">
        <v>1</v>
      </c>
      <c r="N734" t="s">
        <v>8292</v>
      </c>
      <c r="O734" s="9">
        <f t="shared" si="66"/>
        <v>100</v>
      </c>
      <c r="P734" s="5">
        <f t="shared" si="67"/>
        <v>42.857142857142854</v>
      </c>
      <c r="Q734" t="str">
        <f t="shared" si="68"/>
        <v>music</v>
      </c>
      <c r="R734" t="str">
        <f t="shared" si="69"/>
        <v>pop</v>
      </c>
      <c r="S734" s="10">
        <f t="shared" si="70"/>
        <v>40688.024618055555</v>
      </c>
      <c r="T734" s="10">
        <f t="shared" si="71"/>
        <v>40708.024618055555</v>
      </c>
    </row>
    <row r="735" spans="1:20" ht="60" x14ac:dyDescent="0.25">
      <c r="A735">
        <v>1899</v>
      </c>
      <c r="B735" s="3" t="s">
        <v>1900</v>
      </c>
      <c r="C735" s="3" t="s">
        <v>6009</v>
      </c>
      <c r="D735">
        <v>900</v>
      </c>
      <c r="E735">
        <v>1200</v>
      </c>
      <c r="F735" t="s">
        <v>8219</v>
      </c>
      <c r="G735" t="s">
        <v>8224</v>
      </c>
      <c r="H735" t="s">
        <v>8246</v>
      </c>
      <c r="I735">
        <v>1427319366</v>
      </c>
      <c r="J735">
        <v>1424730966</v>
      </c>
      <c r="K735" t="b">
        <v>0</v>
      </c>
      <c r="L735">
        <v>42</v>
      </c>
      <c r="M735" t="b">
        <v>1</v>
      </c>
      <c r="N735" t="s">
        <v>8279</v>
      </c>
      <c r="O735" s="9">
        <f t="shared" si="66"/>
        <v>133</v>
      </c>
      <c r="P735" s="5">
        <f t="shared" si="67"/>
        <v>28.571428571428573</v>
      </c>
      <c r="Q735" t="str">
        <f t="shared" si="68"/>
        <v>music</v>
      </c>
      <c r="R735" t="str">
        <f t="shared" si="69"/>
        <v>indie rock</v>
      </c>
      <c r="S735" s="10">
        <f t="shared" si="70"/>
        <v>42058.941736111112</v>
      </c>
      <c r="T735" s="10">
        <f t="shared" si="71"/>
        <v>42088.90006944444</v>
      </c>
    </row>
    <row r="736" spans="1:20" ht="45" x14ac:dyDescent="0.25">
      <c r="A736">
        <v>2782</v>
      </c>
      <c r="B736" s="3" t="s">
        <v>2782</v>
      </c>
      <c r="C736" s="3" t="s">
        <v>6892</v>
      </c>
      <c r="D736">
        <v>1000</v>
      </c>
      <c r="E736">
        <v>1200</v>
      </c>
      <c r="F736" t="s">
        <v>8219</v>
      </c>
      <c r="G736" t="s">
        <v>8224</v>
      </c>
      <c r="H736" t="s">
        <v>8246</v>
      </c>
      <c r="I736">
        <v>1424149140</v>
      </c>
      <c r="J736">
        <v>1421964718</v>
      </c>
      <c r="K736" t="b">
        <v>0</v>
      </c>
      <c r="L736">
        <v>18</v>
      </c>
      <c r="M736" t="b">
        <v>1</v>
      </c>
      <c r="N736" t="s">
        <v>8271</v>
      </c>
      <c r="O736" s="9">
        <f t="shared" si="66"/>
        <v>120</v>
      </c>
      <c r="P736" s="5">
        <f t="shared" si="67"/>
        <v>66.666666666666671</v>
      </c>
      <c r="Q736" t="str">
        <f t="shared" si="68"/>
        <v>theater</v>
      </c>
      <c r="R736" t="str">
        <f t="shared" si="69"/>
        <v>plays</v>
      </c>
      <c r="S736" s="10">
        <f t="shared" si="70"/>
        <v>42026.924976851849</v>
      </c>
      <c r="T736" s="10">
        <f t="shared" si="71"/>
        <v>42052.207638888889</v>
      </c>
    </row>
    <row r="737" spans="1:20" ht="45" x14ac:dyDescent="0.25">
      <c r="A737">
        <v>3343</v>
      </c>
      <c r="B737" s="3" t="s">
        <v>3343</v>
      </c>
      <c r="C737" s="3" t="s">
        <v>7453</v>
      </c>
      <c r="D737">
        <v>700</v>
      </c>
      <c r="E737">
        <v>1200</v>
      </c>
      <c r="F737" t="s">
        <v>8219</v>
      </c>
      <c r="G737" t="s">
        <v>8225</v>
      </c>
      <c r="H737" t="s">
        <v>8247</v>
      </c>
      <c r="I737">
        <v>1460553480</v>
      </c>
      <c r="J737">
        <v>1458770384</v>
      </c>
      <c r="K737" t="b">
        <v>0</v>
      </c>
      <c r="L737">
        <v>23</v>
      </c>
      <c r="M737" t="b">
        <v>1</v>
      </c>
      <c r="N737" t="s">
        <v>8271</v>
      </c>
      <c r="O737" s="9">
        <f t="shared" si="66"/>
        <v>171</v>
      </c>
      <c r="P737" s="5">
        <f t="shared" si="67"/>
        <v>52.173913043478258</v>
      </c>
      <c r="Q737" t="str">
        <f t="shared" si="68"/>
        <v>theater</v>
      </c>
      <c r="R737" t="str">
        <f t="shared" si="69"/>
        <v>plays</v>
      </c>
      <c r="S737" s="10">
        <f t="shared" si="70"/>
        <v>42452.916481481487</v>
      </c>
      <c r="T737" s="10">
        <f t="shared" si="71"/>
        <v>42473.554166666669</v>
      </c>
    </row>
    <row r="738" spans="1:20" ht="30" x14ac:dyDescent="0.25">
      <c r="A738">
        <v>3666</v>
      </c>
      <c r="B738" s="3" t="s">
        <v>3663</v>
      </c>
      <c r="C738" s="3" t="s">
        <v>7776</v>
      </c>
      <c r="D738">
        <v>1200</v>
      </c>
      <c r="E738">
        <v>1200</v>
      </c>
      <c r="F738" t="s">
        <v>8219</v>
      </c>
      <c r="G738" t="s">
        <v>8224</v>
      </c>
      <c r="H738" t="s">
        <v>8246</v>
      </c>
      <c r="I738">
        <v>1406185200</v>
      </c>
      <c r="J738">
        <v>1404337382</v>
      </c>
      <c r="K738" t="b">
        <v>0</v>
      </c>
      <c r="L738">
        <v>38</v>
      </c>
      <c r="M738" t="b">
        <v>1</v>
      </c>
      <c r="N738" t="s">
        <v>8271</v>
      </c>
      <c r="O738" s="9">
        <f t="shared" si="66"/>
        <v>100</v>
      </c>
      <c r="P738" s="5">
        <f t="shared" si="67"/>
        <v>31.578947368421051</v>
      </c>
      <c r="Q738" t="str">
        <f t="shared" si="68"/>
        <v>theater</v>
      </c>
      <c r="R738" t="str">
        <f t="shared" si="69"/>
        <v>plays</v>
      </c>
      <c r="S738" s="10">
        <f t="shared" si="70"/>
        <v>41822.90488425926</v>
      </c>
      <c r="T738" s="10">
        <f t="shared" si="71"/>
        <v>41844.291666666664</v>
      </c>
    </row>
    <row r="739" spans="1:20" ht="45" x14ac:dyDescent="0.25">
      <c r="A739">
        <v>416</v>
      </c>
      <c r="B739" s="3" t="s">
        <v>417</v>
      </c>
      <c r="C739" s="3" t="s">
        <v>4526</v>
      </c>
      <c r="D739">
        <v>1000</v>
      </c>
      <c r="E739">
        <v>1202.17</v>
      </c>
      <c r="F739" t="s">
        <v>8219</v>
      </c>
      <c r="G739" t="s">
        <v>8224</v>
      </c>
      <c r="H739" t="s">
        <v>8246</v>
      </c>
      <c r="I739">
        <v>1391851831</v>
      </c>
      <c r="J739">
        <v>1389259831</v>
      </c>
      <c r="K739" t="b">
        <v>0</v>
      </c>
      <c r="L739">
        <v>25</v>
      </c>
      <c r="M739" t="b">
        <v>1</v>
      </c>
      <c r="N739" t="s">
        <v>8269</v>
      </c>
      <c r="O739" s="9">
        <f t="shared" si="66"/>
        <v>120</v>
      </c>
      <c r="P739" s="5">
        <f t="shared" si="67"/>
        <v>48.086800000000004</v>
      </c>
      <c r="Q739" t="str">
        <f t="shared" si="68"/>
        <v>film &amp; video</v>
      </c>
      <c r="R739" t="str">
        <f t="shared" si="69"/>
        <v>documentary</v>
      </c>
      <c r="S739" s="10">
        <f t="shared" si="70"/>
        <v>41648.396192129629</v>
      </c>
      <c r="T739" s="10">
        <f t="shared" si="71"/>
        <v>41678.396192129629</v>
      </c>
    </row>
    <row r="740" spans="1:20" ht="45" x14ac:dyDescent="0.25">
      <c r="A740">
        <v>1608</v>
      </c>
      <c r="B740" s="3" t="s">
        <v>1609</v>
      </c>
      <c r="C740" s="3" t="s">
        <v>5718</v>
      </c>
      <c r="D740">
        <v>1200</v>
      </c>
      <c r="E740">
        <v>1215</v>
      </c>
      <c r="F740" t="s">
        <v>8219</v>
      </c>
      <c r="G740" t="s">
        <v>8224</v>
      </c>
      <c r="H740" t="s">
        <v>8246</v>
      </c>
      <c r="I740">
        <v>1388553960</v>
      </c>
      <c r="J740">
        <v>1385754986</v>
      </c>
      <c r="K740" t="b">
        <v>0</v>
      </c>
      <c r="L740">
        <v>23</v>
      </c>
      <c r="M740" t="b">
        <v>1</v>
      </c>
      <c r="N740" t="s">
        <v>8276</v>
      </c>
      <c r="O740" s="9">
        <f t="shared" si="66"/>
        <v>101</v>
      </c>
      <c r="P740" s="5">
        <f t="shared" si="67"/>
        <v>52.826086956521742</v>
      </c>
      <c r="Q740" t="str">
        <f t="shared" si="68"/>
        <v>music</v>
      </c>
      <c r="R740" t="str">
        <f t="shared" si="69"/>
        <v>rock</v>
      </c>
      <c r="S740" s="10">
        <f t="shared" si="70"/>
        <v>41607.83085648148</v>
      </c>
      <c r="T740" s="10">
        <f t="shared" si="71"/>
        <v>41640.226388888892</v>
      </c>
    </row>
    <row r="741" spans="1:20" ht="60" x14ac:dyDescent="0.25">
      <c r="A741">
        <v>3458</v>
      </c>
      <c r="B741" s="3" t="s">
        <v>3457</v>
      </c>
      <c r="C741" s="3" t="s">
        <v>7568</v>
      </c>
      <c r="D741">
        <v>978</v>
      </c>
      <c r="E741">
        <v>1216</v>
      </c>
      <c r="F741" t="s">
        <v>8219</v>
      </c>
      <c r="G741" t="s">
        <v>8224</v>
      </c>
      <c r="H741" t="s">
        <v>8246</v>
      </c>
      <c r="I741">
        <v>1422937620</v>
      </c>
      <c r="J741">
        <v>1420606303</v>
      </c>
      <c r="K741" t="b">
        <v>0</v>
      </c>
      <c r="L741">
        <v>27</v>
      </c>
      <c r="M741" t="b">
        <v>1</v>
      </c>
      <c r="N741" t="s">
        <v>8271</v>
      </c>
      <c r="O741" s="9">
        <f t="shared" si="66"/>
        <v>124</v>
      </c>
      <c r="P741" s="5">
        <f t="shared" si="67"/>
        <v>45.037037037037038</v>
      </c>
      <c r="Q741" t="str">
        <f t="shared" si="68"/>
        <v>theater</v>
      </c>
      <c r="R741" t="str">
        <f t="shared" si="69"/>
        <v>plays</v>
      </c>
      <c r="S741" s="10">
        <f t="shared" si="70"/>
        <v>42011.202581018515</v>
      </c>
      <c r="T741" s="10">
        <f t="shared" si="71"/>
        <v>42038.185416666667</v>
      </c>
    </row>
    <row r="742" spans="1:20" ht="60" x14ac:dyDescent="0.25">
      <c r="A742">
        <v>2962</v>
      </c>
      <c r="B742" s="3" t="s">
        <v>2962</v>
      </c>
      <c r="C742" s="3" t="s">
        <v>7072</v>
      </c>
      <c r="D742">
        <v>1000</v>
      </c>
      <c r="E742">
        <v>1218</v>
      </c>
      <c r="F742" t="s">
        <v>8219</v>
      </c>
      <c r="G742" t="s">
        <v>8224</v>
      </c>
      <c r="H742" t="s">
        <v>8246</v>
      </c>
      <c r="I742">
        <v>1425193140</v>
      </c>
      <c r="J742">
        <v>1422769906</v>
      </c>
      <c r="K742" t="b">
        <v>0</v>
      </c>
      <c r="L742">
        <v>20</v>
      </c>
      <c r="M742" t="b">
        <v>1</v>
      </c>
      <c r="N742" t="s">
        <v>8271</v>
      </c>
      <c r="O742" s="9">
        <f t="shared" si="66"/>
        <v>122</v>
      </c>
      <c r="P742" s="5">
        <f t="shared" si="67"/>
        <v>60.9</v>
      </c>
      <c r="Q742" t="str">
        <f t="shared" si="68"/>
        <v>theater</v>
      </c>
      <c r="R742" t="str">
        <f t="shared" si="69"/>
        <v>plays</v>
      </c>
      <c r="S742" s="10">
        <f t="shared" si="70"/>
        <v>42036.24428240741</v>
      </c>
      <c r="T742" s="10">
        <f t="shared" si="71"/>
        <v>42064.290972222225</v>
      </c>
    </row>
    <row r="743" spans="1:20" ht="60" x14ac:dyDescent="0.25">
      <c r="A743">
        <v>3537</v>
      </c>
      <c r="B743" s="3" t="s">
        <v>3536</v>
      </c>
      <c r="C743" s="3" t="s">
        <v>7647</v>
      </c>
      <c r="D743">
        <v>675</v>
      </c>
      <c r="E743">
        <v>1218</v>
      </c>
      <c r="F743" t="s">
        <v>8219</v>
      </c>
      <c r="G743" t="s">
        <v>8229</v>
      </c>
      <c r="H743" t="s">
        <v>8251</v>
      </c>
      <c r="I743">
        <v>1416211140</v>
      </c>
      <c r="J743">
        <v>1413016216</v>
      </c>
      <c r="K743" t="b">
        <v>0</v>
      </c>
      <c r="L743">
        <v>28</v>
      </c>
      <c r="M743" t="b">
        <v>1</v>
      </c>
      <c r="N743" t="s">
        <v>8271</v>
      </c>
      <c r="O743" s="9">
        <f t="shared" si="66"/>
        <v>180</v>
      </c>
      <c r="P743" s="5">
        <f t="shared" si="67"/>
        <v>43.5</v>
      </c>
      <c r="Q743" t="str">
        <f t="shared" si="68"/>
        <v>theater</v>
      </c>
      <c r="R743" t="str">
        <f t="shared" si="69"/>
        <v>plays</v>
      </c>
      <c r="S743" s="10">
        <f t="shared" si="70"/>
        <v>41923.354351851849</v>
      </c>
      <c r="T743" s="10">
        <f t="shared" si="71"/>
        <v>41960.332638888889</v>
      </c>
    </row>
    <row r="744" spans="1:20" ht="60" x14ac:dyDescent="0.25">
      <c r="A744">
        <v>3165</v>
      </c>
      <c r="B744" s="3" t="s">
        <v>3165</v>
      </c>
      <c r="C744" s="3" t="s">
        <v>7275</v>
      </c>
      <c r="D744">
        <v>750</v>
      </c>
      <c r="E744">
        <v>1220</v>
      </c>
      <c r="F744" t="s">
        <v>8219</v>
      </c>
      <c r="G744" t="s">
        <v>8224</v>
      </c>
      <c r="H744" t="s">
        <v>8246</v>
      </c>
      <c r="I744">
        <v>1304395140</v>
      </c>
      <c r="J744">
        <v>1302493760</v>
      </c>
      <c r="K744" t="b">
        <v>1</v>
      </c>
      <c r="L744">
        <v>21</v>
      </c>
      <c r="M744" t="b">
        <v>1</v>
      </c>
      <c r="N744" t="s">
        <v>8271</v>
      </c>
      <c r="O744" s="9">
        <f t="shared" si="66"/>
        <v>163</v>
      </c>
      <c r="P744" s="5">
        <f t="shared" si="67"/>
        <v>58.095238095238095</v>
      </c>
      <c r="Q744" t="str">
        <f t="shared" si="68"/>
        <v>theater</v>
      </c>
      <c r="R744" t="str">
        <f t="shared" si="69"/>
        <v>plays</v>
      </c>
      <c r="S744" s="10">
        <f t="shared" si="70"/>
        <v>40644.159259259257</v>
      </c>
      <c r="T744" s="10">
        <f t="shared" si="71"/>
        <v>40666.165972222225</v>
      </c>
    </row>
    <row r="745" spans="1:20" ht="45" x14ac:dyDescent="0.25">
      <c r="A745">
        <v>1886</v>
      </c>
      <c r="B745" s="3" t="s">
        <v>1887</v>
      </c>
      <c r="C745" s="3" t="s">
        <v>5996</v>
      </c>
      <c r="D745">
        <v>1200</v>
      </c>
      <c r="E745">
        <v>1225</v>
      </c>
      <c r="F745" t="s">
        <v>8219</v>
      </c>
      <c r="G745" t="s">
        <v>8224</v>
      </c>
      <c r="H745" t="s">
        <v>8246</v>
      </c>
      <c r="I745">
        <v>1415832338</v>
      </c>
      <c r="J745">
        <v>1413236738</v>
      </c>
      <c r="K745" t="b">
        <v>0</v>
      </c>
      <c r="L745">
        <v>29</v>
      </c>
      <c r="M745" t="b">
        <v>1</v>
      </c>
      <c r="N745" t="s">
        <v>8279</v>
      </c>
      <c r="O745" s="9">
        <f t="shared" si="66"/>
        <v>102</v>
      </c>
      <c r="P745" s="5">
        <f t="shared" si="67"/>
        <v>42.241379310344826</v>
      </c>
      <c r="Q745" t="str">
        <f t="shared" si="68"/>
        <v>music</v>
      </c>
      <c r="R745" t="str">
        <f t="shared" si="69"/>
        <v>indie rock</v>
      </c>
      <c r="S745" s="10">
        <f t="shared" si="70"/>
        <v>41925.906689814816</v>
      </c>
      <c r="T745" s="10">
        <f t="shared" si="71"/>
        <v>41955.94835648148</v>
      </c>
    </row>
    <row r="746" spans="1:20" ht="60" x14ac:dyDescent="0.25">
      <c r="A746">
        <v>3591</v>
      </c>
      <c r="B746" s="3" t="s">
        <v>3590</v>
      </c>
      <c r="C746" s="3" t="s">
        <v>7701</v>
      </c>
      <c r="D746">
        <v>700</v>
      </c>
      <c r="E746">
        <v>1225</v>
      </c>
      <c r="F746" t="s">
        <v>8219</v>
      </c>
      <c r="G746" t="s">
        <v>8224</v>
      </c>
      <c r="H746" t="s">
        <v>8246</v>
      </c>
      <c r="I746">
        <v>1422075540</v>
      </c>
      <c r="J746">
        <v>1419979544</v>
      </c>
      <c r="K746" t="b">
        <v>0</v>
      </c>
      <c r="L746">
        <v>18</v>
      </c>
      <c r="M746" t="b">
        <v>1</v>
      </c>
      <c r="N746" t="s">
        <v>8271</v>
      </c>
      <c r="O746" s="9">
        <f t="shared" si="66"/>
        <v>175</v>
      </c>
      <c r="P746" s="5">
        <f t="shared" si="67"/>
        <v>68.055555555555557</v>
      </c>
      <c r="Q746" t="str">
        <f t="shared" si="68"/>
        <v>theater</v>
      </c>
      <c r="R746" t="str">
        <f t="shared" si="69"/>
        <v>plays</v>
      </c>
      <c r="S746" s="10">
        <f t="shared" si="70"/>
        <v>42003.948425925926</v>
      </c>
      <c r="T746" s="10">
        <f t="shared" si="71"/>
        <v>42028.207638888889</v>
      </c>
    </row>
    <row r="747" spans="1:20" ht="60" x14ac:dyDescent="0.25">
      <c r="A747">
        <v>19</v>
      </c>
      <c r="B747" s="3" t="s">
        <v>21</v>
      </c>
      <c r="C747" s="3" t="s">
        <v>4130</v>
      </c>
      <c r="D747">
        <v>850</v>
      </c>
      <c r="E747">
        <v>1235</v>
      </c>
      <c r="F747" t="s">
        <v>8219</v>
      </c>
      <c r="G747" t="s">
        <v>8224</v>
      </c>
      <c r="H747" t="s">
        <v>8246</v>
      </c>
      <c r="I747">
        <v>1437420934</v>
      </c>
      <c r="J747">
        <v>1434828934</v>
      </c>
      <c r="K747" t="b">
        <v>0</v>
      </c>
      <c r="L747">
        <v>22</v>
      </c>
      <c r="M747" t="b">
        <v>1</v>
      </c>
      <c r="N747" t="s">
        <v>8265</v>
      </c>
      <c r="O747" s="9">
        <f t="shared" si="66"/>
        <v>145</v>
      </c>
      <c r="P747" s="5">
        <f t="shared" si="67"/>
        <v>56.136363636363633</v>
      </c>
      <c r="Q747" t="str">
        <f t="shared" si="68"/>
        <v>film &amp; video</v>
      </c>
      <c r="R747" t="str">
        <f t="shared" si="69"/>
        <v>television</v>
      </c>
      <c r="S747" s="10">
        <f t="shared" si="70"/>
        <v>42175.816365740742</v>
      </c>
      <c r="T747" s="10">
        <f t="shared" si="71"/>
        <v>42205.816365740742</v>
      </c>
    </row>
    <row r="748" spans="1:20" ht="45" x14ac:dyDescent="0.25">
      <c r="A748">
        <v>3399</v>
      </c>
      <c r="B748" s="3" t="s">
        <v>3398</v>
      </c>
      <c r="C748" s="3" t="s">
        <v>7509</v>
      </c>
      <c r="D748">
        <v>1200</v>
      </c>
      <c r="E748">
        <v>1245</v>
      </c>
      <c r="F748" t="s">
        <v>8219</v>
      </c>
      <c r="G748" t="s">
        <v>8225</v>
      </c>
      <c r="H748" t="s">
        <v>8247</v>
      </c>
      <c r="I748">
        <v>1424556325</v>
      </c>
      <c r="J748">
        <v>1421964325</v>
      </c>
      <c r="K748" t="b">
        <v>0</v>
      </c>
      <c r="L748">
        <v>46</v>
      </c>
      <c r="M748" t="b">
        <v>1</v>
      </c>
      <c r="N748" t="s">
        <v>8271</v>
      </c>
      <c r="O748" s="9">
        <f t="shared" si="66"/>
        <v>104</v>
      </c>
      <c r="P748" s="5">
        <f t="shared" si="67"/>
        <v>27.065217391304348</v>
      </c>
      <c r="Q748" t="str">
        <f t="shared" si="68"/>
        <v>theater</v>
      </c>
      <c r="R748" t="str">
        <f t="shared" si="69"/>
        <v>plays</v>
      </c>
      <c r="S748" s="10">
        <f t="shared" si="70"/>
        <v>42026.920428240745</v>
      </c>
      <c r="T748" s="10">
        <f t="shared" si="71"/>
        <v>42056.920428240745</v>
      </c>
    </row>
    <row r="749" spans="1:20" ht="45" x14ac:dyDescent="0.25">
      <c r="A749">
        <v>3716</v>
      </c>
      <c r="B749" s="3" t="s">
        <v>3713</v>
      </c>
      <c r="C749" s="3" t="s">
        <v>7826</v>
      </c>
      <c r="D749">
        <v>800</v>
      </c>
      <c r="E749">
        <v>1246</v>
      </c>
      <c r="F749" t="s">
        <v>8219</v>
      </c>
      <c r="G749" t="s">
        <v>8224</v>
      </c>
      <c r="H749" t="s">
        <v>8246</v>
      </c>
      <c r="I749">
        <v>1453411109</v>
      </c>
      <c r="J749">
        <v>1450819109</v>
      </c>
      <c r="K749" t="b">
        <v>0</v>
      </c>
      <c r="L749">
        <v>24</v>
      </c>
      <c r="M749" t="b">
        <v>1</v>
      </c>
      <c r="N749" t="s">
        <v>8271</v>
      </c>
      <c r="O749" s="9">
        <f t="shared" si="66"/>
        <v>156</v>
      </c>
      <c r="P749" s="5">
        <f t="shared" si="67"/>
        <v>51.916666666666664</v>
      </c>
      <c r="Q749" t="str">
        <f t="shared" si="68"/>
        <v>theater</v>
      </c>
      <c r="R749" t="str">
        <f t="shared" si="69"/>
        <v>plays</v>
      </c>
      <c r="S749" s="10">
        <f t="shared" si="70"/>
        <v>42360.887835648144</v>
      </c>
      <c r="T749" s="10">
        <f t="shared" si="71"/>
        <v>42390.887835648144</v>
      </c>
    </row>
    <row r="750" spans="1:20" ht="45" x14ac:dyDescent="0.25">
      <c r="A750">
        <v>3226</v>
      </c>
      <c r="B750" s="3" t="s">
        <v>3226</v>
      </c>
      <c r="C750" s="3" t="s">
        <v>7336</v>
      </c>
      <c r="D750">
        <v>1200</v>
      </c>
      <c r="E750">
        <v>1250</v>
      </c>
      <c r="F750" t="s">
        <v>8219</v>
      </c>
      <c r="G750" t="s">
        <v>8225</v>
      </c>
      <c r="H750" t="s">
        <v>8247</v>
      </c>
      <c r="I750">
        <v>1446213612</v>
      </c>
      <c r="J750">
        <v>1443621612</v>
      </c>
      <c r="K750" t="b">
        <v>1</v>
      </c>
      <c r="L750">
        <v>21</v>
      </c>
      <c r="M750" t="b">
        <v>1</v>
      </c>
      <c r="N750" t="s">
        <v>8271</v>
      </c>
      <c r="O750" s="9">
        <f t="shared" si="66"/>
        <v>104</v>
      </c>
      <c r="P750" s="5">
        <f t="shared" si="67"/>
        <v>59.523809523809526</v>
      </c>
      <c r="Q750" t="str">
        <f t="shared" si="68"/>
        <v>theater</v>
      </c>
      <c r="R750" t="str">
        <f t="shared" si="69"/>
        <v>plays</v>
      </c>
      <c r="S750" s="10">
        <f t="shared" si="70"/>
        <v>42277.583472222221</v>
      </c>
      <c r="T750" s="10">
        <f t="shared" si="71"/>
        <v>42307.583472222221</v>
      </c>
    </row>
    <row r="751" spans="1:20" ht="45" x14ac:dyDescent="0.25">
      <c r="A751">
        <v>3613</v>
      </c>
      <c r="B751" s="3" t="s">
        <v>3612</v>
      </c>
      <c r="C751" s="3" t="s">
        <v>7723</v>
      </c>
      <c r="D751">
        <v>1250</v>
      </c>
      <c r="E751">
        <v>1250</v>
      </c>
      <c r="F751" t="s">
        <v>8219</v>
      </c>
      <c r="G751" t="s">
        <v>8224</v>
      </c>
      <c r="H751" t="s">
        <v>8246</v>
      </c>
      <c r="I751">
        <v>1403964574</v>
      </c>
      <c r="J751">
        <v>1401372574</v>
      </c>
      <c r="K751" t="b">
        <v>0</v>
      </c>
      <c r="L751">
        <v>20</v>
      </c>
      <c r="M751" t="b">
        <v>1</v>
      </c>
      <c r="N751" t="s">
        <v>8271</v>
      </c>
      <c r="O751" s="9">
        <f t="shared" si="66"/>
        <v>100</v>
      </c>
      <c r="P751" s="5">
        <f t="shared" si="67"/>
        <v>62.5</v>
      </c>
      <c r="Q751" t="str">
        <f t="shared" si="68"/>
        <v>theater</v>
      </c>
      <c r="R751" t="str">
        <f t="shared" si="69"/>
        <v>plays</v>
      </c>
      <c r="S751" s="10">
        <f t="shared" si="70"/>
        <v>41788.58997685185</v>
      </c>
      <c r="T751" s="10">
        <f t="shared" si="71"/>
        <v>41818.58997685185</v>
      </c>
    </row>
    <row r="752" spans="1:20" ht="45" x14ac:dyDescent="0.25">
      <c r="A752">
        <v>2483</v>
      </c>
      <c r="B752" s="3" t="s">
        <v>2483</v>
      </c>
      <c r="C752" s="3" t="s">
        <v>6593</v>
      </c>
      <c r="D752">
        <v>1100</v>
      </c>
      <c r="E752">
        <v>1251</v>
      </c>
      <c r="F752" t="s">
        <v>8219</v>
      </c>
      <c r="G752" t="s">
        <v>8224</v>
      </c>
      <c r="H752" t="s">
        <v>8246</v>
      </c>
      <c r="I752">
        <v>1335891603</v>
      </c>
      <c r="J752">
        <v>1330711203</v>
      </c>
      <c r="K752" t="b">
        <v>0</v>
      </c>
      <c r="L752">
        <v>19</v>
      </c>
      <c r="M752" t="b">
        <v>1</v>
      </c>
      <c r="N752" t="s">
        <v>8279</v>
      </c>
      <c r="O752" s="9">
        <f t="shared" si="66"/>
        <v>114</v>
      </c>
      <c r="P752" s="5">
        <f t="shared" si="67"/>
        <v>65.84210526315789</v>
      </c>
      <c r="Q752" t="str">
        <f t="shared" si="68"/>
        <v>music</v>
      </c>
      <c r="R752" t="str">
        <f t="shared" si="69"/>
        <v>indie rock</v>
      </c>
      <c r="S752" s="10">
        <f t="shared" si="70"/>
        <v>40970.750034722223</v>
      </c>
      <c r="T752" s="10">
        <f t="shared" si="71"/>
        <v>41030.708368055559</v>
      </c>
    </row>
    <row r="753" spans="1:20" ht="60" x14ac:dyDescent="0.25">
      <c r="A753">
        <v>3832</v>
      </c>
      <c r="B753" s="3" t="s">
        <v>3829</v>
      </c>
      <c r="C753" s="3" t="s">
        <v>7941</v>
      </c>
      <c r="D753">
        <v>1200</v>
      </c>
      <c r="E753">
        <v>1256</v>
      </c>
      <c r="F753" t="s">
        <v>8219</v>
      </c>
      <c r="G753" t="s">
        <v>8224</v>
      </c>
      <c r="H753" t="s">
        <v>8246</v>
      </c>
      <c r="I753">
        <v>1455936335</v>
      </c>
      <c r="J753">
        <v>1452048335</v>
      </c>
      <c r="K753" t="b">
        <v>0</v>
      </c>
      <c r="L753">
        <v>9</v>
      </c>
      <c r="M753" t="b">
        <v>1</v>
      </c>
      <c r="N753" t="s">
        <v>8271</v>
      </c>
      <c r="O753" s="9">
        <f t="shared" si="66"/>
        <v>105</v>
      </c>
      <c r="P753" s="5">
        <f t="shared" si="67"/>
        <v>139.55555555555554</v>
      </c>
      <c r="Q753" t="str">
        <f t="shared" si="68"/>
        <v>theater</v>
      </c>
      <c r="R753" t="str">
        <f t="shared" si="69"/>
        <v>plays</v>
      </c>
      <c r="S753" s="10">
        <f t="shared" si="70"/>
        <v>42375.114988425921</v>
      </c>
      <c r="T753" s="10">
        <f t="shared" si="71"/>
        <v>42420.114988425921</v>
      </c>
    </row>
    <row r="754" spans="1:20" ht="60" x14ac:dyDescent="0.25">
      <c r="A754">
        <v>3323</v>
      </c>
      <c r="B754" s="3" t="s">
        <v>3323</v>
      </c>
      <c r="C754" s="3" t="s">
        <v>7433</v>
      </c>
      <c r="D754">
        <v>1000</v>
      </c>
      <c r="E754">
        <v>1259</v>
      </c>
      <c r="F754" t="s">
        <v>8219</v>
      </c>
      <c r="G754" t="s">
        <v>8225</v>
      </c>
      <c r="H754" t="s">
        <v>8247</v>
      </c>
      <c r="I754">
        <v>1474793208</v>
      </c>
      <c r="J754">
        <v>1472201208</v>
      </c>
      <c r="K754" t="b">
        <v>0</v>
      </c>
      <c r="L754">
        <v>49</v>
      </c>
      <c r="M754" t="b">
        <v>1</v>
      </c>
      <c r="N754" t="s">
        <v>8271</v>
      </c>
      <c r="O754" s="9">
        <f t="shared" si="66"/>
        <v>126</v>
      </c>
      <c r="P754" s="5">
        <f t="shared" si="67"/>
        <v>25.693877551020407</v>
      </c>
      <c r="Q754" t="str">
        <f t="shared" si="68"/>
        <v>theater</v>
      </c>
      <c r="R754" t="str">
        <f t="shared" si="69"/>
        <v>plays</v>
      </c>
      <c r="S754" s="10">
        <f t="shared" si="70"/>
        <v>42608.36583333333</v>
      </c>
      <c r="T754" s="10">
        <f t="shared" si="71"/>
        <v>42638.36583333333</v>
      </c>
    </row>
    <row r="755" spans="1:20" ht="60" x14ac:dyDescent="0.25">
      <c r="A755">
        <v>3541</v>
      </c>
      <c r="B755" s="3" t="s">
        <v>3540</v>
      </c>
      <c r="C755" s="3" t="s">
        <v>7651</v>
      </c>
      <c r="D755">
        <v>1200</v>
      </c>
      <c r="E755">
        <v>1260</v>
      </c>
      <c r="F755" t="s">
        <v>8219</v>
      </c>
      <c r="G755" t="s">
        <v>8225</v>
      </c>
      <c r="H755" t="s">
        <v>8247</v>
      </c>
      <c r="I755">
        <v>1441042275</v>
      </c>
      <c r="J755">
        <v>1438882275</v>
      </c>
      <c r="K755" t="b">
        <v>0</v>
      </c>
      <c r="L755">
        <v>32</v>
      </c>
      <c r="M755" t="b">
        <v>1</v>
      </c>
      <c r="N755" t="s">
        <v>8271</v>
      </c>
      <c r="O755" s="9">
        <f t="shared" si="66"/>
        <v>105</v>
      </c>
      <c r="P755" s="5">
        <f t="shared" si="67"/>
        <v>39.375</v>
      </c>
      <c r="Q755" t="str">
        <f t="shared" si="68"/>
        <v>theater</v>
      </c>
      <c r="R755" t="str">
        <f t="shared" si="69"/>
        <v>plays</v>
      </c>
      <c r="S755" s="10">
        <f t="shared" si="70"/>
        <v>42222.730034722219</v>
      </c>
      <c r="T755" s="10">
        <f t="shared" si="71"/>
        <v>42247.730034722219</v>
      </c>
    </row>
    <row r="756" spans="1:20" ht="30" x14ac:dyDescent="0.25">
      <c r="A756">
        <v>3692</v>
      </c>
      <c r="B756" s="3" t="s">
        <v>3689</v>
      </c>
      <c r="C756" s="3" t="s">
        <v>7802</v>
      </c>
      <c r="D756">
        <v>1000</v>
      </c>
      <c r="E756">
        <v>1260</v>
      </c>
      <c r="F756" t="s">
        <v>8219</v>
      </c>
      <c r="G756" t="s">
        <v>8224</v>
      </c>
      <c r="H756" t="s">
        <v>8246</v>
      </c>
      <c r="I756">
        <v>1411084800</v>
      </c>
      <c r="J756">
        <v>1410304179</v>
      </c>
      <c r="K756" t="b">
        <v>0</v>
      </c>
      <c r="L756">
        <v>17</v>
      </c>
      <c r="M756" t="b">
        <v>1</v>
      </c>
      <c r="N756" t="s">
        <v>8271</v>
      </c>
      <c r="O756" s="9">
        <f t="shared" si="66"/>
        <v>126</v>
      </c>
      <c r="P756" s="5">
        <f t="shared" si="67"/>
        <v>74.117647058823536</v>
      </c>
      <c r="Q756" t="str">
        <f t="shared" si="68"/>
        <v>theater</v>
      </c>
      <c r="R756" t="str">
        <f t="shared" si="69"/>
        <v>plays</v>
      </c>
      <c r="S756" s="10">
        <f t="shared" si="70"/>
        <v>41891.96503472222</v>
      </c>
      <c r="T756" s="10">
        <f t="shared" si="71"/>
        <v>41901</v>
      </c>
    </row>
    <row r="757" spans="1:20" ht="45" x14ac:dyDescent="0.25">
      <c r="A757">
        <v>2465</v>
      </c>
      <c r="B757" s="3" t="s">
        <v>2466</v>
      </c>
      <c r="C757" s="3" t="s">
        <v>6575</v>
      </c>
      <c r="D757">
        <v>700</v>
      </c>
      <c r="E757">
        <v>1261</v>
      </c>
      <c r="F757" t="s">
        <v>8219</v>
      </c>
      <c r="G757" t="s">
        <v>8224</v>
      </c>
      <c r="H757" t="s">
        <v>8246</v>
      </c>
      <c r="I757">
        <v>1348420548</v>
      </c>
      <c r="J757">
        <v>1345828548</v>
      </c>
      <c r="K757" t="b">
        <v>0</v>
      </c>
      <c r="L757">
        <v>48</v>
      </c>
      <c r="M757" t="b">
        <v>1</v>
      </c>
      <c r="N757" t="s">
        <v>8279</v>
      </c>
      <c r="O757" s="9">
        <f t="shared" si="66"/>
        <v>180</v>
      </c>
      <c r="P757" s="5">
        <f t="shared" si="67"/>
        <v>26.270833333333332</v>
      </c>
      <c r="Q757" t="str">
        <f t="shared" si="68"/>
        <v>music</v>
      </c>
      <c r="R757" t="str">
        <f t="shared" si="69"/>
        <v>indie rock</v>
      </c>
      <c r="S757" s="10">
        <f t="shared" si="70"/>
        <v>41145.719305555554</v>
      </c>
      <c r="T757" s="10">
        <f t="shared" si="71"/>
        <v>41175.719305555554</v>
      </c>
    </row>
    <row r="758" spans="1:20" ht="30" x14ac:dyDescent="0.25">
      <c r="A758">
        <v>1930</v>
      </c>
      <c r="B758" s="3" t="s">
        <v>1931</v>
      </c>
      <c r="C758" s="3" t="s">
        <v>6040</v>
      </c>
      <c r="D758">
        <v>1000</v>
      </c>
      <c r="E758">
        <v>1270</v>
      </c>
      <c r="F758" t="s">
        <v>8219</v>
      </c>
      <c r="G758" t="s">
        <v>8224</v>
      </c>
      <c r="H758" t="s">
        <v>8246</v>
      </c>
      <c r="I758">
        <v>1373203482</v>
      </c>
      <c r="J758">
        <v>1368019482</v>
      </c>
      <c r="K758" t="b">
        <v>0</v>
      </c>
      <c r="L758">
        <v>26</v>
      </c>
      <c r="M758" t="b">
        <v>1</v>
      </c>
      <c r="N758" t="s">
        <v>8279</v>
      </c>
      <c r="O758" s="9">
        <f t="shared" si="66"/>
        <v>127</v>
      </c>
      <c r="P758" s="5">
        <f t="shared" si="67"/>
        <v>48.846153846153847</v>
      </c>
      <c r="Q758" t="str">
        <f t="shared" si="68"/>
        <v>music</v>
      </c>
      <c r="R758" t="str">
        <f t="shared" si="69"/>
        <v>indie rock</v>
      </c>
      <c r="S758" s="10">
        <f t="shared" si="70"/>
        <v>41402.558819444443</v>
      </c>
      <c r="T758" s="10">
        <f t="shared" si="71"/>
        <v>41462.558819444443</v>
      </c>
    </row>
    <row r="759" spans="1:20" ht="60" x14ac:dyDescent="0.25">
      <c r="A759">
        <v>3032</v>
      </c>
      <c r="B759" s="3" t="s">
        <v>3032</v>
      </c>
      <c r="C759" s="3" t="s">
        <v>7142</v>
      </c>
      <c r="D759">
        <v>1000</v>
      </c>
      <c r="E759">
        <v>1272</v>
      </c>
      <c r="F759" t="s">
        <v>8219</v>
      </c>
      <c r="G759" t="s">
        <v>8224</v>
      </c>
      <c r="H759" t="s">
        <v>8246</v>
      </c>
      <c r="I759">
        <v>1441933459</v>
      </c>
      <c r="J759">
        <v>1439341459</v>
      </c>
      <c r="K759" t="b">
        <v>0</v>
      </c>
      <c r="L759">
        <v>25</v>
      </c>
      <c r="M759" t="b">
        <v>1</v>
      </c>
      <c r="N759" t="s">
        <v>8303</v>
      </c>
      <c r="O759" s="9">
        <f t="shared" si="66"/>
        <v>127</v>
      </c>
      <c r="P759" s="5">
        <f t="shared" si="67"/>
        <v>50.88</v>
      </c>
      <c r="Q759" t="str">
        <f t="shared" si="68"/>
        <v>theater</v>
      </c>
      <c r="R759" t="str">
        <f t="shared" si="69"/>
        <v>spaces</v>
      </c>
      <c r="S759" s="10">
        <f t="shared" si="70"/>
        <v>42228.044664351852</v>
      </c>
      <c r="T759" s="10">
        <f t="shared" si="71"/>
        <v>42258.044664351852</v>
      </c>
    </row>
    <row r="760" spans="1:20" ht="60" x14ac:dyDescent="0.25">
      <c r="A760">
        <v>814</v>
      </c>
      <c r="B760" s="3" t="s">
        <v>815</v>
      </c>
      <c r="C760" s="3" t="s">
        <v>4924</v>
      </c>
      <c r="D760">
        <v>1000</v>
      </c>
      <c r="E760">
        <v>1273</v>
      </c>
      <c r="F760" t="s">
        <v>8219</v>
      </c>
      <c r="G760" t="s">
        <v>8224</v>
      </c>
      <c r="H760" t="s">
        <v>8246</v>
      </c>
      <c r="I760">
        <v>1306865040</v>
      </c>
      <c r="J760">
        <v>1305568201</v>
      </c>
      <c r="K760" t="b">
        <v>0</v>
      </c>
      <c r="L760">
        <v>28</v>
      </c>
      <c r="M760" t="b">
        <v>1</v>
      </c>
      <c r="N760" t="s">
        <v>8276</v>
      </c>
      <c r="O760" s="9">
        <f t="shared" si="66"/>
        <v>127</v>
      </c>
      <c r="P760" s="5">
        <f t="shared" si="67"/>
        <v>45.464285714285715</v>
      </c>
      <c r="Q760" t="str">
        <f t="shared" si="68"/>
        <v>music</v>
      </c>
      <c r="R760" t="str">
        <f t="shared" si="69"/>
        <v>rock</v>
      </c>
      <c r="S760" s="10">
        <f t="shared" si="70"/>
        <v>40679.743067129632</v>
      </c>
      <c r="T760" s="10">
        <f t="shared" si="71"/>
        <v>40694.75277777778</v>
      </c>
    </row>
    <row r="761" spans="1:20" ht="60" x14ac:dyDescent="0.25">
      <c r="A761">
        <v>2333</v>
      </c>
      <c r="B761" s="3" t="s">
        <v>2334</v>
      </c>
      <c r="C761" s="3" t="s">
        <v>6443</v>
      </c>
      <c r="D761">
        <v>600</v>
      </c>
      <c r="E761">
        <v>1273</v>
      </c>
      <c r="F761" t="s">
        <v>8219</v>
      </c>
      <c r="G761" t="s">
        <v>8224</v>
      </c>
      <c r="H761" t="s">
        <v>8246</v>
      </c>
      <c r="I761">
        <v>1401385800</v>
      </c>
      <c r="J761">
        <v>1399563390</v>
      </c>
      <c r="K761" t="b">
        <v>1</v>
      </c>
      <c r="L761">
        <v>94</v>
      </c>
      <c r="M761" t="b">
        <v>1</v>
      </c>
      <c r="N761" t="s">
        <v>8298</v>
      </c>
      <c r="O761" s="9">
        <f t="shared" si="66"/>
        <v>212</v>
      </c>
      <c r="P761" s="5">
        <f t="shared" si="67"/>
        <v>13.542553191489361</v>
      </c>
      <c r="Q761" t="str">
        <f t="shared" si="68"/>
        <v>food</v>
      </c>
      <c r="R761" t="str">
        <f t="shared" si="69"/>
        <v>small batch</v>
      </c>
      <c r="S761" s="10">
        <f t="shared" si="70"/>
        <v>41767.650347222225</v>
      </c>
      <c r="T761" s="10">
        <f t="shared" si="71"/>
        <v>41788.743055555555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9">
        <f t="shared" si="66"/>
        <v>0</v>
      </c>
      <c r="P762" s="5" t="e">
        <f t="shared" si="67"/>
        <v>#DIV/0!</v>
      </c>
      <c r="Q762" t="str">
        <f t="shared" si="68"/>
        <v>publishing</v>
      </c>
      <c r="R762" t="str">
        <f t="shared" si="69"/>
        <v>fiction</v>
      </c>
      <c r="S762" s="10">
        <f t="shared" si="70"/>
        <v>42670.764039351852</v>
      </c>
      <c r="T762" s="10">
        <f t="shared" si="71"/>
        <v>42700.805706018517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9">
        <f t="shared" si="66"/>
        <v>5</v>
      </c>
      <c r="P763" s="5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0">
        <f t="shared" si="70"/>
        <v>41642.751458333332</v>
      </c>
      <c r="T763" s="10">
        <f t="shared" si="71"/>
        <v>41672.751458333332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9">
        <f t="shared" si="66"/>
        <v>0</v>
      </c>
      <c r="P764" s="5" t="e">
        <f t="shared" si="67"/>
        <v>#DIV/0!</v>
      </c>
      <c r="Q764" t="str">
        <f t="shared" si="68"/>
        <v>publishing</v>
      </c>
      <c r="R764" t="str">
        <f t="shared" si="69"/>
        <v>fiction</v>
      </c>
      <c r="S764" s="10">
        <f t="shared" si="70"/>
        <v>42690.858449074076</v>
      </c>
      <c r="T764" s="10">
        <f t="shared" si="71"/>
        <v>42708.25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9">
        <f t="shared" si="66"/>
        <v>0</v>
      </c>
      <c r="P765" s="5">
        <f t="shared" si="67"/>
        <v>5</v>
      </c>
      <c r="Q765" t="str">
        <f t="shared" si="68"/>
        <v>publishing</v>
      </c>
      <c r="R765" t="str">
        <f t="shared" si="69"/>
        <v>fiction</v>
      </c>
      <c r="S765" s="10">
        <f t="shared" si="70"/>
        <v>41471.446851851848</v>
      </c>
      <c r="T765" s="10">
        <f t="shared" si="71"/>
        <v>41501.446851851848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9">
        <f t="shared" si="66"/>
        <v>0</v>
      </c>
      <c r="P766" s="5" t="e">
        <f t="shared" si="67"/>
        <v>#DIV/0!</v>
      </c>
      <c r="Q766" t="str">
        <f t="shared" si="68"/>
        <v>publishing</v>
      </c>
      <c r="R766" t="str">
        <f t="shared" si="69"/>
        <v>fiction</v>
      </c>
      <c r="S766" s="10">
        <f t="shared" si="70"/>
        <v>42227.173159722224</v>
      </c>
      <c r="T766" s="10">
        <f t="shared" si="71"/>
        <v>42257.173159722224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9">
        <f t="shared" si="66"/>
        <v>36</v>
      </c>
      <c r="P767" s="5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0">
        <f t="shared" si="70"/>
        <v>41901.542638888888</v>
      </c>
      <c r="T767" s="10">
        <f t="shared" si="71"/>
        <v>41931.542638888888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9">
        <f t="shared" si="66"/>
        <v>0</v>
      </c>
      <c r="P768" s="5" t="e">
        <f t="shared" si="67"/>
        <v>#DIV/0!</v>
      </c>
      <c r="Q768" t="str">
        <f t="shared" si="68"/>
        <v>publishing</v>
      </c>
      <c r="R768" t="str">
        <f t="shared" si="69"/>
        <v>fiction</v>
      </c>
      <c r="S768" s="10">
        <f t="shared" si="70"/>
        <v>42021.783368055556</v>
      </c>
      <c r="T768" s="10">
        <f t="shared" si="71"/>
        <v>42051.783368055556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9">
        <f t="shared" si="66"/>
        <v>4</v>
      </c>
      <c r="P769" s="5">
        <f t="shared" si="67"/>
        <v>59</v>
      </c>
      <c r="Q769" t="str">
        <f t="shared" si="68"/>
        <v>publishing</v>
      </c>
      <c r="R769" t="str">
        <f t="shared" si="69"/>
        <v>fiction</v>
      </c>
      <c r="S769" s="10">
        <f t="shared" si="70"/>
        <v>42115.143634259264</v>
      </c>
      <c r="T769" s="10">
        <f t="shared" si="71"/>
        <v>42145.143634259264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9">
        <f t="shared" ref="O770:O833" si="72">ROUND((E770/D770)*100,0)</f>
        <v>0</v>
      </c>
      <c r="P770" s="5" t="e">
        <f t="shared" ref="P770:P833" si="73">E770/L770</f>
        <v>#DIV/0!</v>
      </c>
      <c r="Q770" t="str">
        <f t="shared" ref="Q770:Q833" si="74">LEFT(N770,SEARCH("/",N770)-1)</f>
        <v>publishing</v>
      </c>
      <c r="R770" t="str">
        <f t="shared" ref="R770:R833" si="75">RIGHT(N770,LEN(N770)-SEARCH("/",N770,1))</f>
        <v>fiction</v>
      </c>
      <c r="S770" s="10">
        <f t="shared" ref="S770:S833" si="76">(((J770/60)/60)/24)+DATE(1970,1,1)</f>
        <v>41594.207060185188</v>
      </c>
      <c r="T770" s="10">
        <f t="shared" ref="T770:T833" si="77">(((I770/60)/60)/24)+DATE(1970,1,1)</f>
        <v>41624.207060185188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9">
        <f t="shared" si="72"/>
        <v>41</v>
      </c>
      <c r="P771" s="5">
        <f t="shared" si="73"/>
        <v>31.846153846153847</v>
      </c>
      <c r="Q771" t="str">
        <f t="shared" si="74"/>
        <v>publishing</v>
      </c>
      <c r="R771" t="str">
        <f t="shared" si="75"/>
        <v>fiction</v>
      </c>
      <c r="S771" s="10">
        <f t="shared" si="76"/>
        <v>41604.996458333335</v>
      </c>
      <c r="T771" s="10">
        <f t="shared" si="77"/>
        <v>41634.996458333335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9">
        <f t="shared" si="72"/>
        <v>0</v>
      </c>
      <c r="P772" s="5" t="e">
        <f t="shared" si="73"/>
        <v>#DIV/0!</v>
      </c>
      <c r="Q772" t="str">
        <f t="shared" si="74"/>
        <v>publishing</v>
      </c>
      <c r="R772" t="str">
        <f t="shared" si="75"/>
        <v>fiction</v>
      </c>
      <c r="S772" s="10">
        <f t="shared" si="76"/>
        <v>41289.999641203707</v>
      </c>
      <c r="T772" s="10">
        <f t="shared" si="77"/>
        <v>41329.999641203707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9">
        <f t="shared" si="72"/>
        <v>0</v>
      </c>
      <c r="P773" s="5">
        <f t="shared" si="73"/>
        <v>10</v>
      </c>
      <c r="Q773" t="str">
        <f t="shared" si="74"/>
        <v>publishing</v>
      </c>
      <c r="R773" t="str">
        <f t="shared" si="75"/>
        <v>fiction</v>
      </c>
      <c r="S773" s="10">
        <f t="shared" si="76"/>
        <v>42349.824097222227</v>
      </c>
      <c r="T773" s="10">
        <f t="shared" si="77"/>
        <v>42399.824097222227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9">
        <f t="shared" si="72"/>
        <v>3</v>
      </c>
      <c r="P774" s="5">
        <f t="shared" si="73"/>
        <v>50</v>
      </c>
      <c r="Q774" t="str">
        <f t="shared" si="74"/>
        <v>publishing</v>
      </c>
      <c r="R774" t="str">
        <f t="shared" si="75"/>
        <v>fiction</v>
      </c>
      <c r="S774" s="10">
        <f t="shared" si="76"/>
        <v>40068.056932870371</v>
      </c>
      <c r="T774" s="10">
        <f t="shared" si="77"/>
        <v>40118.165972222225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9">
        <f t="shared" si="72"/>
        <v>1</v>
      </c>
      <c r="P775" s="5">
        <f t="shared" si="73"/>
        <v>16</v>
      </c>
      <c r="Q775" t="str">
        <f t="shared" si="74"/>
        <v>publishing</v>
      </c>
      <c r="R775" t="str">
        <f t="shared" si="75"/>
        <v>fiction</v>
      </c>
      <c r="S775" s="10">
        <f t="shared" si="76"/>
        <v>42100.735937499994</v>
      </c>
      <c r="T775" s="10">
        <f t="shared" si="77"/>
        <v>42134.959027777775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9">
        <f t="shared" si="72"/>
        <v>70</v>
      </c>
      <c r="P776" s="5">
        <f t="shared" si="73"/>
        <v>39</v>
      </c>
      <c r="Q776" t="str">
        <f t="shared" si="74"/>
        <v>publishing</v>
      </c>
      <c r="R776" t="str">
        <f t="shared" si="75"/>
        <v>fiction</v>
      </c>
      <c r="S776" s="10">
        <f t="shared" si="76"/>
        <v>41663.780300925922</v>
      </c>
      <c r="T776" s="10">
        <f t="shared" si="77"/>
        <v>41693.780300925922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9">
        <f t="shared" si="72"/>
        <v>2</v>
      </c>
      <c r="P777" s="5">
        <f t="shared" si="73"/>
        <v>34</v>
      </c>
      <c r="Q777" t="str">
        <f t="shared" si="74"/>
        <v>publishing</v>
      </c>
      <c r="R777" t="str">
        <f t="shared" si="75"/>
        <v>fiction</v>
      </c>
      <c r="S777" s="10">
        <f t="shared" si="76"/>
        <v>40863.060127314813</v>
      </c>
      <c r="T777" s="10">
        <f t="shared" si="77"/>
        <v>40893.060127314813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9">
        <f t="shared" si="72"/>
        <v>51</v>
      </c>
      <c r="P778" s="5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0">
        <f t="shared" si="76"/>
        <v>42250.685706018514</v>
      </c>
      <c r="T778" s="10">
        <f t="shared" si="77"/>
        <v>42288.208333333328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9">
        <f t="shared" si="72"/>
        <v>1</v>
      </c>
      <c r="P779" s="5">
        <f t="shared" si="73"/>
        <v>7</v>
      </c>
      <c r="Q779" t="str">
        <f t="shared" si="74"/>
        <v>publishing</v>
      </c>
      <c r="R779" t="str">
        <f t="shared" si="75"/>
        <v>fiction</v>
      </c>
      <c r="S779" s="10">
        <f t="shared" si="76"/>
        <v>41456.981215277774</v>
      </c>
      <c r="T779" s="10">
        <f t="shared" si="77"/>
        <v>41486.981215277774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9">
        <f t="shared" si="72"/>
        <v>0</v>
      </c>
      <c r="P780" s="5">
        <f t="shared" si="73"/>
        <v>2</v>
      </c>
      <c r="Q780" t="str">
        <f t="shared" si="74"/>
        <v>publishing</v>
      </c>
      <c r="R780" t="str">
        <f t="shared" si="75"/>
        <v>fiction</v>
      </c>
      <c r="S780" s="10">
        <f t="shared" si="76"/>
        <v>41729.702314814815</v>
      </c>
      <c r="T780" s="10">
        <f t="shared" si="77"/>
        <v>41759.702314814815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9">
        <f t="shared" si="72"/>
        <v>3</v>
      </c>
      <c r="P781" s="5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0">
        <f t="shared" si="76"/>
        <v>40436.68408564815</v>
      </c>
      <c r="T781" s="10">
        <f t="shared" si="77"/>
        <v>40466.166666666664</v>
      </c>
    </row>
    <row r="782" spans="1:20" ht="60" x14ac:dyDescent="0.25">
      <c r="A782">
        <v>3490</v>
      </c>
      <c r="B782" s="3" t="s">
        <v>3489</v>
      </c>
      <c r="C782" s="3" t="s">
        <v>7600</v>
      </c>
      <c r="D782">
        <v>1000</v>
      </c>
      <c r="E782">
        <v>1275</v>
      </c>
      <c r="F782" t="s">
        <v>8219</v>
      </c>
      <c r="G782" t="s">
        <v>8224</v>
      </c>
      <c r="H782" t="s">
        <v>8246</v>
      </c>
      <c r="I782">
        <v>1460574924</v>
      </c>
      <c r="J782">
        <v>1457982924</v>
      </c>
      <c r="K782" t="b">
        <v>0</v>
      </c>
      <c r="L782">
        <v>27</v>
      </c>
      <c r="M782" t="b">
        <v>1</v>
      </c>
      <c r="N782" t="s">
        <v>8271</v>
      </c>
      <c r="O782" s="9">
        <f t="shared" si="72"/>
        <v>128</v>
      </c>
      <c r="P782" s="5">
        <f t="shared" si="73"/>
        <v>47.222222222222221</v>
      </c>
      <c r="Q782" t="str">
        <f t="shared" si="74"/>
        <v>theater</v>
      </c>
      <c r="R782" t="str">
        <f t="shared" si="75"/>
        <v>plays</v>
      </c>
      <c r="S782" s="10">
        <f t="shared" si="76"/>
        <v>42443.802361111113</v>
      </c>
      <c r="T782" s="10">
        <f t="shared" si="77"/>
        <v>42473.802361111113</v>
      </c>
    </row>
    <row r="783" spans="1:20" ht="60" x14ac:dyDescent="0.25">
      <c r="A783">
        <v>2936</v>
      </c>
      <c r="B783" s="3" t="s">
        <v>2936</v>
      </c>
      <c r="C783" s="3" t="s">
        <v>7046</v>
      </c>
      <c r="D783">
        <v>1000</v>
      </c>
      <c r="E783">
        <v>1280</v>
      </c>
      <c r="F783" t="s">
        <v>8219</v>
      </c>
      <c r="G783" t="s">
        <v>8224</v>
      </c>
      <c r="H783" t="s">
        <v>8246</v>
      </c>
      <c r="I783">
        <v>1413176340</v>
      </c>
      <c r="J783">
        <v>1412091423</v>
      </c>
      <c r="K783" t="b">
        <v>0</v>
      </c>
      <c r="L783">
        <v>34</v>
      </c>
      <c r="M783" t="b">
        <v>1</v>
      </c>
      <c r="N783" t="s">
        <v>8305</v>
      </c>
      <c r="O783" s="9">
        <f t="shared" si="72"/>
        <v>128</v>
      </c>
      <c r="P783" s="5">
        <f t="shared" si="73"/>
        <v>37.647058823529413</v>
      </c>
      <c r="Q783" t="str">
        <f t="shared" si="74"/>
        <v>theater</v>
      </c>
      <c r="R783" t="str">
        <f t="shared" si="75"/>
        <v>musical</v>
      </c>
      <c r="S783" s="10">
        <f t="shared" si="76"/>
        <v>41912.650729166664</v>
      </c>
      <c r="T783" s="10">
        <f t="shared" si="77"/>
        <v>41925.207638888889</v>
      </c>
    </row>
    <row r="784" spans="1:20" x14ac:dyDescent="0.25">
      <c r="A784">
        <v>3531</v>
      </c>
      <c r="B784" s="3" t="s">
        <v>3530</v>
      </c>
      <c r="C784" s="3" t="s">
        <v>7641</v>
      </c>
      <c r="D784">
        <v>1000</v>
      </c>
      <c r="E784">
        <v>1280</v>
      </c>
      <c r="F784" t="s">
        <v>8219</v>
      </c>
      <c r="G784" t="s">
        <v>8224</v>
      </c>
      <c r="H784" t="s">
        <v>8246</v>
      </c>
      <c r="I784">
        <v>1467301334</v>
      </c>
      <c r="J784">
        <v>1464709334</v>
      </c>
      <c r="K784" t="b">
        <v>0</v>
      </c>
      <c r="L784">
        <v>26</v>
      </c>
      <c r="M784" t="b">
        <v>1</v>
      </c>
      <c r="N784" t="s">
        <v>8271</v>
      </c>
      <c r="O784" s="9">
        <f t="shared" si="72"/>
        <v>128</v>
      </c>
      <c r="P784" s="5">
        <f t="shared" si="73"/>
        <v>49.230769230769234</v>
      </c>
      <c r="Q784" t="str">
        <f t="shared" si="74"/>
        <v>theater</v>
      </c>
      <c r="R784" t="str">
        <f t="shared" si="75"/>
        <v>plays</v>
      </c>
      <c r="S784" s="10">
        <f t="shared" si="76"/>
        <v>42521.654328703706</v>
      </c>
      <c r="T784" s="10">
        <f t="shared" si="77"/>
        <v>42551.654328703706</v>
      </c>
    </row>
    <row r="785" spans="1:20" ht="45" x14ac:dyDescent="0.25">
      <c r="A785">
        <v>410</v>
      </c>
      <c r="B785" s="3" t="s">
        <v>411</v>
      </c>
      <c r="C785" s="3" t="s">
        <v>4520</v>
      </c>
      <c r="D785">
        <v>1000</v>
      </c>
      <c r="E785">
        <v>1283</v>
      </c>
      <c r="F785" t="s">
        <v>8219</v>
      </c>
      <c r="G785" t="s">
        <v>8229</v>
      </c>
      <c r="H785" t="s">
        <v>8251</v>
      </c>
      <c r="I785">
        <v>1434670397</v>
      </c>
      <c r="J785">
        <v>1429486397</v>
      </c>
      <c r="K785" t="b">
        <v>0</v>
      </c>
      <c r="L785">
        <v>7</v>
      </c>
      <c r="M785" t="b">
        <v>1</v>
      </c>
      <c r="N785" t="s">
        <v>8269</v>
      </c>
      <c r="O785" s="9">
        <f t="shared" si="72"/>
        <v>128</v>
      </c>
      <c r="P785" s="5">
        <f t="shared" si="73"/>
        <v>183.28571428571428</v>
      </c>
      <c r="Q785" t="str">
        <f t="shared" si="74"/>
        <v>film &amp; video</v>
      </c>
      <c r="R785" t="str">
        <f t="shared" si="75"/>
        <v>documentary</v>
      </c>
      <c r="S785" s="10">
        <f t="shared" si="76"/>
        <v>42113.981446759266</v>
      </c>
      <c r="T785" s="10">
        <f t="shared" si="77"/>
        <v>42173.981446759266</v>
      </c>
    </row>
    <row r="786" spans="1:20" ht="30" x14ac:dyDescent="0.25">
      <c r="A786">
        <v>2477</v>
      </c>
      <c r="B786" s="3" t="s">
        <v>824</v>
      </c>
      <c r="C786" s="3" t="s">
        <v>6587</v>
      </c>
      <c r="D786">
        <v>750</v>
      </c>
      <c r="E786">
        <v>1285</v>
      </c>
      <c r="F786" t="s">
        <v>8219</v>
      </c>
      <c r="G786" t="s">
        <v>8224</v>
      </c>
      <c r="H786" t="s">
        <v>8246</v>
      </c>
      <c r="I786">
        <v>1344789345</v>
      </c>
      <c r="J786">
        <v>1340901345</v>
      </c>
      <c r="K786" t="b">
        <v>0</v>
      </c>
      <c r="L786">
        <v>41</v>
      </c>
      <c r="M786" t="b">
        <v>1</v>
      </c>
      <c r="N786" t="s">
        <v>8279</v>
      </c>
      <c r="O786" s="9">
        <f t="shared" si="72"/>
        <v>171</v>
      </c>
      <c r="P786" s="5">
        <f t="shared" si="73"/>
        <v>31.341463414634145</v>
      </c>
      <c r="Q786" t="str">
        <f t="shared" si="74"/>
        <v>music</v>
      </c>
      <c r="R786" t="str">
        <f t="shared" si="75"/>
        <v>indie rock</v>
      </c>
      <c r="S786" s="10">
        <f t="shared" si="76"/>
        <v>41088.691493055558</v>
      </c>
      <c r="T786" s="10">
        <f t="shared" si="77"/>
        <v>41133.691493055558</v>
      </c>
    </row>
    <row r="787" spans="1:20" ht="60" x14ac:dyDescent="0.25">
      <c r="A787">
        <v>3026</v>
      </c>
      <c r="B787" s="3" t="s">
        <v>3026</v>
      </c>
      <c r="C787" s="3" t="s">
        <v>7136</v>
      </c>
      <c r="D787">
        <v>900</v>
      </c>
      <c r="E787">
        <v>1290</v>
      </c>
      <c r="F787" t="s">
        <v>8219</v>
      </c>
      <c r="G787" t="s">
        <v>8225</v>
      </c>
      <c r="H787" t="s">
        <v>8247</v>
      </c>
      <c r="I787">
        <v>1488538892</v>
      </c>
      <c r="J787">
        <v>1487329292</v>
      </c>
      <c r="K787" t="b">
        <v>0</v>
      </c>
      <c r="L787">
        <v>25</v>
      </c>
      <c r="M787" t="b">
        <v>1</v>
      </c>
      <c r="N787" t="s">
        <v>8303</v>
      </c>
      <c r="O787" s="9">
        <f t="shared" si="72"/>
        <v>143</v>
      </c>
      <c r="P787" s="5">
        <f t="shared" si="73"/>
        <v>51.6</v>
      </c>
      <c r="Q787" t="str">
        <f t="shared" si="74"/>
        <v>theater</v>
      </c>
      <c r="R787" t="str">
        <f t="shared" si="75"/>
        <v>spaces</v>
      </c>
      <c r="S787" s="10">
        <f t="shared" si="76"/>
        <v>42783.459398148145</v>
      </c>
      <c r="T787" s="10">
        <f t="shared" si="77"/>
        <v>42797.459398148145</v>
      </c>
    </row>
    <row r="788" spans="1:20" ht="60" x14ac:dyDescent="0.25">
      <c r="A788">
        <v>3703</v>
      </c>
      <c r="B788" s="3" t="s">
        <v>3700</v>
      </c>
      <c r="C788" s="3" t="s">
        <v>7813</v>
      </c>
      <c r="D788">
        <v>1050</v>
      </c>
      <c r="E788">
        <v>1296</v>
      </c>
      <c r="F788" t="s">
        <v>8219</v>
      </c>
      <c r="G788" t="s">
        <v>8224</v>
      </c>
      <c r="H788" t="s">
        <v>8246</v>
      </c>
      <c r="I788">
        <v>1471071540</v>
      </c>
      <c r="J788">
        <v>1467720388</v>
      </c>
      <c r="K788" t="b">
        <v>0</v>
      </c>
      <c r="L788">
        <v>30</v>
      </c>
      <c r="M788" t="b">
        <v>1</v>
      </c>
      <c r="N788" t="s">
        <v>8271</v>
      </c>
      <c r="O788" s="9">
        <f t="shared" si="72"/>
        <v>123</v>
      </c>
      <c r="P788" s="5">
        <f t="shared" si="73"/>
        <v>43.2</v>
      </c>
      <c r="Q788" t="str">
        <f t="shared" si="74"/>
        <v>theater</v>
      </c>
      <c r="R788" t="str">
        <f t="shared" si="75"/>
        <v>plays</v>
      </c>
      <c r="S788" s="10">
        <f t="shared" si="76"/>
        <v>42556.504490740743</v>
      </c>
      <c r="T788" s="10">
        <f t="shared" si="77"/>
        <v>42595.290972222225</v>
      </c>
    </row>
    <row r="789" spans="1:20" ht="60" x14ac:dyDescent="0.25">
      <c r="A789">
        <v>3149</v>
      </c>
      <c r="B789" s="3" t="s">
        <v>3149</v>
      </c>
      <c r="C789" s="3" t="s">
        <v>7259</v>
      </c>
      <c r="D789">
        <v>1250</v>
      </c>
      <c r="E789">
        <v>1300</v>
      </c>
      <c r="F789" t="s">
        <v>8219</v>
      </c>
      <c r="G789" t="s">
        <v>8224</v>
      </c>
      <c r="H789" t="s">
        <v>8246</v>
      </c>
      <c r="I789">
        <v>1354845600</v>
      </c>
      <c r="J789">
        <v>1352766300</v>
      </c>
      <c r="K789" t="b">
        <v>1</v>
      </c>
      <c r="L789">
        <v>25</v>
      </c>
      <c r="M789" t="b">
        <v>1</v>
      </c>
      <c r="N789" t="s">
        <v>8271</v>
      </c>
      <c r="O789" s="9">
        <f t="shared" si="72"/>
        <v>104</v>
      </c>
      <c r="P789" s="5">
        <f t="shared" si="73"/>
        <v>52</v>
      </c>
      <c r="Q789" t="str">
        <f t="shared" si="74"/>
        <v>theater</v>
      </c>
      <c r="R789" t="str">
        <f t="shared" si="75"/>
        <v>plays</v>
      </c>
      <c r="S789" s="10">
        <f t="shared" si="76"/>
        <v>41226.017361111109</v>
      </c>
      <c r="T789" s="10">
        <f t="shared" si="77"/>
        <v>41250.083333333336</v>
      </c>
    </row>
    <row r="790" spans="1:20" ht="60" x14ac:dyDescent="0.25">
      <c r="A790">
        <v>1851</v>
      </c>
      <c r="B790" s="3" t="s">
        <v>1852</v>
      </c>
      <c r="C790" s="3" t="s">
        <v>5961</v>
      </c>
      <c r="D790">
        <v>1300</v>
      </c>
      <c r="E790">
        <v>1301</v>
      </c>
      <c r="F790" t="s">
        <v>8219</v>
      </c>
      <c r="G790" t="s">
        <v>8224</v>
      </c>
      <c r="H790" t="s">
        <v>8246</v>
      </c>
      <c r="I790">
        <v>1406509200</v>
      </c>
      <c r="J790">
        <v>1404769538</v>
      </c>
      <c r="K790" t="b">
        <v>0</v>
      </c>
      <c r="L790">
        <v>26</v>
      </c>
      <c r="M790" t="b">
        <v>1</v>
      </c>
      <c r="N790" t="s">
        <v>8276</v>
      </c>
      <c r="O790" s="9">
        <f t="shared" si="72"/>
        <v>100</v>
      </c>
      <c r="P790" s="5">
        <f t="shared" si="73"/>
        <v>50.03846153846154</v>
      </c>
      <c r="Q790" t="str">
        <f t="shared" si="74"/>
        <v>music</v>
      </c>
      <c r="R790" t="str">
        <f t="shared" si="75"/>
        <v>rock</v>
      </c>
      <c r="S790" s="10">
        <f t="shared" si="76"/>
        <v>41827.906689814816</v>
      </c>
      <c r="T790" s="10">
        <f t="shared" si="77"/>
        <v>41848.041666666664</v>
      </c>
    </row>
    <row r="791" spans="1:20" ht="45" x14ac:dyDescent="0.25">
      <c r="A791">
        <v>3232</v>
      </c>
      <c r="B791" s="3" t="s">
        <v>3232</v>
      </c>
      <c r="C791" s="3" t="s">
        <v>7342</v>
      </c>
      <c r="D791">
        <v>1000</v>
      </c>
      <c r="E791">
        <v>1312</v>
      </c>
      <c r="F791" t="s">
        <v>8219</v>
      </c>
      <c r="G791" t="s">
        <v>8224</v>
      </c>
      <c r="H791" t="s">
        <v>8246</v>
      </c>
      <c r="I791">
        <v>1462334340</v>
      </c>
      <c r="J791">
        <v>1459711917</v>
      </c>
      <c r="K791" t="b">
        <v>1</v>
      </c>
      <c r="L791">
        <v>26</v>
      </c>
      <c r="M791" t="b">
        <v>1</v>
      </c>
      <c r="N791" t="s">
        <v>8271</v>
      </c>
      <c r="O791" s="9">
        <f t="shared" si="72"/>
        <v>131</v>
      </c>
      <c r="P791" s="5">
        <f t="shared" si="73"/>
        <v>50.46153846153846</v>
      </c>
      <c r="Q791" t="str">
        <f t="shared" si="74"/>
        <v>theater</v>
      </c>
      <c r="R791" t="str">
        <f t="shared" si="75"/>
        <v>plays</v>
      </c>
      <c r="S791" s="10">
        <f t="shared" si="76"/>
        <v>42463.81385416667</v>
      </c>
      <c r="T791" s="10">
        <f t="shared" si="77"/>
        <v>42494.165972222225</v>
      </c>
    </row>
    <row r="792" spans="1:20" ht="45" x14ac:dyDescent="0.25">
      <c r="A792">
        <v>2781</v>
      </c>
      <c r="B792" s="3" t="s">
        <v>2781</v>
      </c>
      <c r="C792" s="3" t="s">
        <v>6891</v>
      </c>
      <c r="D792">
        <v>1250</v>
      </c>
      <c r="E792">
        <v>1316</v>
      </c>
      <c r="F792" t="s">
        <v>8219</v>
      </c>
      <c r="G792" t="s">
        <v>8224</v>
      </c>
      <c r="H792" t="s">
        <v>8246</v>
      </c>
      <c r="I792">
        <v>1423724400</v>
      </c>
      <c r="J792">
        <v>1421274954</v>
      </c>
      <c r="K792" t="b">
        <v>0</v>
      </c>
      <c r="L792">
        <v>28</v>
      </c>
      <c r="M792" t="b">
        <v>1</v>
      </c>
      <c r="N792" t="s">
        <v>8271</v>
      </c>
      <c r="O792" s="9">
        <f t="shared" si="72"/>
        <v>105</v>
      </c>
      <c r="P792" s="5">
        <f t="shared" si="73"/>
        <v>47</v>
      </c>
      <c r="Q792" t="str">
        <f t="shared" si="74"/>
        <v>theater</v>
      </c>
      <c r="R792" t="str">
        <f t="shared" si="75"/>
        <v>plays</v>
      </c>
      <c r="S792" s="10">
        <f t="shared" si="76"/>
        <v>42018.94159722222</v>
      </c>
      <c r="T792" s="10">
        <f t="shared" si="77"/>
        <v>42047.291666666672</v>
      </c>
    </row>
    <row r="793" spans="1:20" ht="60" x14ac:dyDescent="0.25">
      <c r="A793">
        <v>1654</v>
      </c>
      <c r="B793" s="3" t="s">
        <v>1655</v>
      </c>
      <c r="C793" s="3" t="s">
        <v>5764</v>
      </c>
      <c r="D793">
        <v>1100</v>
      </c>
      <c r="E793">
        <v>1319</v>
      </c>
      <c r="F793" t="s">
        <v>8219</v>
      </c>
      <c r="G793" t="s">
        <v>8224</v>
      </c>
      <c r="H793" t="s">
        <v>8246</v>
      </c>
      <c r="I793">
        <v>1334784160</v>
      </c>
      <c r="J793">
        <v>1332192160</v>
      </c>
      <c r="K793" t="b">
        <v>0</v>
      </c>
      <c r="L793">
        <v>34</v>
      </c>
      <c r="M793" t="b">
        <v>1</v>
      </c>
      <c r="N793" t="s">
        <v>8292</v>
      </c>
      <c r="O793" s="9">
        <f t="shared" si="72"/>
        <v>120</v>
      </c>
      <c r="P793" s="5">
        <f t="shared" si="73"/>
        <v>38.794117647058826</v>
      </c>
      <c r="Q793" t="str">
        <f t="shared" si="74"/>
        <v>music</v>
      </c>
      <c r="R793" t="str">
        <f t="shared" si="75"/>
        <v>pop</v>
      </c>
      <c r="S793" s="10">
        <f t="shared" si="76"/>
        <v>40987.890740740739</v>
      </c>
      <c r="T793" s="10">
        <f t="shared" si="77"/>
        <v>41017.890740740739</v>
      </c>
    </row>
    <row r="794" spans="1:20" ht="45" x14ac:dyDescent="0.25">
      <c r="A794">
        <v>3751</v>
      </c>
      <c r="B794" s="3" t="s">
        <v>3748</v>
      </c>
      <c r="C794" s="3" t="s">
        <v>7861</v>
      </c>
      <c r="D794">
        <v>1000</v>
      </c>
      <c r="E794">
        <v>1326</v>
      </c>
      <c r="F794" t="s">
        <v>8219</v>
      </c>
      <c r="G794" t="s">
        <v>8224</v>
      </c>
      <c r="H794" t="s">
        <v>8246</v>
      </c>
      <c r="I794">
        <v>1459641073</v>
      </c>
      <c r="J794">
        <v>1454460673</v>
      </c>
      <c r="K794" t="b">
        <v>0</v>
      </c>
      <c r="L794">
        <v>11</v>
      </c>
      <c r="M794" t="b">
        <v>1</v>
      </c>
      <c r="N794" t="s">
        <v>8305</v>
      </c>
      <c r="O794" s="9">
        <f t="shared" si="72"/>
        <v>133</v>
      </c>
      <c r="P794" s="5">
        <f t="shared" si="73"/>
        <v>120.54545454545455</v>
      </c>
      <c r="Q794" t="str">
        <f t="shared" si="74"/>
        <v>theater</v>
      </c>
      <c r="R794" t="str">
        <f t="shared" si="75"/>
        <v>musical</v>
      </c>
      <c r="S794" s="10">
        <f t="shared" si="76"/>
        <v>42403.035567129627</v>
      </c>
      <c r="T794" s="10">
        <f t="shared" si="77"/>
        <v>42462.993900462956</v>
      </c>
    </row>
    <row r="795" spans="1:20" ht="45" x14ac:dyDescent="0.25">
      <c r="A795">
        <v>3762</v>
      </c>
      <c r="B795" s="3" t="s">
        <v>3759</v>
      </c>
      <c r="C795" s="3" t="s">
        <v>7872</v>
      </c>
      <c r="D795">
        <v>1250</v>
      </c>
      <c r="E795">
        <v>1328</v>
      </c>
      <c r="F795" t="s">
        <v>8219</v>
      </c>
      <c r="G795" t="s">
        <v>8225</v>
      </c>
      <c r="H795" t="s">
        <v>8247</v>
      </c>
      <c r="I795">
        <v>1438543889</v>
      </c>
      <c r="J795">
        <v>1436383889</v>
      </c>
      <c r="K795" t="b">
        <v>0</v>
      </c>
      <c r="L795">
        <v>28</v>
      </c>
      <c r="M795" t="b">
        <v>1</v>
      </c>
      <c r="N795" t="s">
        <v>8305</v>
      </c>
      <c r="O795" s="9">
        <f t="shared" si="72"/>
        <v>106</v>
      </c>
      <c r="P795" s="5">
        <f t="shared" si="73"/>
        <v>47.428571428571431</v>
      </c>
      <c r="Q795" t="str">
        <f t="shared" si="74"/>
        <v>theater</v>
      </c>
      <c r="R795" t="str">
        <f t="shared" si="75"/>
        <v>musical</v>
      </c>
      <c r="S795" s="10">
        <f t="shared" si="76"/>
        <v>42193.813530092593</v>
      </c>
      <c r="T795" s="10">
        <f t="shared" si="77"/>
        <v>42218.813530092593</v>
      </c>
    </row>
    <row r="796" spans="1:20" ht="30" x14ac:dyDescent="0.25">
      <c r="A796">
        <v>528</v>
      </c>
      <c r="B796" s="3" t="s">
        <v>529</v>
      </c>
      <c r="C796" s="3" t="s">
        <v>4638</v>
      </c>
      <c r="D796">
        <v>1150</v>
      </c>
      <c r="E796">
        <v>1330</v>
      </c>
      <c r="F796" t="s">
        <v>8219</v>
      </c>
      <c r="G796" t="s">
        <v>8224</v>
      </c>
      <c r="H796" t="s">
        <v>8246</v>
      </c>
      <c r="I796">
        <v>1434921600</v>
      </c>
      <c r="J796">
        <v>1433109907</v>
      </c>
      <c r="K796" t="b">
        <v>0</v>
      </c>
      <c r="L796">
        <v>30</v>
      </c>
      <c r="M796" t="b">
        <v>1</v>
      </c>
      <c r="N796" t="s">
        <v>8271</v>
      </c>
      <c r="O796" s="9">
        <f t="shared" si="72"/>
        <v>116</v>
      </c>
      <c r="P796" s="5">
        <f t="shared" si="73"/>
        <v>44.333333333333336</v>
      </c>
      <c r="Q796" t="str">
        <f t="shared" si="74"/>
        <v>theater</v>
      </c>
      <c r="R796" t="str">
        <f t="shared" si="75"/>
        <v>plays</v>
      </c>
      <c r="S796" s="10">
        <f t="shared" si="76"/>
        <v>42155.920219907406</v>
      </c>
      <c r="T796" s="10">
        <f t="shared" si="77"/>
        <v>42176.888888888891</v>
      </c>
    </row>
    <row r="797" spans="1:20" ht="45" x14ac:dyDescent="0.25">
      <c r="A797">
        <v>1741</v>
      </c>
      <c r="B797" s="3" t="s">
        <v>1742</v>
      </c>
      <c r="C797" s="3" t="s">
        <v>5851</v>
      </c>
      <c r="D797">
        <v>1200</v>
      </c>
      <c r="E797">
        <v>1330</v>
      </c>
      <c r="F797" t="s">
        <v>8219</v>
      </c>
      <c r="G797" t="s">
        <v>8225</v>
      </c>
      <c r="H797" t="s">
        <v>8247</v>
      </c>
      <c r="I797">
        <v>1433948671</v>
      </c>
      <c r="J797">
        <v>1430060671</v>
      </c>
      <c r="K797" t="b">
        <v>0</v>
      </c>
      <c r="L797">
        <v>52</v>
      </c>
      <c r="M797" t="b">
        <v>1</v>
      </c>
      <c r="N797" t="s">
        <v>8285</v>
      </c>
      <c r="O797" s="9">
        <f t="shared" si="72"/>
        <v>111</v>
      </c>
      <c r="P797" s="5">
        <f t="shared" si="73"/>
        <v>25.576923076923077</v>
      </c>
      <c r="Q797" t="str">
        <f t="shared" si="74"/>
        <v>photography</v>
      </c>
      <c r="R797" t="str">
        <f t="shared" si="75"/>
        <v>photobooks</v>
      </c>
      <c r="S797" s="10">
        <f t="shared" si="76"/>
        <v>42120.628136574072</v>
      </c>
      <c r="T797" s="10">
        <f t="shared" si="77"/>
        <v>42165.628136574072</v>
      </c>
    </row>
    <row r="798" spans="1:20" ht="45" x14ac:dyDescent="0.25">
      <c r="A798">
        <v>2800</v>
      </c>
      <c r="B798" s="3" t="s">
        <v>2800</v>
      </c>
      <c r="C798" s="3" t="s">
        <v>6910</v>
      </c>
      <c r="D798">
        <v>1000</v>
      </c>
      <c r="E798">
        <v>1330</v>
      </c>
      <c r="F798" t="s">
        <v>8219</v>
      </c>
      <c r="G798" t="s">
        <v>8225</v>
      </c>
      <c r="H798" t="s">
        <v>8247</v>
      </c>
      <c r="I798">
        <v>1420377366</v>
      </c>
      <c r="J798">
        <v>1415193366</v>
      </c>
      <c r="K798" t="b">
        <v>0</v>
      </c>
      <c r="L798">
        <v>31</v>
      </c>
      <c r="M798" t="b">
        <v>1</v>
      </c>
      <c r="N798" t="s">
        <v>8271</v>
      </c>
      <c r="O798" s="9">
        <f t="shared" si="72"/>
        <v>133</v>
      </c>
      <c r="P798" s="5">
        <f t="shared" si="73"/>
        <v>42.903225806451616</v>
      </c>
      <c r="Q798" t="str">
        <f t="shared" si="74"/>
        <v>theater</v>
      </c>
      <c r="R798" t="str">
        <f t="shared" si="75"/>
        <v>plays</v>
      </c>
      <c r="S798" s="10">
        <f t="shared" si="76"/>
        <v>41948.552847222221</v>
      </c>
      <c r="T798" s="10">
        <f t="shared" si="77"/>
        <v>42008.552847222221</v>
      </c>
    </row>
    <row r="799" spans="1:20" ht="45" x14ac:dyDescent="0.25">
      <c r="A799">
        <v>1353</v>
      </c>
      <c r="B799" s="3" t="s">
        <v>1354</v>
      </c>
      <c r="C799" s="3" t="s">
        <v>5463</v>
      </c>
      <c r="D799">
        <v>1000</v>
      </c>
      <c r="E799">
        <v>1336</v>
      </c>
      <c r="F799" t="s">
        <v>8219</v>
      </c>
      <c r="G799" t="s">
        <v>8224</v>
      </c>
      <c r="H799" t="s">
        <v>8246</v>
      </c>
      <c r="I799">
        <v>1362960000</v>
      </c>
      <c r="J799">
        <v>1359946188</v>
      </c>
      <c r="K799" t="b">
        <v>0</v>
      </c>
      <c r="L799">
        <v>42</v>
      </c>
      <c r="M799" t="b">
        <v>1</v>
      </c>
      <c r="N799" t="s">
        <v>8274</v>
      </c>
      <c r="O799" s="9">
        <f t="shared" si="72"/>
        <v>134</v>
      </c>
      <c r="P799" s="5">
        <f t="shared" si="73"/>
        <v>31.80952380952381</v>
      </c>
      <c r="Q799" t="str">
        <f t="shared" si="74"/>
        <v>publishing</v>
      </c>
      <c r="R799" t="str">
        <f t="shared" si="75"/>
        <v>nonfiction</v>
      </c>
      <c r="S799" s="10">
        <f t="shared" si="76"/>
        <v>41309.11791666667</v>
      </c>
      <c r="T799" s="10">
        <f t="shared" si="77"/>
        <v>41344</v>
      </c>
    </row>
    <row r="800" spans="1:20" ht="45" x14ac:dyDescent="0.25">
      <c r="A800">
        <v>846</v>
      </c>
      <c r="B800" s="3" t="s">
        <v>847</v>
      </c>
      <c r="C800" s="3" t="s">
        <v>4956</v>
      </c>
      <c r="D800">
        <v>1100</v>
      </c>
      <c r="E800">
        <v>1342.01</v>
      </c>
      <c r="F800" t="s">
        <v>8219</v>
      </c>
      <c r="G800" t="s">
        <v>8225</v>
      </c>
      <c r="H800" t="s">
        <v>8247</v>
      </c>
      <c r="I800">
        <v>1394460000</v>
      </c>
      <c r="J800">
        <v>1393233855</v>
      </c>
      <c r="K800" t="b">
        <v>0</v>
      </c>
      <c r="L800">
        <v>47</v>
      </c>
      <c r="M800" t="b">
        <v>1</v>
      </c>
      <c r="N800" t="s">
        <v>8277</v>
      </c>
      <c r="O800" s="9">
        <f t="shared" si="72"/>
        <v>122</v>
      </c>
      <c r="P800" s="5">
        <f t="shared" si="73"/>
        <v>28.553404255319148</v>
      </c>
      <c r="Q800" t="str">
        <f t="shared" si="74"/>
        <v>music</v>
      </c>
      <c r="R800" t="str">
        <f t="shared" si="75"/>
        <v>metal</v>
      </c>
      <c r="S800" s="10">
        <f t="shared" si="76"/>
        <v>41694.391840277778</v>
      </c>
      <c r="T800" s="10">
        <f t="shared" si="77"/>
        <v>41708.583333333336</v>
      </c>
    </row>
    <row r="801" spans="1:20" ht="30" x14ac:dyDescent="0.25">
      <c r="A801">
        <v>2118</v>
      </c>
      <c r="B801" s="3" t="s">
        <v>2119</v>
      </c>
      <c r="C801" s="3" t="s">
        <v>6228</v>
      </c>
      <c r="D801">
        <v>1000</v>
      </c>
      <c r="E801">
        <v>1346.11</v>
      </c>
      <c r="F801" t="s">
        <v>8219</v>
      </c>
      <c r="G801" t="s">
        <v>8224</v>
      </c>
      <c r="H801" t="s">
        <v>8246</v>
      </c>
      <c r="I801">
        <v>1311538136</v>
      </c>
      <c r="J801">
        <v>1308946136</v>
      </c>
      <c r="K801" t="b">
        <v>0</v>
      </c>
      <c r="L801">
        <v>17</v>
      </c>
      <c r="M801" t="b">
        <v>1</v>
      </c>
      <c r="N801" t="s">
        <v>8279</v>
      </c>
      <c r="O801" s="9">
        <f t="shared" si="72"/>
        <v>135</v>
      </c>
      <c r="P801" s="5">
        <f t="shared" si="73"/>
        <v>79.182941176470578</v>
      </c>
      <c r="Q801" t="str">
        <f t="shared" si="74"/>
        <v>music</v>
      </c>
      <c r="R801" t="str">
        <f t="shared" si="75"/>
        <v>indie rock</v>
      </c>
      <c r="S801" s="10">
        <f t="shared" si="76"/>
        <v>40718.839537037034</v>
      </c>
      <c r="T801" s="10">
        <f t="shared" si="77"/>
        <v>40748.839537037034</v>
      </c>
    </row>
    <row r="802" spans="1:20" ht="105" x14ac:dyDescent="0.25">
      <c r="A802">
        <v>78</v>
      </c>
      <c r="B802" s="3" t="s">
        <v>80</v>
      </c>
      <c r="C802" s="3" t="s">
        <v>4189</v>
      </c>
      <c r="D802">
        <v>50</v>
      </c>
      <c r="E802">
        <v>1351</v>
      </c>
      <c r="F802" t="s">
        <v>8219</v>
      </c>
      <c r="G802" t="s">
        <v>8230</v>
      </c>
      <c r="H802" t="s">
        <v>8249</v>
      </c>
      <c r="I802">
        <v>1472751121</v>
      </c>
      <c r="J802">
        <v>1471887121</v>
      </c>
      <c r="K802" t="b">
        <v>0</v>
      </c>
      <c r="L802">
        <v>35</v>
      </c>
      <c r="M802" t="b">
        <v>1</v>
      </c>
      <c r="N802" t="s">
        <v>8266</v>
      </c>
      <c r="O802" s="9">
        <f t="shared" si="72"/>
        <v>2702</v>
      </c>
      <c r="P802" s="5">
        <f t="shared" si="73"/>
        <v>38.6</v>
      </c>
      <c r="Q802" t="str">
        <f t="shared" si="74"/>
        <v>film &amp; video</v>
      </c>
      <c r="R802" t="str">
        <f t="shared" si="75"/>
        <v>shorts</v>
      </c>
      <c r="S802" s="10">
        <f t="shared" si="76"/>
        <v>42604.730567129634</v>
      </c>
      <c r="T802" s="10">
        <f t="shared" si="77"/>
        <v>42614.730567129634</v>
      </c>
    </row>
    <row r="803" spans="1:20" ht="60" x14ac:dyDescent="0.25">
      <c r="A803">
        <v>1884</v>
      </c>
      <c r="B803" s="3" t="s">
        <v>1885</v>
      </c>
      <c r="C803" s="3" t="s">
        <v>5994</v>
      </c>
      <c r="D803">
        <v>1000</v>
      </c>
      <c r="E803">
        <v>1351</v>
      </c>
      <c r="F803" t="s">
        <v>8219</v>
      </c>
      <c r="G803" t="s">
        <v>8224</v>
      </c>
      <c r="H803" t="s">
        <v>8246</v>
      </c>
      <c r="I803">
        <v>1354017600</v>
      </c>
      <c r="J803">
        <v>1350967535</v>
      </c>
      <c r="K803" t="b">
        <v>0</v>
      </c>
      <c r="L803">
        <v>26</v>
      </c>
      <c r="M803" t="b">
        <v>1</v>
      </c>
      <c r="N803" t="s">
        <v>8279</v>
      </c>
      <c r="O803" s="9">
        <f t="shared" si="72"/>
        <v>135</v>
      </c>
      <c r="P803" s="5">
        <f t="shared" si="73"/>
        <v>51.96153846153846</v>
      </c>
      <c r="Q803" t="str">
        <f t="shared" si="74"/>
        <v>music</v>
      </c>
      <c r="R803" t="str">
        <f t="shared" si="75"/>
        <v>indie rock</v>
      </c>
      <c r="S803" s="10">
        <f t="shared" si="76"/>
        <v>41205.198321759257</v>
      </c>
      <c r="T803" s="10">
        <f t="shared" si="77"/>
        <v>41240.5</v>
      </c>
    </row>
    <row r="804" spans="1:20" ht="60" x14ac:dyDescent="0.25">
      <c r="A804">
        <v>2102</v>
      </c>
      <c r="B804" s="3" t="s">
        <v>2103</v>
      </c>
      <c r="C804" s="3" t="s">
        <v>6212</v>
      </c>
      <c r="D804">
        <v>1000</v>
      </c>
      <c r="E804">
        <v>1360</v>
      </c>
      <c r="F804" t="s">
        <v>8219</v>
      </c>
      <c r="G804" t="s">
        <v>8224</v>
      </c>
      <c r="H804" t="s">
        <v>8246</v>
      </c>
      <c r="I804">
        <v>1304628648</v>
      </c>
      <c r="J804">
        <v>1302036648</v>
      </c>
      <c r="K804" t="b">
        <v>0</v>
      </c>
      <c r="L804">
        <v>38</v>
      </c>
      <c r="M804" t="b">
        <v>1</v>
      </c>
      <c r="N804" t="s">
        <v>8279</v>
      </c>
      <c r="O804" s="9">
        <f t="shared" si="72"/>
        <v>136</v>
      </c>
      <c r="P804" s="5">
        <f t="shared" si="73"/>
        <v>35.789473684210527</v>
      </c>
      <c r="Q804" t="str">
        <f t="shared" si="74"/>
        <v>music</v>
      </c>
      <c r="R804" t="str">
        <f t="shared" si="75"/>
        <v>indie rock</v>
      </c>
      <c r="S804" s="10">
        <f t="shared" si="76"/>
        <v>40638.868611111109</v>
      </c>
      <c r="T804" s="10">
        <f t="shared" si="77"/>
        <v>40668.868611111109</v>
      </c>
    </row>
    <row r="805" spans="1:20" ht="45" x14ac:dyDescent="0.25">
      <c r="A805">
        <v>2834</v>
      </c>
      <c r="B805" s="3" t="s">
        <v>2834</v>
      </c>
      <c r="C805" s="3" t="s">
        <v>6944</v>
      </c>
      <c r="D805">
        <v>800</v>
      </c>
      <c r="E805">
        <v>1360</v>
      </c>
      <c r="F805" t="s">
        <v>8219</v>
      </c>
      <c r="G805" t="s">
        <v>8225</v>
      </c>
      <c r="H805" t="s">
        <v>8247</v>
      </c>
      <c r="I805">
        <v>1422658930</v>
      </c>
      <c r="J805">
        <v>1421362930</v>
      </c>
      <c r="K805" t="b">
        <v>0</v>
      </c>
      <c r="L805">
        <v>21</v>
      </c>
      <c r="M805" t="b">
        <v>1</v>
      </c>
      <c r="N805" t="s">
        <v>8271</v>
      </c>
      <c r="O805" s="9">
        <f t="shared" si="72"/>
        <v>170</v>
      </c>
      <c r="P805" s="5">
        <f t="shared" si="73"/>
        <v>64.761904761904759</v>
      </c>
      <c r="Q805" t="str">
        <f t="shared" si="74"/>
        <v>theater</v>
      </c>
      <c r="R805" t="str">
        <f t="shared" si="75"/>
        <v>plays</v>
      </c>
      <c r="S805" s="10">
        <f t="shared" si="76"/>
        <v>42019.959837962961</v>
      </c>
      <c r="T805" s="10">
        <f t="shared" si="77"/>
        <v>42034.959837962961</v>
      </c>
    </row>
    <row r="806" spans="1:20" ht="45" x14ac:dyDescent="0.25">
      <c r="A806">
        <v>2558</v>
      </c>
      <c r="B806" s="3" t="s">
        <v>2558</v>
      </c>
      <c r="C806" s="3" t="s">
        <v>6668</v>
      </c>
      <c r="D806">
        <v>1250</v>
      </c>
      <c r="E806">
        <v>1361</v>
      </c>
      <c r="F806" t="s">
        <v>8219</v>
      </c>
      <c r="G806" t="s">
        <v>8226</v>
      </c>
      <c r="H806" t="s">
        <v>8248</v>
      </c>
      <c r="I806">
        <v>1430488740</v>
      </c>
      <c r="J806">
        <v>1427747906</v>
      </c>
      <c r="K806" t="b">
        <v>0</v>
      </c>
      <c r="L806">
        <v>18</v>
      </c>
      <c r="M806" t="b">
        <v>1</v>
      </c>
      <c r="N806" t="s">
        <v>8300</v>
      </c>
      <c r="O806" s="9">
        <f t="shared" si="72"/>
        <v>109</v>
      </c>
      <c r="P806" s="5">
        <f t="shared" si="73"/>
        <v>75.611111111111114</v>
      </c>
      <c r="Q806" t="str">
        <f t="shared" si="74"/>
        <v>music</v>
      </c>
      <c r="R806" t="str">
        <f t="shared" si="75"/>
        <v>classical music</v>
      </c>
      <c r="S806" s="10">
        <f t="shared" si="76"/>
        <v>42093.860023148154</v>
      </c>
      <c r="T806" s="10">
        <f t="shared" si="77"/>
        <v>42125.582638888889</v>
      </c>
    </row>
    <row r="807" spans="1:20" ht="60" x14ac:dyDescent="0.25">
      <c r="A807">
        <v>2469</v>
      </c>
      <c r="B807" s="3" t="s">
        <v>2470</v>
      </c>
      <c r="C807" s="3" t="s">
        <v>6579</v>
      </c>
      <c r="D807">
        <v>1200</v>
      </c>
      <c r="E807">
        <v>1364</v>
      </c>
      <c r="F807" t="s">
        <v>8219</v>
      </c>
      <c r="G807" t="s">
        <v>8224</v>
      </c>
      <c r="H807" t="s">
        <v>8246</v>
      </c>
      <c r="I807">
        <v>1297160329</v>
      </c>
      <c r="J807">
        <v>1295000329</v>
      </c>
      <c r="K807" t="b">
        <v>0</v>
      </c>
      <c r="L807">
        <v>47</v>
      </c>
      <c r="M807" t="b">
        <v>1</v>
      </c>
      <c r="N807" t="s">
        <v>8279</v>
      </c>
      <c r="O807" s="9">
        <f t="shared" si="72"/>
        <v>114</v>
      </c>
      <c r="P807" s="5">
        <f t="shared" si="73"/>
        <v>29.021276595744681</v>
      </c>
      <c r="Q807" t="str">
        <f t="shared" si="74"/>
        <v>music</v>
      </c>
      <c r="R807" t="str">
        <f t="shared" si="75"/>
        <v>indie rock</v>
      </c>
      <c r="S807" s="10">
        <f t="shared" si="76"/>
        <v>40557.429733796293</v>
      </c>
      <c r="T807" s="10">
        <f t="shared" si="77"/>
        <v>40582.429733796293</v>
      </c>
    </row>
    <row r="808" spans="1:20" ht="45" x14ac:dyDescent="0.25">
      <c r="A808">
        <v>3449</v>
      </c>
      <c r="B808" s="3" t="s">
        <v>3448</v>
      </c>
      <c r="C808" s="3" t="s">
        <v>7559</v>
      </c>
      <c r="D808">
        <v>800</v>
      </c>
      <c r="E808">
        <v>1365</v>
      </c>
      <c r="F808" t="s">
        <v>8219</v>
      </c>
      <c r="G808" t="s">
        <v>8224</v>
      </c>
      <c r="H808" t="s">
        <v>8246</v>
      </c>
      <c r="I808">
        <v>1468036800</v>
      </c>
      <c r="J808">
        <v>1465607738</v>
      </c>
      <c r="K808" t="b">
        <v>0</v>
      </c>
      <c r="L808">
        <v>20</v>
      </c>
      <c r="M808" t="b">
        <v>1</v>
      </c>
      <c r="N808" t="s">
        <v>8271</v>
      </c>
      <c r="O808" s="9">
        <f t="shared" si="72"/>
        <v>171</v>
      </c>
      <c r="P808" s="5">
        <f t="shared" si="73"/>
        <v>68.25</v>
      </c>
      <c r="Q808" t="str">
        <f t="shared" si="74"/>
        <v>theater</v>
      </c>
      <c r="R808" t="str">
        <f t="shared" si="75"/>
        <v>plays</v>
      </c>
      <c r="S808" s="10">
        <f t="shared" si="76"/>
        <v>42532.052523148144</v>
      </c>
      <c r="T808" s="10">
        <f t="shared" si="77"/>
        <v>42560.166666666672</v>
      </c>
    </row>
    <row r="809" spans="1:20" ht="60" x14ac:dyDescent="0.25">
      <c r="A809">
        <v>1033</v>
      </c>
      <c r="B809" s="3" t="s">
        <v>1034</v>
      </c>
      <c r="C809" s="3" t="s">
        <v>5143</v>
      </c>
      <c r="D809">
        <v>1328</v>
      </c>
      <c r="E809">
        <v>1366</v>
      </c>
      <c r="F809" t="s">
        <v>8219</v>
      </c>
      <c r="G809" t="s">
        <v>8225</v>
      </c>
      <c r="H809" t="s">
        <v>8247</v>
      </c>
      <c r="I809">
        <v>1481564080</v>
      </c>
      <c r="J809">
        <v>1479144880</v>
      </c>
      <c r="K809" t="b">
        <v>0</v>
      </c>
      <c r="L809">
        <v>27</v>
      </c>
      <c r="M809" t="b">
        <v>1</v>
      </c>
      <c r="N809" t="s">
        <v>8280</v>
      </c>
      <c r="O809" s="9">
        <f t="shared" si="72"/>
        <v>103</v>
      </c>
      <c r="P809" s="5">
        <f t="shared" si="73"/>
        <v>50.592592592592595</v>
      </c>
      <c r="Q809" t="str">
        <f t="shared" si="74"/>
        <v>music</v>
      </c>
      <c r="R809" t="str">
        <f t="shared" si="75"/>
        <v>electronic music</v>
      </c>
      <c r="S809" s="10">
        <f t="shared" si="76"/>
        <v>42688.732407407413</v>
      </c>
      <c r="T809" s="10">
        <f t="shared" si="77"/>
        <v>42716.732407407413</v>
      </c>
    </row>
    <row r="810" spans="1:20" ht="45" x14ac:dyDescent="0.25">
      <c r="A810">
        <v>103</v>
      </c>
      <c r="B810" s="3" t="s">
        <v>105</v>
      </c>
      <c r="C810" s="3" t="s">
        <v>4214</v>
      </c>
      <c r="D810">
        <v>1300</v>
      </c>
      <c r="E810">
        <v>1367</v>
      </c>
      <c r="F810" t="s">
        <v>8219</v>
      </c>
      <c r="G810" t="s">
        <v>8225</v>
      </c>
      <c r="H810" t="s">
        <v>8247</v>
      </c>
      <c r="I810">
        <v>1394220030</v>
      </c>
      <c r="J810">
        <v>1392232830</v>
      </c>
      <c r="K810" t="b">
        <v>0</v>
      </c>
      <c r="L810">
        <v>49</v>
      </c>
      <c r="M810" t="b">
        <v>1</v>
      </c>
      <c r="N810" t="s">
        <v>8266</v>
      </c>
      <c r="O810" s="9">
        <f t="shared" si="72"/>
        <v>105</v>
      </c>
      <c r="P810" s="5">
        <f t="shared" si="73"/>
        <v>27.897959183673468</v>
      </c>
      <c r="Q810" t="str">
        <f t="shared" si="74"/>
        <v>film &amp; video</v>
      </c>
      <c r="R810" t="str">
        <f t="shared" si="75"/>
        <v>shorts</v>
      </c>
      <c r="S810" s="10">
        <f t="shared" si="76"/>
        <v>41682.805902777778</v>
      </c>
      <c r="T810" s="10">
        <f t="shared" si="77"/>
        <v>41705.805902777778</v>
      </c>
    </row>
    <row r="811" spans="1:20" ht="60" x14ac:dyDescent="0.25">
      <c r="A811">
        <v>787</v>
      </c>
      <c r="B811" s="3" t="s">
        <v>788</v>
      </c>
      <c r="C811" s="3" t="s">
        <v>4897</v>
      </c>
      <c r="D811">
        <v>1200</v>
      </c>
      <c r="E811">
        <v>1370</v>
      </c>
      <c r="F811" t="s">
        <v>8219</v>
      </c>
      <c r="G811" t="s">
        <v>8224</v>
      </c>
      <c r="H811" t="s">
        <v>8246</v>
      </c>
      <c r="I811">
        <v>1383318226</v>
      </c>
      <c r="J811">
        <v>1380726226</v>
      </c>
      <c r="K811" t="b">
        <v>0</v>
      </c>
      <c r="L811">
        <v>17</v>
      </c>
      <c r="M811" t="b">
        <v>1</v>
      </c>
      <c r="N811" t="s">
        <v>8276</v>
      </c>
      <c r="O811" s="9">
        <f t="shared" si="72"/>
        <v>114</v>
      </c>
      <c r="P811" s="5">
        <f t="shared" si="73"/>
        <v>80.588235294117652</v>
      </c>
      <c r="Q811" t="str">
        <f t="shared" si="74"/>
        <v>music</v>
      </c>
      <c r="R811" t="str">
        <f t="shared" si="75"/>
        <v>rock</v>
      </c>
      <c r="S811" s="10">
        <f t="shared" si="76"/>
        <v>41549.627615740741</v>
      </c>
      <c r="T811" s="10">
        <f t="shared" si="77"/>
        <v>41579.627615740741</v>
      </c>
    </row>
    <row r="812" spans="1:20" ht="45" x14ac:dyDescent="0.25">
      <c r="A812">
        <v>2994</v>
      </c>
      <c r="B812" s="3" t="s">
        <v>2994</v>
      </c>
      <c r="C812" s="3" t="s">
        <v>7104</v>
      </c>
      <c r="D812">
        <v>300</v>
      </c>
      <c r="E812">
        <v>1373.24</v>
      </c>
      <c r="F812" t="s">
        <v>8219</v>
      </c>
      <c r="G812" t="s">
        <v>8225</v>
      </c>
      <c r="H812" t="s">
        <v>8247</v>
      </c>
      <c r="I812">
        <v>1412335772</v>
      </c>
      <c r="J812">
        <v>1409743772</v>
      </c>
      <c r="K812" t="b">
        <v>0</v>
      </c>
      <c r="L812">
        <v>59</v>
      </c>
      <c r="M812" t="b">
        <v>1</v>
      </c>
      <c r="N812" t="s">
        <v>8303</v>
      </c>
      <c r="O812" s="9">
        <f t="shared" si="72"/>
        <v>458</v>
      </c>
      <c r="P812" s="5">
        <f t="shared" si="73"/>
        <v>23.275254237288134</v>
      </c>
      <c r="Q812" t="str">
        <f t="shared" si="74"/>
        <v>theater</v>
      </c>
      <c r="R812" t="str">
        <f t="shared" si="75"/>
        <v>spaces</v>
      </c>
      <c r="S812" s="10">
        <f t="shared" si="76"/>
        <v>41885.478842592594</v>
      </c>
      <c r="T812" s="10">
        <f t="shared" si="77"/>
        <v>41915.478842592594</v>
      </c>
    </row>
    <row r="813" spans="1:20" ht="30" x14ac:dyDescent="0.25">
      <c r="A813">
        <v>1675</v>
      </c>
      <c r="B813" s="3" t="s">
        <v>1676</v>
      </c>
      <c r="C813" s="3" t="s">
        <v>5785</v>
      </c>
      <c r="D813">
        <v>1000</v>
      </c>
      <c r="E813">
        <v>1374.16</v>
      </c>
      <c r="F813" t="s">
        <v>8219</v>
      </c>
      <c r="G813" t="s">
        <v>8224</v>
      </c>
      <c r="H813" t="s">
        <v>8246</v>
      </c>
      <c r="I813">
        <v>1318802580</v>
      </c>
      <c r="J813">
        <v>1316194540</v>
      </c>
      <c r="K813" t="b">
        <v>0</v>
      </c>
      <c r="L813">
        <v>34</v>
      </c>
      <c r="M813" t="b">
        <v>1</v>
      </c>
      <c r="N813" t="s">
        <v>8292</v>
      </c>
      <c r="O813" s="9">
        <f t="shared" si="72"/>
        <v>137</v>
      </c>
      <c r="P813" s="5">
        <f t="shared" si="73"/>
        <v>40.416470588235299</v>
      </c>
      <c r="Q813" t="str">
        <f t="shared" si="74"/>
        <v>music</v>
      </c>
      <c r="R813" t="str">
        <f t="shared" si="75"/>
        <v>pop</v>
      </c>
      <c r="S813" s="10">
        <f t="shared" si="76"/>
        <v>40802.733101851853</v>
      </c>
      <c r="T813" s="10">
        <f t="shared" si="77"/>
        <v>40832.918749999997</v>
      </c>
    </row>
    <row r="814" spans="1:20" ht="60" x14ac:dyDescent="0.25">
      <c r="A814">
        <v>3669</v>
      </c>
      <c r="B814" s="3" t="s">
        <v>3666</v>
      </c>
      <c r="C814" s="3" t="s">
        <v>7779</v>
      </c>
      <c r="D814">
        <v>1000</v>
      </c>
      <c r="E814">
        <v>1382</v>
      </c>
      <c r="F814" t="s">
        <v>8219</v>
      </c>
      <c r="G814" t="s">
        <v>8225</v>
      </c>
      <c r="H814" t="s">
        <v>8247</v>
      </c>
      <c r="I814">
        <v>1434039137</v>
      </c>
      <c r="J814">
        <v>1431447137</v>
      </c>
      <c r="K814" t="b">
        <v>0</v>
      </c>
      <c r="L814">
        <v>17</v>
      </c>
      <c r="M814" t="b">
        <v>1</v>
      </c>
      <c r="N814" t="s">
        <v>8271</v>
      </c>
      <c r="O814" s="9">
        <f t="shared" si="72"/>
        <v>138</v>
      </c>
      <c r="P814" s="5">
        <f t="shared" si="73"/>
        <v>81.294117647058826</v>
      </c>
      <c r="Q814" t="str">
        <f t="shared" si="74"/>
        <v>theater</v>
      </c>
      <c r="R814" t="str">
        <f t="shared" si="75"/>
        <v>plays</v>
      </c>
      <c r="S814" s="10">
        <f t="shared" si="76"/>
        <v>42136.675196759257</v>
      </c>
      <c r="T814" s="10">
        <f t="shared" si="77"/>
        <v>42166.675196759257</v>
      </c>
    </row>
    <row r="815" spans="1:20" ht="45" x14ac:dyDescent="0.25">
      <c r="A815">
        <v>2282</v>
      </c>
      <c r="B815" s="3" t="s">
        <v>2283</v>
      </c>
      <c r="C815" s="3" t="s">
        <v>6392</v>
      </c>
      <c r="D815">
        <v>750</v>
      </c>
      <c r="E815">
        <v>1390</v>
      </c>
      <c r="F815" t="s">
        <v>8219</v>
      </c>
      <c r="G815" t="s">
        <v>8224</v>
      </c>
      <c r="H815" t="s">
        <v>8246</v>
      </c>
      <c r="I815">
        <v>1452744686</v>
      </c>
      <c r="J815">
        <v>1447560686</v>
      </c>
      <c r="K815" t="b">
        <v>0</v>
      </c>
      <c r="L815">
        <v>12</v>
      </c>
      <c r="M815" t="b">
        <v>1</v>
      </c>
      <c r="N815" t="s">
        <v>8276</v>
      </c>
      <c r="O815" s="9">
        <f t="shared" si="72"/>
        <v>185</v>
      </c>
      <c r="P815" s="5">
        <f t="shared" si="73"/>
        <v>115.83333333333333</v>
      </c>
      <c r="Q815" t="str">
        <f t="shared" si="74"/>
        <v>music</v>
      </c>
      <c r="R815" t="str">
        <f t="shared" si="75"/>
        <v>rock</v>
      </c>
      <c r="S815" s="10">
        <f t="shared" si="76"/>
        <v>42323.17460648148</v>
      </c>
      <c r="T815" s="10">
        <f t="shared" si="77"/>
        <v>42383.17460648148</v>
      </c>
    </row>
    <row r="816" spans="1:20" ht="60" x14ac:dyDescent="0.25">
      <c r="A816">
        <v>828</v>
      </c>
      <c r="B816" s="3" t="s">
        <v>829</v>
      </c>
      <c r="C816" s="3" t="s">
        <v>4938</v>
      </c>
      <c r="D816">
        <v>1300</v>
      </c>
      <c r="E816">
        <v>1391</v>
      </c>
      <c r="F816" t="s">
        <v>8219</v>
      </c>
      <c r="G816" t="s">
        <v>8224</v>
      </c>
      <c r="H816" t="s">
        <v>8246</v>
      </c>
      <c r="I816">
        <v>1340641440</v>
      </c>
      <c r="J816">
        <v>1339549982</v>
      </c>
      <c r="K816" t="b">
        <v>0</v>
      </c>
      <c r="L816">
        <v>38</v>
      </c>
      <c r="M816" t="b">
        <v>1</v>
      </c>
      <c r="N816" t="s">
        <v>8276</v>
      </c>
      <c r="O816" s="9">
        <f t="shared" si="72"/>
        <v>107</v>
      </c>
      <c r="P816" s="5">
        <f t="shared" si="73"/>
        <v>36.60526315789474</v>
      </c>
      <c r="Q816" t="str">
        <f t="shared" si="74"/>
        <v>music</v>
      </c>
      <c r="R816" t="str">
        <f t="shared" si="75"/>
        <v>rock</v>
      </c>
      <c r="S816" s="10">
        <f t="shared" si="76"/>
        <v>41073.050717592596</v>
      </c>
      <c r="T816" s="10">
        <f t="shared" si="77"/>
        <v>41085.683333333334</v>
      </c>
    </row>
    <row r="817" spans="1:20" ht="60" x14ac:dyDescent="0.25">
      <c r="A817">
        <v>3522</v>
      </c>
      <c r="B817" s="3" t="s">
        <v>3521</v>
      </c>
      <c r="C817" s="3" t="s">
        <v>7632</v>
      </c>
      <c r="D817">
        <v>1395</v>
      </c>
      <c r="E817">
        <v>1395</v>
      </c>
      <c r="F817" t="s">
        <v>8219</v>
      </c>
      <c r="G817" t="s">
        <v>8225</v>
      </c>
      <c r="H817" t="s">
        <v>8247</v>
      </c>
      <c r="I817">
        <v>1442311560</v>
      </c>
      <c r="J817">
        <v>1439924246</v>
      </c>
      <c r="K817" t="b">
        <v>0</v>
      </c>
      <c r="L817">
        <v>34</v>
      </c>
      <c r="M817" t="b">
        <v>1</v>
      </c>
      <c r="N817" t="s">
        <v>8271</v>
      </c>
      <c r="O817" s="9">
        <f t="shared" si="72"/>
        <v>100</v>
      </c>
      <c r="P817" s="5">
        <f t="shared" si="73"/>
        <v>41.029411764705884</v>
      </c>
      <c r="Q817" t="str">
        <f t="shared" si="74"/>
        <v>theater</v>
      </c>
      <c r="R817" t="str">
        <f t="shared" si="75"/>
        <v>plays</v>
      </c>
      <c r="S817" s="10">
        <f t="shared" si="76"/>
        <v>42234.789884259255</v>
      </c>
      <c r="T817" s="10">
        <f t="shared" si="77"/>
        <v>42262.420833333337</v>
      </c>
    </row>
    <row r="818" spans="1:20" ht="60" x14ac:dyDescent="0.25">
      <c r="A818">
        <v>3833</v>
      </c>
      <c r="B818" s="3" t="s">
        <v>3830</v>
      </c>
      <c r="C818" s="3" t="s">
        <v>7942</v>
      </c>
      <c r="D818">
        <v>1200</v>
      </c>
      <c r="E818">
        <v>1400</v>
      </c>
      <c r="F818" t="s">
        <v>8219</v>
      </c>
      <c r="G818" t="s">
        <v>8229</v>
      </c>
      <c r="H818" t="s">
        <v>8251</v>
      </c>
      <c r="I818">
        <v>1417460940</v>
      </c>
      <c r="J818">
        <v>1416516972</v>
      </c>
      <c r="K818" t="b">
        <v>0</v>
      </c>
      <c r="L818">
        <v>20</v>
      </c>
      <c r="M818" t="b">
        <v>1</v>
      </c>
      <c r="N818" t="s">
        <v>8271</v>
      </c>
      <c r="O818" s="9">
        <f t="shared" si="72"/>
        <v>117</v>
      </c>
      <c r="P818" s="5">
        <f t="shared" si="73"/>
        <v>70</v>
      </c>
      <c r="Q818" t="str">
        <f t="shared" si="74"/>
        <v>theater</v>
      </c>
      <c r="R818" t="str">
        <f t="shared" si="75"/>
        <v>plays</v>
      </c>
      <c r="S818" s="10">
        <f t="shared" si="76"/>
        <v>41963.872361111105</v>
      </c>
      <c r="T818" s="10">
        <f t="shared" si="77"/>
        <v>41974.797916666663</v>
      </c>
    </row>
    <row r="819" spans="1:20" ht="45" x14ac:dyDescent="0.25">
      <c r="A819">
        <v>2523</v>
      </c>
      <c r="B819" s="3" t="s">
        <v>2523</v>
      </c>
      <c r="C819" s="3" t="s">
        <v>6633</v>
      </c>
      <c r="D819">
        <v>900</v>
      </c>
      <c r="E819">
        <v>1408</v>
      </c>
      <c r="F819" t="s">
        <v>8219</v>
      </c>
      <c r="G819" t="s">
        <v>8224</v>
      </c>
      <c r="H819" t="s">
        <v>8246</v>
      </c>
      <c r="I819">
        <v>1416270292</v>
      </c>
      <c r="J819">
        <v>1413674692</v>
      </c>
      <c r="K819" t="b">
        <v>0</v>
      </c>
      <c r="L819">
        <v>26</v>
      </c>
      <c r="M819" t="b">
        <v>1</v>
      </c>
      <c r="N819" t="s">
        <v>8300</v>
      </c>
      <c r="O819" s="9">
        <f t="shared" si="72"/>
        <v>156</v>
      </c>
      <c r="P819" s="5">
        <f t="shared" si="73"/>
        <v>54.153846153846153</v>
      </c>
      <c r="Q819" t="str">
        <f t="shared" si="74"/>
        <v>music</v>
      </c>
      <c r="R819" t="str">
        <f t="shared" si="75"/>
        <v>classical music</v>
      </c>
      <c r="S819" s="10">
        <f t="shared" si="76"/>
        <v>41930.975601851853</v>
      </c>
      <c r="T819" s="10">
        <f t="shared" si="77"/>
        <v>41961.017268518524</v>
      </c>
    </row>
    <row r="820" spans="1:20" ht="60" x14ac:dyDescent="0.25">
      <c r="A820">
        <v>415</v>
      </c>
      <c r="B820" s="3" t="s">
        <v>416</v>
      </c>
      <c r="C820" s="3" t="s">
        <v>4525</v>
      </c>
      <c r="D820">
        <v>1400</v>
      </c>
      <c r="E820">
        <v>1430.06</v>
      </c>
      <c r="F820" t="s">
        <v>8219</v>
      </c>
      <c r="G820" t="s">
        <v>8229</v>
      </c>
      <c r="H820" t="s">
        <v>8251</v>
      </c>
      <c r="I820">
        <v>1413547200</v>
      </c>
      <c r="J820">
        <v>1411417602</v>
      </c>
      <c r="K820" t="b">
        <v>0</v>
      </c>
      <c r="L820">
        <v>21</v>
      </c>
      <c r="M820" t="b">
        <v>1</v>
      </c>
      <c r="N820" t="s">
        <v>8269</v>
      </c>
      <c r="O820" s="9">
        <f t="shared" si="72"/>
        <v>102</v>
      </c>
      <c r="P820" s="5">
        <f t="shared" si="73"/>
        <v>68.09809523809524</v>
      </c>
      <c r="Q820" t="str">
        <f t="shared" si="74"/>
        <v>film &amp; video</v>
      </c>
      <c r="R820" t="str">
        <f t="shared" si="75"/>
        <v>documentary</v>
      </c>
      <c r="S820" s="10">
        <f t="shared" si="76"/>
        <v>41904.851875</v>
      </c>
      <c r="T820" s="10">
        <f t="shared" si="77"/>
        <v>41929.5</v>
      </c>
    </row>
    <row r="821" spans="1:20" ht="60" x14ac:dyDescent="0.25">
      <c r="A821">
        <v>2625</v>
      </c>
      <c r="B821" s="3" t="s">
        <v>2625</v>
      </c>
      <c r="C821" s="3" t="s">
        <v>6735</v>
      </c>
      <c r="D821">
        <v>150</v>
      </c>
      <c r="E821">
        <v>1434</v>
      </c>
      <c r="F821" t="s">
        <v>8219</v>
      </c>
      <c r="G821" t="s">
        <v>8236</v>
      </c>
      <c r="H821" t="s">
        <v>8249</v>
      </c>
      <c r="I821">
        <v>1478723208</v>
      </c>
      <c r="J821">
        <v>1476559608</v>
      </c>
      <c r="K821" t="b">
        <v>0</v>
      </c>
      <c r="L821">
        <v>52</v>
      </c>
      <c r="M821" t="b">
        <v>1</v>
      </c>
      <c r="N821" t="s">
        <v>8301</v>
      </c>
      <c r="O821" s="9">
        <f t="shared" si="72"/>
        <v>956</v>
      </c>
      <c r="P821" s="5">
        <f t="shared" si="73"/>
        <v>27.576923076923077</v>
      </c>
      <c r="Q821" t="str">
        <f t="shared" si="74"/>
        <v>technology</v>
      </c>
      <c r="R821" t="str">
        <f t="shared" si="75"/>
        <v>space exploration</v>
      </c>
      <c r="S821" s="10">
        <f t="shared" si="76"/>
        <v>42658.810277777782</v>
      </c>
      <c r="T821" s="10">
        <f t="shared" si="77"/>
        <v>42683.851944444439</v>
      </c>
    </row>
    <row r="822" spans="1:20" ht="45" x14ac:dyDescent="0.25">
      <c r="A822">
        <v>823</v>
      </c>
      <c r="B822" s="3" t="s">
        <v>824</v>
      </c>
      <c r="C822" s="3" t="s">
        <v>4933</v>
      </c>
      <c r="D822">
        <v>800</v>
      </c>
      <c r="E822">
        <v>1436</v>
      </c>
      <c r="F822" t="s">
        <v>8219</v>
      </c>
      <c r="G822" t="s">
        <v>8224</v>
      </c>
      <c r="H822" t="s">
        <v>8246</v>
      </c>
      <c r="I822">
        <v>1427062852</v>
      </c>
      <c r="J822">
        <v>1424474452</v>
      </c>
      <c r="K822" t="b">
        <v>0</v>
      </c>
      <c r="L822">
        <v>33</v>
      </c>
      <c r="M822" t="b">
        <v>1</v>
      </c>
      <c r="N822" t="s">
        <v>8276</v>
      </c>
      <c r="O822" s="9">
        <f t="shared" si="72"/>
        <v>180</v>
      </c>
      <c r="P822" s="5">
        <f t="shared" si="73"/>
        <v>43.515151515151516</v>
      </c>
      <c r="Q822" t="str">
        <f t="shared" si="74"/>
        <v>music</v>
      </c>
      <c r="R822" t="str">
        <f t="shared" si="75"/>
        <v>rock</v>
      </c>
      <c r="S822" s="10">
        <f t="shared" si="76"/>
        <v>42055.972824074073</v>
      </c>
      <c r="T822" s="10">
        <f t="shared" si="77"/>
        <v>42085.931157407409</v>
      </c>
    </row>
    <row r="823" spans="1:20" ht="45" x14ac:dyDescent="0.25">
      <c r="A823">
        <v>3180</v>
      </c>
      <c r="B823" s="3" t="s">
        <v>3180</v>
      </c>
      <c r="C823" s="3" t="s">
        <v>7290</v>
      </c>
      <c r="D823">
        <v>1200</v>
      </c>
      <c r="E823">
        <v>1437</v>
      </c>
      <c r="F823" t="s">
        <v>8219</v>
      </c>
      <c r="G823" t="s">
        <v>8225</v>
      </c>
      <c r="H823" t="s">
        <v>8247</v>
      </c>
      <c r="I823">
        <v>1403258049</v>
      </c>
      <c r="J823">
        <v>1400666049</v>
      </c>
      <c r="K823" t="b">
        <v>1</v>
      </c>
      <c r="L823">
        <v>45</v>
      </c>
      <c r="M823" t="b">
        <v>1</v>
      </c>
      <c r="N823" t="s">
        <v>8271</v>
      </c>
      <c r="O823" s="9">
        <f t="shared" si="72"/>
        <v>120</v>
      </c>
      <c r="P823" s="5">
        <f t="shared" si="73"/>
        <v>31.933333333333334</v>
      </c>
      <c r="Q823" t="str">
        <f t="shared" si="74"/>
        <v>theater</v>
      </c>
      <c r="R823" t="str">
        <f t="shared" si="75"/>
        <v>plays</v>
      </c>
      <c r="S823" s="10">
        <f t="shared" si="76"/>
        <v>41780.412604166668</v>
      </c>
      <c r="T823" s="10">
        <f t="shared" si="77"/>
        <v>41810.412604166668</v>
      </c>
    </row>
    <row r="824" spans="1:20" ht="45" x14ac:dyDescent="0.25">
      <c r="A824">
        <v>1898</v>
      </c>
      <c r="B824" s="3" t="s">
        <v>1899</v>
      </c>
      <c r="C824" s="3" t="s">
        <v>6008</v>
      </c>
      <c r="D824">
        <v>1000</v>
      </c>
      <c r="E824">
        <v>1445</v>
      </c>
      <c r="F824" t="s">
        <v>8219</v>
      </c>
      <c r="G824" t="s">
        <v>8224</v>
      </c>
      <c r="H824" t="s">
        <v>8246</v>
      </c>
      <c r="I824">
        <v>1454349600</v>
      </c>
      <c r="J824">
        <v>1451277473</v>
      </c>
      <c r="K824" t="b">
        <v>0</v>
      </c>
      <c r="L824">
        <v>21</v>
      </c>
      <c r="M824" t="b">
        <v>1</v>
      </c>
      <c r="N824" t="s">
        <v>8279</v>
      </c>
      <c r="O824" s="9">
        <f t="shared" si="72"/>
        <v>145</v>
      </c>
      <c r="P824" s="5">
        <f t="shared" si="73"/>
        <v>68.80952380952381</v>
      </c>
      <c r="Q824" t="str">
        <f t="shared" si="74"/>
        <v>music</v>
      </c>
      <c r="R824" t="str">
        <f t="shared" si="75"/>
        <v>indie rock</v>
      </c>
      <c r="S824" s="10">
        <f t="shared" si="76"/>
        <v>42366.192974537036</v>
      </c>
      <c r="T824" s="10">
        <f t="shared" si="77"/>
        <v>42401.75</v>
      </c>
    </row>
    <row r="825" spans="1:20" ht="60" x14ac:dyDescent="0.25">
      <c r="A825">
        <v>266</v>
      </c>
      <c r="B825" s="3" t="s">
        <v>267</v>
      </c>
      <c r="C825" s="3" t="s">
        <v>4376</v>
      </c>
      <c r="D825">
        <v>1000</v>
      </c>
      <c r="E825">
        <v>1455</v>
      </c>
      <c r="F825" t="s">
        <v>8219</v>
      </c>
      <c r="G825" t="s">
        <v>8224</v>
      </c>
      <c r="H825" t="s">
        <v>8246</v>
      </c>
      <c r="I825">
        <v>1271994660</v>
      </c>
      <c r="J825">
        <v>1264565507</v>
      </c>
      <c r="K825" t="b">
        <v>1</v>
      </c>
      <c r="L825">
        <v>36</v>
      </c>
      <c r="M825" t="b">
        <v>1</v>
      </c>
      <c r="N825" t="s">
        <v>8269</v>
      </c>
      <c r="O825" s="9">
        <f t="shared" si="72"/>
        <v>146</v>
      </c>
      <c r="P825" s="5">
        <f t="shared" si="73"/>
        <v>40.416666666666664</v>
      </c>
      <c r="Q825" t="str">
        <f t="shared" si="74"/>
        <v>film &amp; video</v>
      </c>
      <c r="R825" t="str">
        <f t="shared" si="75"/>
        <v>documentary</v>
      </c>
      <c r="S825" s="10">
        <f t="shared" si="76"/>
        <v>40205.174849537041</v>
      </c>
      <c r="T825" s="10">
        <f t="shared" si="77"/>
        <v>40291.160416666666</v>
      </c>
    </row>
    <row r="826" spans="1:20" ht="30" x14ac:dyDescent="0.25">
      <c r="A826">
        <v>3771</v>
      </c>
      <c r="B826" s="3" t="s">
        <v>3768</v>
      </c>
      <c r="C826" s="3" t="s">
        <v>7881</v>
      </c>
      <c r="D826">
        <v>1000</v>
      </c>
      <c r="E826">
        <v>1460</v>
      </c>
      <c r="F826" t="s">
        <v>8219</v>
      </c>
      <c r="G826" t="s">
        <v>8224</v>
      </c>
      <c r="H826" t="s">
        <v>8246</v>
      </c>
      <c r="I826">
        <v>1463529600</v>
      </c>
      <c r="J826">
        <v>1462307652</v>
      </c>
      <c r="K826" t="b">
        <v>0</v>
      </c>
      <c r="L826">
        <v>38</v>
      </c>
      <c r="M826" t="b">
        <v>1</v>
      </c>
      <c r="N826" t="s">
        <v>8305</v>
      </c>
      <c r="O826" s="9">
        <f t="shared" si="72"/>
        <v>146</v>
      </c>
      <c r="P826" s="5">
        <f t="shared" si="73"/>
        <v>38.421052631578945</v>
      </c>
      <c r="Q826" t="str">
        <f t="shared" si="74"/>
        <v>theater</v>
      </c>
      <c r="R826" t="str">
        <f t="shared" si="75"/>
        <v>musical</v>
      </c>
      <c r="S826" s="10">
        <f t="shared" si="76"/>
        <v>42493.857083333336</v>
      </c>
      <c r="T826" s="10">
        <f t="shared" si="77"/>
        <v>42508</v>
      </c>
    </row>
    <row r="827" spans="1:20" ht="45" x14ac:dyDescent="0.25">
      <c r="A827">
        <v>2632</v>
      </c>
      <c r="B827" s="3" t="s">
        <v>2632</v>
      </c>
      <c r="C827" s="3" t="s">
        <v>6742</v>
      </c>
      <c r="D827">
        <v>1070</v>
      </c>
      <c r="E827">
        <v>1466</v>
      </c>
      <c r="F827" t="s">
        <v>8219</v>
      </c>
      <c r="G827" t="s">
        <v>8224</v>
      </c>
      <c r="H827" t="s">
        <v>8246</v>
      </c>
      <c r="I827">
        <v>1464485339</v>
      </c>
      <c r="J827">
        <v>1462325339</v>
      </c>
      <c r="K827" t="b">
        <v>0</v>
      </c>
      <c r="L827">
        <v>42</v>
      </c>
      <c r="M827" t="b">
        <v>1</v>
      </c>
      <c r="N827" t="s">
        <v>8301</v>
      </c>
      <c r="O827" s="9">
        <f t="shared" si="72"/>
        <v>137</v>
      </c>
      <c r="P827" s="5">
        <f t="shared" si="73"/>
        <v>34.904761904761905</v>
      </c>
      <c r="Q827" t="str">
        <f t="shared" si="74"/>
        <v>technology</v>
      </c>
      <c r="R827" t="str">
        <f t="shared" si="75"/>
        <v>space exploration</v>
      </c>
      <c r="S827" s="10">
        <f t="shared" si="76"/>
        <v>42494.061793981484</v>
      </c>
      <c r="T827" s="10">
        <f t="shared" si="77"/>
        <v>42519.061793981484</v>
      </c>
    </row>
    <row r="828" spans="1:20" ht="60" x14ac:dyDescent="0.25">
      <c r="A828">
        <v>81</v>
      </c>
      <c r="B828" s="3" t="s">
        <v>83</v>
      </c>
      <c r="C828" s="3" t="s">
        <v>4192</v>
      </c>
      <c r="D828">
        <v>750</v>
      </c>
      <c r="E828">
        <v>1485</v>
      </c>
      <c r="F828" t="s">
        <v>8219</v>
      </c>
      <c r="G828" t="s">
        <v>8224</v>
      </c>
      <c r="H828" t="s">
        <v>8246</v>
      </c>
      <c r="I828">
        <v>1342234920</v>
      </c>
      <c r="J828">
        <v>1341892127</v>
      </c>
      <c r="K828" t="b">
        <v>0</v>
      </c>
      <c r="L828">
        <v>28</v>
      </c>
      <c r="M828" t="b">
        <v>1</v>
      </c>
      <c r="N828" t="s">
        <v>8266</v>
      </c>
      <c r="O828" s="9">
        <f t="shared" si="72"/>
        <v>198</v>
      </c>
      <c r="P828" s="5">
        <f t="shared" si="73"/>
        <v>53.035714285714285</v>
      </c>
      <c r="Q828" t="str">
        <f t="shared" si="74"/>
        <v>film &amp; video</v>
      </c>
      <c r="R828" t="str">
        <f t="shared" si="75"/>
        <v>shorts</v>
      </c>
      <c r="S828" s="10">
        <f t="shared" si="76"/>
        <v>41100.158877314818</v>
      </c>
      <c r="T828" s="10">
        <f t="shared" si="77"/>
        <v>41104.126388888886</v>
      </c>
    </row>
    <row r="829" spans="1:20" ht="45" x14ac:dyDescent="0.25">
      <c r="A829">
        <v>855</v>
      </c>
      <c r="B829" s="3" t="s">
        <v>856</v>
      </c>
      <c r="C829" s="3" t="s">
        <v>4965</v>
      </c>
      <c r="D829">
        <v>1450</v>
      </c>
      <c r="E829">
        <v>1500</v>
      </c>
      <c r="F829" t="s">
        <v>8219</v>
      </c>
      <c r="G829" t="s">
        <v>8224</v>
      </c>
      <c r="H829" t="s">
        <v>8246</v>
      </c>
      <c r="I829">
        <v>1469329217</v>
      </c>
      <c r="J829">
        <v>1466737217</v>
      </c>
      <c r="K829" t="b">
        <v>0</v>
      </c>
      <c r="L829">
        <v>47</v>
      </c>
      <c r="M829" t="b">
        <v>1</v>
      </c>
      <c r="N829" t="s">
        <v>8277</v>
      </c>
      <c r="O829" s="9">
        <f t="shared" si="72"/>
        <v>103</v>
      </c>
      <c r="P829" s="5">
        <f t="shared" si="73"/>
        <v>31.914893617021278</v>
      </c>
      <c r="Q829" t="str">
        <f t="shared" si="74"/>
        <v>music</v>
      </c>
      <c r="R829" t="str">
        <f t="shared" si="75"/>
        <v>metal</v>
      </c>
      <c r="S829" s="10">
        <f t="shared" si="76"/>
        <v>42545.125196759262</v>
      </c>
      <c r="T829" s="10">
        <f t="shared" si="77"/>
        <v>42575.125196759262</v>
      </c>
    </row>
    <row r="830" spans="1:20" ht="75" x14ac:dyDescent="0.25">
      <c r="A830">
        <v>3031</v>
      </c>
      <c r="B830" s="3" t="s">
        <v>3031</v>
      </c>
      <c r="C830" s="3" t="s">
        <v>7141</v>
      </c>
      <c r="D830">
        <v>1500</v>
      </c>
      <c r="E830">
        <v>1500</v>
      </c>
      <c r="F830" t="s">
        <v>8219</v>
      </c>
      <c r="G830" t="s">
        <v>8224</v>
      </c>
      <c r="H830" t="s">
        <v>8246</v>
      </c>
      <c r="I830">
        <v>1476479447</v>
      </c>
      <c r="J830">
        <v>1471295447</v>
      </c>
      <c r="K830" t="b">
        <v>0</v>
      </c>
      <c r="L830">
        <v>29</v>
      </c>
      <c r="M830" t="b">
        <v>1</v>
      </c>
      <c r="N830" t="s">
        <v>8303</v>
      </c>
      <c r="O830" s="9">
        <f t="shared" si="72"/>
        <v>100</v>
      </c>
      <c r="P830" s="5">
        <f t="shared" si="73"/>
        <v>51.724137931034484</v>
      </c>
      <c r="Q830" t="str">
        <f t="shared" si="74"/>
        <v>theater</v>
      </c>
      <c r="R830" t="str">
        <f t="shared" si="75"/>
        <v>spaces</v>
      </c>
      <c r="S830" s="10">
        <f t="shared" si="76"/>
        <v>42597.882488425923</v>
      </c>
      <c r="T830" s="10">
        <f t="shared" si="77"/>
        <v>42657.882488425923</v>
      </c>
    </row>
    <row r="831" spans="1:20" ht="60" x14ac:dyDescent="0.25">
      <c r="A831">
        <v>3227</v>
      </c>
      <c r="B831" s="3" t="s">
        <v>3227</v>
      </c>
      <c r="C831" s="3" t="s">
        <v>7337</v>
      </c>
      <c r="D831">
        <v>1200</v>
      </c>
      <c r="E831">
        <v>1500</v>
      </c>
      <c r="F831" t="s">
        <v>8219</v>
      </c>
      <c r="G831" t="s">
        <v>8225</v>
      </c>
      <c r="H831" t="s">
        <v>8247</v>
      </c>
      <c r="I831">
        <v>1484687436</v>
      </c>
      <c r="J831">
        <v>1482095436</v>
      </c>
      <c r="K831" t="b">
        <v>0</v>
      </c>
      <c r="L831">
        <v>30</v>
      </c>
      <c r="M831" t="b">
        <v>1</v>
      </c>
      <c r="N831" t="s">
        <v>8271</v>
      </c>
      <c r="O831" s="9">
        <f t="shared" si="72"/>
        <v>125</v>
      </c>
      <c r="P831" s="5">
        <f t="shared" si="73"/>
        <v>50</v>
      </c>
      <c r="Q831" t="str">
        <f t="shared" si="74"/>
        <v>theater</v>
      </c>
      <c r="R831" t="str">
        <f t="shared" si="75"/>
        <v>plays</v>
      </c>
      <c r="S831" s="10">
        <f t="shared" si="76"/>
        <v>42722.882361111115</v>
      </c>
      <c r="T831" s="10">
        <f t="shared" si="77"/>
        <v>42752.882361111115</v>
      </c>
    </row>
    <row r="832" spans="1:20" ht="60" x14ac:dyDescent="0.25">
      <c r="A832">
        <v>3427</v>
      </c>
      <c r="B832" s="3" t="s">
        <v>3426</v>
      </c>
      <c r="C832" s="3" t="s">
        <v>7537</v>
      </c>
      <c r="D832">
        <v>1500</v>
      </c>
      <c r="E832">
        <v>1500</v>
      </c>
      <c r="F832" t="s">
        <v>8219</v>
      </c>
      <c r="G832" t="s">
        <v>8225</v>
      </c>
      <c r="H832" t="s">
        <v>8247</v>
      </c>
      <c r="I832">
        <v>1404314952</v>
      </c>
      <c r="J832">
        <v>1401722952</v>
      </c>
      <c r="K832" t="b">
        <v>0</v>
      </c>
      <c r="L832">
        <v>29</v>
      </c>
      <c r="M832" t="b">
        <v>1</v>
      </c>
      <c r="N832" t="s">
        <v>8271</v>
      </c>
      <c r="O832" s="9">
        <f t="shared" si="72"/>
        <v>100</v>
      </c>
      <c r="P832" s="5">
        <f t="shared" si="73"/>
        <v>51.724137931034484</v>
      </c>
      <c r="Q832" t="str">
        <f t="shared" si="74"/>
        <v>theater</v>
      </c>
      <c r="R832" t="str">
        <f t="shared" si="75"/>
        <v>plays</v>
      </c>
      <c r="S832" s="10">
        <f t="shared" si="76"/>
        <v>41792.645277777774</v>
      </c>
      <c r="T832" s="10">
        <f t="shared" si="77"/>
        <v>41822.645277777774</v>
      </c>
    </row>
    <row r="833" spans="1:20" ht="60" x14ac:dyDescent="0.25">
      <c r="A833">
        <v>3493</v>
      </c>
      <c r="B833" s="3" t="s">
        <v>3492</v>
      </c>
      <c r="C833" s="3" t="s">
        <v>7603</v>
      </c>
      <c r="D833">
        <v>1500</v>
      </c>
      <c r="E833">
        <v>1500</v>
      </c>
      <c r="F833" t="s">
        <v>8219</v>
      </c>
      <c r="G833" t="s">
        <v>8224</v>
      </c>
      <c r="H833" t="s">
        <v>8246</v>
      </c>
      <c r="I833">
        <v>1408252260</v>
      </c>
      <c r="J833">
        <v>1406580436</v>
      </c>
      <c r="K833" t="b">
        <v>0</v>
      </c>
      <c r="L833">
        <v>29</v>
      </c>
      <c r="M833" t="b">
        <v>1</v>
      </c>
      <c r="N833" t="s">
        <v>8271</v>
      </c>
      <c r="O833" s="9">
        <f t="shared" si="72"/>
        <v>100</v>
      </c>
      <c r="P833" s="5">
        <f t="shared" si="73"/>
        <v>51.724137931034484</v>
      </c>
      <c r="Q833" t="str">
        <f t="shared" si="74"/>
        <v>theater</v>
      </c>
      <c r="R833" t="str">
        <f t="shared" si="75"/>
        <v>plays</v>
      </c>
      <c r="S833" s="10">
        <f t="shared" si="76"/>
        <v>41848.866157407407</v>
      </c>
      <c r="T833" s="10">
        <f t="shared" si="77"/>
        <v>41868.21597222222</v>
      </c>
    </row>
    <row r="834" spans="1:20" ht="60" x14ac:dyDescent="0.25">
      <c r="A834">
        <v>3581</v>
      </c>
      <c r="B834" s="3" t="s">
        <v>3580</v>
      </c>
      <c r="C834" s="3" t="s">
        <v>7691</v>
      </c>
      <c r="D834">
        <v>1500</v>
      </c>
      <c r="E834">
        <v>1500</v>
      </c>
      <c r="F834" t="s">
        <v>8219</v>
      </c>
      <c r="G834" t="s">
        <v>8225</v>
      </c>
      <c r="H834" t="s">
        <v>8247</v>
      </c>
      <c r="I834">
        <v>1406719110</v>
      </c>
      <c r="J834">
        <v>1405509510</v>
      </c>
      <c r="K834" t="b">
        <v>0</v>
      </c>
      <c r="L834">
        <v>45</v>
      </c>
      <c r="M834" t="b">
        <v>1</v>
      </c>
      <c r="N834" t="s">
        <v>8271</v>
      </c>
      <c r="O834" s="9">
        <f t="shared" ref="O834:O897" si="78">ROUND((E834/D834)*100,0)</f>
        <v>100</v>
      </c>
      <c r="P834" s="5">
        <f t="shared" ref="P834:P897" si="79">E834/L834</f>
        <v>33.333333333333336</v>
      </c>
      <c r="Q834" t="str">
        <f t="shared" ref="Q834:Q897" si="80">LEFT(N834,SEARCH("/",N834)-1)</f>
        <v>theater</v>
      </c>
      <c r="R834" t="str">
        <f t="shared" ref="R834:R897" si="81">RIGHT(N834,LEN(N834)-SEARCH("/",N834,1))</f>
        <v>plays</v>
      </c>
      <c r="S834" s="10">
        <f t="shared" ref="S834:S897" si="82">(((J834/60)/60)/24)+DATE(1970,1,1)</f>
        <v>41836.471180555556</v>
      </c>
      <c r="T834" s="10">
        <f t="shared" ref="T834:T897" si="83">(((I834/60)/60)/24)+DATE(1970,1,1)</f>
        <v>41850.471180555556</v>
      </c>
    </row>
    <row r="835" spans="1:20" ht="45" x14ac:dyDescent="0.25">
      <c r="A835">
        <v>3764</v>
      </c>
      <c r="B835" s="3" t="s">
        <v>3761</v>
      </c>
      <c r="C835" s="3" t="s">
        <v>7874</v>
      </c>
      <c r="D835">
        <v>1500</v>
      </c>
      <c r="E835">
        <v>1500</v>
      </c>
      <c r="F835" t="s">
        <v>8219</v>
      </c>
      <c r="G835" t="s">
        <v>8224</v>
      </c>
      <c r="H835" t="s">
        <v>8246</v>
      </c>
      <c r="I835">
        <v>1464482160</v>
      </c>
      <c r="J835">
        <v>1462824832</v>
      </c>
      <c r="K835" t="b">
        <v>0</v>
      </c>
      <c r="L835">
        <v>27</v>
      </c>
      <c r="M835" t="b">
        <v>1</v>
      </c>
      <c r="N835" t="s">
        <v>8305</v>
      </c>
      <c r="O835" s="9">
        <f t="shared" si="78"/>
        <v>100</v>
      </c>
      <c r="P835" s="5">
        <f t="shared" si="79"/>
        <v>55.555555555555557</v>
      </c>
      <c r="Q835" t="str">
        <f t="shared" si="80"/>
        <v>theater</v>
      </c>
      <c r="R835" t="str">
        <f t="shared" si="81"/>
        <v>musical</v>
      </c>
      <c r="S835" s="10">
        <f t="shared" si="82"/>
        <v>42499.842962962968</v>
      </c>
      <c r="T835" s="10">
        <f t="shared" si="83"/>
        <v>42519.024999999994</v>
      </c>
    </row>
    <row r="836" spans="1:20" ht="45" x14ac:dyDescent="0.25">
      <c r="A836">
        <v>3578</v>
      </c>
      <c r="B836" s="3" t="s">
        <v>3577</v>
      </c>
      <c r="C836" s="3" t="s">
        <v>7688</v>
      </c>
      <c r="D836">
        <v>1500</v>
      </c>
      <c r="E836">
        <v>1500.2</v>
      </c>
      <c r="F836" t="s">
        <v>8219</v>
      </c>
      <c r="G836" t="s">
        <v>8225</v>
      </c>
      <c r="H836" t="s">
        <v>8247</v>
      </c>
      <c r="I836">
        <v>1462037777</v>
      </c>
      <c r="J836">
        <v>1459445777</v>
      </c>
      <c r="K836" t="b">
        <v>0</v>
      </c>
      <c r="L836">
        <v>37</v>
      </c>
      <c r="M836" t="b">
        <v>1</v>
      </c>
      <c r="N836" t="s">
        <v>8271</v>
      </c>
      <c r="O836" s="9">
        <f t="shared" si="78"/>
        <v>100</v>
      </c>
      <c r="P836" s="5">
        <f t="shared" si="79"/>
        <v>40.545945945945945</v>
      </c>
      <c r="Q836" t="str">
        <f t="shared" si="80"/>
        <v>theater</v>
      </c>
      <c r="R836" t="str">
        <f t="shared" si="81"/>
        <v>plays</v>
      </c>
      <c r="S836" s="10">
        <f t="shared" si="82"/>
        <v>42460.733530092592</v>
      </c>
      <c r="T836" s="10">
        <f t="shared" si="83"/>
        <v>42490.733530092592</v>
      </c>
    </row>
    <row r="837" spans="1:20" ht="45" x14ac:dyDescent="0.25">
      <c r="A837">
        <v>2487</v>
      </c>
      <c r="B837" s="3" t="s">
        <v>2487</v>
      </c>
      <c r="C837" s="3" t="s">
        <v>6597</v>
      </c>
      <c r="D837">
        <v>1500</v>
      </c>
      <c r="E837">
        <v>1500.76</v>
      </c>
      <c r="F837" t="s">
        <v>8219</v>
      </c>
      <c r="G837" t="s">
        <v>8224</v>
      </c>
      <c r="H837" t="s">
        <v>8246</v>
      </c>
      <c r="I837">
        <v>1338083997</v>
      </c>
      <c r="J837">
        <v>1335491997</v>
      </c>
      <c r="K837" t="b">
        <v>0</v>
      </c>
      <c r="L837">
        <v>38</v>
      </c>
      <c r="M837" t="b">
        <v>1</v>
      </c>
      <c r="N837" t="s">
        <v>8279</v>
      </c>
      <c r="O837" s="9">
        <f t="shared" si="78"/>
        <v>100</v>
      </c>
      <c r="P837" s="5">
        <f t="shared" si="79"/>
        <v>39.493684210526318</v>
      </c>
      <c r="Q837" t="str">
        <f t="shared" si="80"/>
        <v>music</v>
      </c>
      <c r="R837" t="str">
        <f t="shared" si="81"/>
        <v>indie rock</v>
      </c>
      <c r="S837" s="10">
        <f t="shared" si="82"/>
        <v>41026.083298611113</v>
      </c>
      <c r="T837" s="10">
        <f t="shared" si="83"/>
        <v>41056.083298611113</v>
      </c>
    </row>
    <row r="838" spans="1:20" ht="45" x14ac:dyDescent="0.25">
      <c r="A838">
        <v>2286</v>
      </c>
      <c r="B838" s="3" t="s">
        <v>2287</v>
      </c>
      <c r="C838" s="3" t="s">
        <v>6396</v>
      </c>
      <c r="D838">
        <v>1500</v>
      </c>
      <c r="E838">
        <v>1501</v>
      </c>
      <c r="F838" t="s">
        <v>8219</v>
      </c>
      <c r="G838" t="s">
        <v>8224</v>
      </c>
      <c r="H838" t="s">
        <v>8246</v>
      </c>
      <c r="I838">
        <v>1378439940</v>
      </c>
      <c r="J838">
        <v>1376003254</v>
      </c>
      <c r="K838" t="b">
        <v>0</v>
      </c>
      <c r="L838">
        <v>14</v>
      </c>
      <c r="M838" t="b">
        <v>1</v>
      </c>
      <c r="N838" t="s">
        <v>8276</v>
      </c>
      <c r="O838" s="9">
        <f t="shared" si="78"/>
        <v>100</v>
      </c>
      <c r="P838" s="5">
        <f t="shared" si="79"/>
        <v>107.21428571428571</v>
      </c>
      <c r="Q838" t="str">
        <f t="shared" si="80"/>
        <v>music</v>
      </c>
      <c r="R838" t="str">
        <f t="shared" si="81"/>
        <v>rock</v>
      </c>
      <c r="S838" s="10">
        <f t="shared" si="82"/>
        <v>41494.963587962964</v>
      </c>
      <c r="T838" s="10">
        <f t="shared" si="83"/>
        <v>41523.165972222225</v>
      </c>
    </row>
    <row r="839" spans="1:20" ht="45" x14ac:dyDescent="0.25">
      <c r="A839">
        <v>1602</v>
      </c>
      <c r="B839" s="3" t="s">
        <v>1603</v>
      </c>
      <c r="C839" s="3" t="s">
        <v>5712</v>
      </c>
      <c r="D839">
        <v>1500</v>
      </c>
      <c r="E839">
        <v>1502.5</v>
      </c>
      <c r="F839" t="s">
        <v>8219</v>
      </c>
      <c r="G839" t="s">
        <v>8224</v>
      </c>
      <c r="H839" t="s">
        <v>8246</v>
      </c>
      <c r="I839">
        <v>1318633200</v>
      </c>
      <c r="J839">
        <v>1314947317</v>
      </c>
      <c r="K839" t="b">
        <v>0</v>
      </c>
      <c r="L839">
        <v>32</v>
      </c>
      <c r="M839" t="b">
        <v>1</v>
      </c>
      <c r="N839" t="s">
        <v>8276</v>
      </c>
      <c r="O839" s="9">
        <f t="shared" si="78"/>
        <v>100</v>
      </c>
      <c r="P839" s="5">
        <f t="shared" si="79"/>
        <v>46.953125</v>
      </c>
      <c r="Q839" t="str">
        <f t="shared" si="80"/>
        <v>music</v>
      </c>
      <c r="R839" t="str">
        <f t="shared" si="81"/>
        <v>rock</v>
      </c>
      <c r="S839" s="10">
        <f t="shared" si="82"/>
        <v>40788.297650462962</v>
      </c>
      <c r="T839" s="10">
        <f t="shared" si="83"/>
        <v>40830.958333333336</v>
      </c>
    </row>
    <row r="840" spans="1:20" ht="60" x14ac:dyDescent="0.25">
      <c r="A840">
        <v>2295</v>
      </c>
      <c r="B840" s="3" t="s">
        <v>2296</v>
      </c>
      <c r="C840" s="3" t="s">
        <v>6405</v>
      </c>
      <c r="D840">
        <v>1200</v>
      </c>
      <c r="E840">
        <v>1503</v>
      </c>
      <c r="F840" t="s">
        <v>8219</v>
      </c>
      <c r="G840" t="s">
        <v>8224</v>
      </c>
      <c r="H840" t="s">
        <v>8246</v>
      </c>
      <c r="I840">
        <v>1359240856</v>
      </c>
      <c r="J840">
        <v>1356648856</v>
      </c>
      <c r="K840" t="b">
        <v>0</v>
      </c>
      <c r="L840">
        <v>34</v>
      </c>
      <c r="M840" t="b">
        <v>1</v>
      </c>
      <c r="N840" t="s">
        <v>8276</v>
      </c>
      <c r="O840" s="9">
        <f t="shared" si="78"/>
        <v>125</v>
      </c>
      <c r="P840" s="5">
        <f t="shared" si="79"/>
        <v>44.205882352941174</v>
      </c>
      <c r="Q840" t="str">
        <f t="shared" si="80"/>
        <v>music</v>
      </c>
      <c r="R840" t="str">
        <f t="shared" si="81"/>
        <v>rock</v>
      </c>
      <c r="S840" s="10">
        <f t="shared" si="82"/>
        <v>41270.954351851848</v>
      </c>
      <c r="T840" s="10">
        <f t="shared" si="83"/>
        <v>41300.954351851848</v>
      </c>
    </row>
    <row r="841" spans="1:20" ht="60" x14ac:dyDescent="0.25">
      <c r="A841">
        <v>3701</v>
      </c>
      <c r="B841" s="3" t="s">
        <v>3698</v>
      </c>
      <c r="C841" s="3" t="s">
        <v>7811</v>
      </c>
      <c r="D841">
        <v>1500</v>
      </c>
      <c r="E841">
        <v>1505</v>
      </c>
      <c r="F841" t="s">
        <v>8219</v>
      </c>
      <c r="G841" t="s">
        <v>8225</v>
      </c>
      <c r="H841" t="s">
        <v>8247</v>
      </c>
      <c r="I841">
        <v>1433422793</v>
      </c>
      <c r="J841">
        <v>1430830793</v>
      </c>
      <c r="K841" t="b">
        <v>0</v>
      </c>
      <c r="L841">
        <v>39</v>
      </c>
      <c r="M841" t="b">
        <v>1</v>
      </c>
      <c r="N841" t="s">
        <v>8271</v>
      </c>
      <c r="O841" s="9">
        <f t="shared" si="78"/>
        <v>100</v>
      </c>
      <c r="P841" s="5">
        <f t="shared" si="79"/>
        <v>38.589743589743591</v>
      </c>
      <c r="Q841" t="str">
        <f t="shared" si="80"/>
        <v>theater</v>
      </c>
      <c r="R841" t="str">
        <f t="shared" si="81"/>
        <v>plays</v>
      </c>
      <c r="S841" s="10">
        <f t="shared" si="82"/>
        <v>42129.541585648149</v>
      </c>
      <c r="T841" s="10">
        <f t="shared" si="83"/>
        <v>42159.541585648149</v>
      </c>
    </row>
    <row r="842" spans="1:20" ht="60" x14ac:dyDescent="0.25">
      <c r="A842">
        <v>85</v>
      </c>
      <c r="B842" s="3" t="s">
        <v>87</v>
      </c>
      <c r="C842" s="3" t="s">
        <v>4196</v>
      </c>
      <c r="D842">
        <v>1200</v>
      </c>
      <c r="E842">
        <v>1506</v>
      </c>
      <c r="F842" t="s">
        <v>8219</v>
      </c>
      <c r="G842" t="s">
        <v>8224</v>
      </c>
      <c r="H842" t="s">
        <v>8246</v>
      </c>
      <c r="I842">
        <v>1316746837</v>
      </c>
      <c r="J842">
        <v>1314154837</v>
      </c>
      <c r="K842" t="b">
        <v>0</v>
      </c>
      <c r="L842">
        <v>21</v>
      </c>
      <c r="M842" t="b">
        <v>1</v>
      </c>
      <c r="N842" t="s">
        <v>8266</v>
      </c>
      <c r="O842" s="9">
        <f t="shared" si="78"/>
        <v>126</v>
      </c>
      <c r="P842" s="5">
        <f t="shared" si="79"/>
        <v>71.714285714285708</v>
      </c>
      <c r="Q842" t="str">
        <f t="shared" si="80"/>
        <v>film &amp; video</v>
      </c>
      <c r="R842" t="str">
        <f t="shared" si="81"/>
        <v>shorts</v>
      </c>
      <c r="S842" s="10">
        <f t="shared" si="82"/>
        <v>40779.125428240739</v>
      </c>
      <c r="T842" s="10">
        <f t="shared" si="83"/>
        <v>40809.125428240739</v>
      </c>
    </row>
    <row r="843" spans="1:20" ht="60" x14ac:dyDescent="0.25">
      <c r="A843">
        <v>17</v>
      </c>
      <c r="B843" s="3" t="s">
        <v>19</v>
      </c>
      <c r="C843" s="3" t="s">
        <v>4128</v>
      </c>
      <c r="D843">
        <v>1500</v>
      </c>
      <c r="E843">
        <v>1510</v>
      </c>
      <c r="F843" t="s">
        <v>8219</v>
      </c>
      <c r="G843" t="s">
        <v>8225</v>
      </c>
      <c r="H843" t="s">
        <v>8247</v>
      </c>
      <c r="I843">
        <v>1415126022</v>
      </c>
      <c r="J843">
        <v>1412530422</v>
      </c>
      <c r="K843" t="b">
        <v>0</v>
      </c>
      <c r="L843">
        <v>36</v>
      </c>
      <c r="M843" t="b">
        <v>1</v>
      </c>
      <c r="N843" t="s">
        <v>8265</v>
      </c>
      <c r="O843" s="9">
        <f t="shared" si="78"/>
        <v>101</v>
      </c>
      <c r="P843" s="5">
        <f t="shared" si="79"/>
        <v>41.944444444444443</v>
      </c>
      <c r="Q843" t="str">
        <f t="shared" si="80"/>
        <v>film &amp; video</v>
      </c>
      <c r="R843" t="str">
        <f t="shared" si="81"/>
        <v>television</v>
      </c>
      <c r="S843" s="10">
        <f t="shared" si="82"/>
        <v>41917.731736111113</v>
      </c>
      <c r="T843" s="10">
        <f t="shared" si="83"/>
        <v>41947.773402777777</v>
      </c>
    </row>
    <row r="844" spans="1:20" ht="60" x14ac:dyDescent="0.25">
      <c r="A844">
        <v>1377</v>
      </c>
      <c r="B844" s="3" t="s">
        <v>1378</v>
      </c>
      <c r="C844" s="3" t="s">
        <v>5487</v>
      </c>
      <c r="D844">
        <v>1300</v>
      </c>
      <c r="E844">
        <v>1510</v>
      </c>
      <c r="F844" t="s">
        <v>8219</v>
      </c>
      <c r="G844" t="s">
        <v>8224</v>
      </c>
      <c r="H844" t="s">
        <v>8246</v>
      </c>
      <c r="I844">
        <v>1486095060</v>
      </c>
      <c r="J844">
        <v>1484198170</v>
      </c>
      <c r="K844" t="b">
        <v>0</v>
      </c>
      <c r="L844">
        <v>31</v>
      </c>
      <c r="M844" t="b">
        <v>1</v>
      </c>
      <c r="N844" t="s">
        <v>8276</v>
      </c>
      <c r="O844" s="9">
        <f t="shared" si="78"/>
        <v>116</v>
      </c>
      <c r="P844" s="5">
        <f t="shared" si="79"/>
        <v>48.70967741935484</v>
      </c>
      <c r="Q844" t="str">
        <f t="shared" si="80"/>
        <v>music</v>
      </c>
      <c r="R844" t="str">
        <f t="shared" si="81"/>
        <v>rock</v>
      </c>
      <c r="S844" s="10">
        <f t="shared" si="82"/>
        <v>42747.219560185185</v>
      </c>
      <c r="T844" s="10">
        <f t="shared" si="83"/>
        <v>42769.174305555556</v>
      </c>
    </row>
    <row r="845" spans="1:20" ht="45" x14ac:dyDescent="0.25">
      <c r="A845">
        <v>3501</v>
      </c>
      <c r="B845" s="3" t="s">
        <v>3500</v>
      </c>
      <c r="C845" s="3" t="s">
        <v>7611</v>
      </c>
      <c r="D845">
        <v>1500</v>
      </c>
      <c r="E845">
        <v>1510</v>
      </c>
      <c r="F845" t="s">
        <v>8219</v>
      </c>
      <c r="G845" t="s">
        <v>8225</v>
      </c>
      <c r="H845" t="s">
        <v>8247</v>
      </c>
      <c r="I845">
        <v>1441995595</v>
      </c>
      <c r="J845">
        <v>1439835595</v>
      </c>
      <c r="K845" t="b">
        <v>0</v>
      </c>
      <c r="L845">
        <v>42</v>
      </c>
      <c r="M845" t="b">
        <v>1</v>
      </c>
      <c r="N845" t="s">
        <v>8271</v>
      </c>
      <c r="O845" s="9">
        <f t="shared" si="78"/>
        <v>101</v>
      </c>
      <c r="P845" s="5">
        <f t="shared" si="79"/>
        <v>35.952380952380949</v>
      </c>
      <c r="Q845" t="str">
        <f t="shared" si="80"/>
        <v>theater</v>
      </c>
      <c r="R845" t="str">
        <f t="shared" si="81"/>
        <v>plays</v>
      </c>
      <c r="S845" s="10">
        <f t="shared" si="82"/>
        <v>42233.763831018514</v>
      </c>
      <c r="T845" s="10">
        <f t="shared" si="83"/>
        <v>42258.763831018514</v>
      </c>
    </row>
    <row r="846" spans="1:20" ht="30" x14ac:dyDescent="0.25">
      <c r="A846">
        <v>3658</v>
      </c>
      <c r="B846" s="3" t="s">
        <v>3655</v>
      </c>
      <c r="C846" s="3" t="s">
        <v>7768</v>
      </c>
      <c r="D846">
        <v>1500</v>
      </c>
      <c r="E846">
        <v>1510</v>
      </c>
      <c r="F846" t="s">
        <v>8219</v>
      </c>
      <c r="G846" t="s">
        <v>8224</v>
      </c>
      <c r="H846" t="s">
        <v>8246</v>
      </c>
      <c r="I846">
        <v>1404273540</v>
      </c>
      <c r="J846">
        <v>1400272580</v>
      </c>
      <c r="K846" t="b">
        <v>0</v>
      </c>
      <c r="L846">
        <v>20</v>
      </c>
      <c r="M846" t="b">
        <v>1</v>
      </c>
      <c r="N846" t="s">
        <v>8271</v>
      </c>
      <c r="O846" s="9">
        <f t="shared" si="78"/>
        <v>101</v>
      </c>
      <c r="P846" s="5">
        <f t="shared" si="79"/>
        <v>75.5</v>
      </c>
      <c r="Q846" t="str">
        <f t="shared" si="80"/>
        <v>theater</v>
      </c>
      <c r="R846" t="str">
        <f t="shared" si="81"/>
        <v>plays</v>
      </c>
      <c r="S846" s="10">
        <f t="shared" si="82"/>
        <v>41775.858564814815</v>
      </c>
      <c r="T846" s="10">
        <f t="shared" si="83"/>
        <v>41822.165972222225</v>
      </c>
    </row>
    <row r="847" spans="1:20" ht="60" x14ac:dyDescent="0.25">
      <c r="A847">
        <v>253</v>
      </c>
      <c r="B847" s="3" t="s">
        <v>254</v>
      </c>
      <c r="C847" s="3" t="s">
        <v>4363</v>
      </c>
      <c r="D847">
        <v>1500</v>
      </c>
      <c r="E847">
        <v>1511</v>
      </c>
      <c r="F847" t="s">
        <v>8219</v>
      </c>
      <c r="G847" t="s">
        <v>8224</v>
      </c>
      <c r="H847" t="s">
        <v>8246</v>
      </c>
      <c r="I847">
        <v>1329320235</v>
      </c>
      <c r="J847">
        <v>1326728235</v>
      </c>
      <c r="K847" t="b">
        <v>1</v>
      </c>
      <c r="L847">
        <v>7</v>
      </c>
      <c r="M847" t="b">
        <v>1</v>
      </c>
      <c r="N847" t="s">
        <v>8269</v>
      </c>
      <c r="O847" s="9">
        <f t="shared" si="78"/>
        <v>101</v>
      </c>
      <c r="P847" s="5">
        <f t="shared" si="79"/>
        <v>215.85714285714286</v>
      </c>
      <c r="Q847" t="str">
        <f t="shared" si="80"/>
        <v>film &amp; video</v>
      </c>
      <c r="R847" t="str">
        <f t="shared" si="81"/>
        <v>documentary</v>
      </c>
      <c r="S847" s="10">
        <f t="shared" si="82"/>
        <v>40924.650868055556</v>
      </c>
      <c r="T847" s="10">
        <f t="shared" si="83"/>
        <v>40954.650868055556</v>
      </c>
    </row>
    <row r="848" spans="1:20" ht="45" x14ac:dyDescent="0.25">
      <c r="A848">
        <v>2494</v>
      </c>
      <c r="B848" s="3" t="s">
        <v>2494</v>
      </c>
      <c r="C848" s="3" t="s">
        <v>6604</v>
      </c>
      <c r="D848">
        <v>1500</v>
      </c>
      <c r="E848">
        <v>1515.08</v>
      </c>
      <c r="F848" t="s">
        <v>8219</v>
      </c>
      <c r="G848" t="s">
        <v>8224</v>
      </c>
      <c r="H848" t="s">
        <v>8246</v>
      </c>
      <c r="I848">
        <v>1337786944</v>
      </c>
      <c r="J848">
        <v>1335194944</v>
      </c>
      <c r="K848" t="b">
        <v>0</v>
      </c>
      <c r="L848">
        <v>39</v>
      </c>
      <c r="M848" t="b">
        <v>1</v>
      </c>
      <c r="N848" t="s">
        <v>8279</v>
      </c>
      <c r="O848" s="9">
        <f t="shared" si="78"/>
        <v>101</v>
      </c>
      <c r="P848" s="5">
        <f t="shared" si="79"/>
        <v>38.848205128205123</v>
      </c>
      <c r="Q848" t="str">
        <f t="shared" si="80"/>
        <v>music</v>
      </c>
      <c r="R848" t="str">
        <f t="shared" si="81"/>
        <v>indie rock</v>
      </c>
      <c r="S848" s="10">
        <f t="shared" si="82"/>
        <v>41022.645185185182</v>
      </c>
      <c r="T848" s="10">
        <f t="shared" si="83"/>
        <v>41052.645185185182</v>
      </c>
    </row>
    <row r="849" spans="1:20" ht="45" x14ac:dyDescent="0.25">
      <c r="A849">
        <v>3511</v>
      </c>
      <c r="B849" s="3" t="s">
        <v>3510</v>
      </c>
      <c r="C849" s="3" t="s">
        <v>7621</v>
      </c>
      <c r="D849">
        <v>1500</v>
      </c>
      <c r="E849">
        <v>1518</v>
      </c>
      <c r="F849" t="s">
        <v>8219</v>
      </c>
      <c r="G849" t="s">
        <v>8225</v>
      </c>
      <c r="H849" t="s">
        <v>8247</v>
      </c>
      <c r="I849">
        <v>1415385000</v>
      </c>
      <c r="J849">
        <v>1413406695</v>
      </c>
      <c r="K849" t="b">
        <v>0</v>
      </c>
      <c r="L849">
        <v>19</v>
      </c>
      <c r="M849" t="b">
        <v>1</v>
      </c>
      <c r="N849" t="s">
        <v>8271</v>
      </c>
      <c r="O849" s="9">
        <f t="shared" si="78"/>
        <v>101</v>
      </c>
      <c r="P849" s="5">
        <f t="shared" si="79"/>
        <v>79.89473684210526</v>
      </c>
      <c r="Q849" t="str">
        <f t="shared" si="80"/>
        <v>theater</v>
      </c>
      <c r="R849" t="str">
        <f t="shared" si="81"/>
        <v>plays</v>
      </c>
      <c r="S849" s="10">
        <f t="shared" si="82"/>
        <v>41927.873784722222</v>
      </c>
      <c r="T849" s="10">
        <f t="shared" si="83"/>
        <v>41950.770833333336</v>
      </c>
    </row>
    <row r="850" spans="1:20" ht="60" x14ac:dyDescent="0.25">
      <c r="A850">
        <v>1844</v>
      </c>
      <c r="B850" s="3" t="s">
        <v>1845</v>
      </c>
      <c r="C850" s="3" t="s">
        <v>5954</v>
      </c>
      <c r="D850">
        <v>1500</v>
      </c>
      <c r="E850">
        <v>1521</v>
      </c>
      <c r="F850" t="s">
        <v>8219</v>
      </c>
      <c r="G850" t="s">
        <v>8224</v>
      </c>
      <c r="H850" t="s">
        <v>8246</v>
      </c>
      <c r="I850">
        <v>1307761200</v>
      </c>
      <c r="J850">
        <v>1304464914</v>
      </c>
      <c r="K850" t="b">
        <v>0</v>
      </c>
      <c r="L850">
        <v>20</v>
      </c>
      <c r="M850" t="b">
        <v>1</v>
      </c>
      <c r="N850" t="s">
        <v>8276</v>
      </c>
      <c r="O850" s="9">
        <f t="shared" si="78"/>
        <v>101</v>
      </c>
      <c r="P850" s="5">
        <f t="shared" si="79"/>
        <v>76.05</v>
      </c>
      <c r="Q850" t="str">
        <f t="shared" si="80"/>
        <v>music</v>
      </c>
      <c r="R850" t="str">
        <f t="shared" si="81"/>
        <v>rock</v>
      </c>
      <c r="S850" s="10">
        <f t="shared" si="82"/>
        <v>40666.973541666666</v>
      </c>
      <c r="T850" s="10">
        <f t="shared" si="83"/>
        <v>40705.125</v>
      </c>
    </row>
    <row r="851" spans="1:20" ht="60" x14ac:dyDescent="0.25">
      <c r="A851">
        <v>3356</v>
      </c>
      <c r="B851" s="3" t="s">
        <v>3355</v>
      </c>
      <c r="C851" s="3" t="s">
        <v>7466</v>
      </c>
      <c r="D851">
        <v>1500</v>
      </c>
      <c r="E851">
        <v>1521</v>
      </c>
      <c r="F851" t="s">
        <v>8219</v>
      </c>
      <c r="G851" t="s">
        <v>8225</v>
      </c>
      <c r="H851" t="s">
        <v>8247</v>
      </c>
      <c r="I851">
        <v>1468611272</v>
      </c>
      <c r="J851">
        <v>1466019272</v>
      </c>
      <c r="K851" t="b">
        <v>0</v>
      </c>
      <c r="L851">
        <v>27</v>
      </c>
      <c r="M851" t="b">
        <v>1</v>
      </c>
      <c r="N851" t="s">
        <v>8271</v>
      </c>
      <c r="O851" s="9">
        <f t="shared" si="78"/>
        <v>101</v>
      </c>
      <c r="P851" s="5">
        <f t="shared" si="79"/>
        <v>56.333333333333336</v>
      </c>
      <c r="Q851" t="str">
        <f t="shared" si="80"/>
        <v>theater</v>
      </c>
      <c r="R851" t="str">
        <f t="shared" si="81"/>
        <v>plays</v>
      </c>
      <c r="S851" s="10">
        <f t="shared" si="82"/>
        <v>42536.815648148149</v>
      </c>
      <c r="T851" s="10">
        <f t="shared" si="83"/>
        <v>42566.815648148149</v>
      </c>
    </row>
    <row r="852" spans="1:20" ht="45" x14ac:dyDescent="0.25">
      <c r="A852">
        <v>3324</v>
      </c>
      <c r="B852" s="3" t="s">
        <v>3324</v>
      </c>
      <c r="C852" s="3" t="s">
        <v>7434</v>
      </c>
      <c r="D852">
        <v>1500</v>
      </c>
      <c r="E852">
        <v>1525</v>
      </c>
      <c r="F852" t="s">
        <v>8219</v>
      </c>
      <c r="G852" t="s">
        <v>8241</v>
      </c>
      <c r="H852" t="s">
        <v>8249</v>
      </c>
      <c r="I852">
        <v>1465135190</v>
      </c>
      <c r="J852">
        <v>1463925590</v>
      </c>
      <c r="K852" t="b">
        <v>0</v>
      </c>
      <c r="L852">
        <v>10</v>
      </c>
      <c r="M852" t="b">
        <v>1</v>
      </c>
      <c r="N852" t="s">
        <v>8271</v>
      </c>
      <c r="O852" s="9">
        <f t="shared" si="78"/>
        <v>102</v>
      </c>
      <c r="P852" s="5">
        <f t="shared" si="79"/>
        <v>152.5</v>
      </c>
      <c r="Q852" t="str">
        <f t="shared" si="80"/>
        <v>theater</v>
      </c>
      <c r="R852" t="str">
        <f t="shared" si="81"/>
        <v>plays</v>
      </c>
      <c r="S852" s="10">
        <f t="shared" si="82"/>
        <v>42512.58321759259</v>
      </c>
      <c r="T852" s="10">
        <f t="shared" si="83"/>
        <v>42526.58321759259</v>
      </c>
    </row>
    <row r="853" spans="1:20" ht="60" x14ac:dyDescent="0.25">
      <c r="A853">
        <v>3551</v>
      </c>
      <c r="B853" s="3" t="s">
        <v>3550</v>
      </c>
      <c r="C853" s="3" t="s">
        <v>7661</v>
      </c>
      <c r="D853">
        <v>1500</v>
      </c>
      <c r="E853">
        <v>1527.5</v>
      </c>
      <c r="F853" t="s">
        <v>8219</v>
      </c>
      <c r="G853" t="s">
        <v>8224</v>
      </c>
      <c r="H853" t="s">
        <v>8246</v>
      </c>
      <c r="I853">
        <v>1400796420</v>
      </c>
      <c r="J853">
        <v>1398342170</v>
      </c>
      <c r="K853" t="b">
        <v>0</v>
      </c>
      <c r="L853">
        <v>25</v>
      </c>
      <c r="M853" t="b">
        <v>1</v>
      </c>
      <c r="N853" t="s">
        <v>8271</v>
      </c>
      <c r="O853" s="9">
        <f t="shared" si="78"/>
        <v>102</v>
      </c>
      <c r="P853" s="5">
        <f t="shared" si="79"/>
        <v>61.1</v>
      </c>
      <c r="Q853" t="str">
        <f t="shared" si="80"/>
        <v>theater</v>
      </c>
      <c r="R853" t="str">
        <f t="shared" si="81"/>
        <v>plays</v>
      </c>
      <c r="S853" s="10">
        <f t="shared" si="82"/>
        <v>41753.515856481477</v>
      </c>
      <c r="T853" s="10">
        <f t="shared" si="83"/>
        <v>41781.921527777777</v>
      </c>
    </row>
    <row r="854" spans="1:20" ht="60" x14ac:dyDescent="0.25">
      <c r="A854">
        <v>3452</v>
      </c>
      <c r="B854" s="3" t="s">
        <v>3451</v>
      </c>
      <c r="C854" s="3" t="s">
        <v>7562</v>
      </c>
      <c r="D854">
        <v>1000</v>
      </c>
      <c r="E854">
        <v>1532</v>
      </c>
      <c r="F854" t="s">
        <v>8219</v>
      </c>
      <c r="G854" t="s">
        <v>8224</v>
      </c>
      <c r="H854" t="s">
        <v>8246</v>
      </c>
      <c r="I854">
        <v>1406087940</v>
      </c>
      <c r="J854">
        <v>1404141626</v>
      </c>
      <c r="K854" t="b">
        <v>0</v>
      </c>
      <c r="L854">
        <v>37</v>
      </c>
      <c r="M854" t="b">
        <v>1</v>
      </c>
      <c r="N854" t="s">
        <v>8271</v>
      </c>
      <c r="O854" s="9">
        <f t="shared" si="78"/>
        <v>153</v>
      </c>
      <c r="P854" s="5">
        <f t="shared" si="79"/>
        <v>41.405405405405403</v>
      </c>
      <c r="Q854" t="str">
        <f t="shared" si="80"/>
        <v>theater</v>
      </c>
      <c r="R854" t="str">
        <f t="shared" si="81"/>
        <v>plays</v>
      </c>
      <c r="S854" s="10">
        <f t="shared" si="82"/>
        <v>41820.639189814814</v>
      </c>
      <c r="T854" s="10">
        <f t="shared" si="83"/>
        <v>41843.165972222225</v>
      </c>
    </row>
    <row r="855" spans="1:20" ht="60" x14ac:dyDescent="0.25">
      <c r="A855">
        <v>3349</v>
      </c>
      <c r="B855" s="3" t="s">
        <v>3348</v>
      </c>
      <c r="C855" s="3" t="s">
        <v>7459</v>
      </c>
      <c r="D855">
        <v>1000</v>
      </c>
      <c r="E855">
        <v>1534</v>
      </c>
      <c r="F855" t="s">
        <v>8219</v>
      </c>
      <c r="G855" t="s">
        <v>8224</v>
      </c>
      <c r="H855" t="s">
        <v>8246</v>
      </c>
      <c r="I855">
        <v>1465837200</v>
      </c>
      <c r="J855">
        <v>1463971172</v>
      </c>
      <c r="K855" t="b">
        <v>0</v>
      </c>
      <c r="L855">
        <v>14</v>
      </c>
      <c r="M855" t="b">
        <v>1</v>
      </c>
      <c r="N855" t="s">
        <v>8271</v>
      </c>
      <c r="O855" s="9">
        <f t="shared" si="78"/>
        <v>153</v>
      </c>
      <c r="P855" s="5">
        <f t="shared" si="79"/>
        <v>109.57142857142857</v>
      </c>
      <c r="Q855" t="str">
        <f t="shared" si="80"/>
        <v>theater</v>
      </c>
      <c r="R855" t="str">
        <f t="shared" si="81"/>
        <v>plays</v>
      </c>
      <c r="S855" s="10">
        <f t="shared" si="82"/>
        <v>42513.110787037032</v>
      </c>
      <c r="T855" s="10">
        <f t="shared" si="83"/>
        <v>42534.708333333328</v>
      </c>
    </row>
    <row r="856" spans="1:20" ht="60" x14ac:dyDescent="0.25">
      <c r="A856">
        <v>382</v>
      </c>
      <c r="B856" s="3" t="s">
        <v>383</v>
      </c>
      <c r="C856" s="3" t="s">
        <v>4492</v>
      </c>
      <c r="D856">
        <v>600</v>
      </c>
      <c r="E856">
        <v>1535</v>
      </c>
      <c r="F856" t="s">
        <v>8219</v>
      </c>
      <c r="G856" t="s">
        <v>8224</v>
      </c>
      <c r="H856" t="s">
        <v>8246</v>
      </c>
      <c r="I856">
        <v>1346950900</v>
      </c>
      <c r="J856">
        <v>1345741300</v>
      </c>
      <c r="K856" t="b">
        <v>0</v>
      </c>
      <c r="L856">
        <v>22</v>
      </c>
      <c r="M856" t="b">
        <v>1</v>
      </c>
      <c r="N856" t="s">
        <v>8269</v>
      </c>
      <c r="O856" s="9">
        <f t="shared" si="78"/>
        <v>256</v>
      </c>
      <c r="P856" s="5">
        <f t="shared" si="79"/>
        <v>69.772727272727266</v>
      </c>
      <c r="Q856" t="str">
        <f t="shared" si="80"/>
        <v>film &amp; video</v>
      </c>
      <c r="R856" t="str">
        <f t="shared" si="81"/>
        <v>documentary</v>
      </c>
      <c r="S856" s="10">
        <f t="shared" si="82"/>
        <v>41144.709490740745</v>
      </c>
      <c r="T856" s="10">
        <f t="shared" si="83"/>
        <v>41158.709490740745</v>
      </c>
    </row>
    <row r="857" spans="1:20" ht="30" x14ac:dyDescent="0.25">
      <c r="A857">
        <v>3758</v>
      </c>
      <c r="B857" s="3" t="s">
        <v>3755</v>
      </c>
      <c r="C857" s="3" t="s">
        <v>7868</v>
      </c>
      <c r="D857">
        <v>1500</v>
      </c>
      <c r="E857">
        <v>1535</v>
      </c>
      <c r="F857" t="s">
        <v>8219</v>
      </c>
      <c r="G857" t="s">
        <v>8224</v>
      </c>
      <c r="H857" t="s">
        <v>8246</v>
      </c>
      <c r="I857">
        <v>1400475600</v>
      </c>
      <c r="J857">
        <v>1397819938</v>
      </c>
      <c r="K857" t="b">
        <v>0</v>
      </c>
      <c r="L857">
        <v>26</v>
      </c>
      <c r="M857" t="b">
        <v>1</v>
      </c>
      <c r="N857" t="s">
        <v>8305</v>
      </c>
      <c r="O857" s="9">
        <f t="shared" si="78"/>
        <v>102</v>
      </c>
      <c r="P857" s="5">
        <f t="shared" si="79"/>
        <v>59.03846153846154</v>
      </c>
      <c r="Q857" t="str">
        <f t="shared" si="80"/>
        <v>theater</v>
      </c>
      <c r="R857" t="str">
        <f t="shared" si="81"/>
        <v>musical</v>
      </c>
      <c r="S857" s="10">
        <f t="shared" si="82"/>
        <v>41747.471504629626</v>
      </c>
      <c r="T857" s="10">
        <f t="shared" si="83"/>
        <v>41778.208333333336</v>
      </c>
    </row>
    <row r="858" spans="1:20" ht="60" x14ac:dyDescent="0.25">
      <c r="A858">
        <v>3390</v>
      </c>
      <c r="B858" s="3" t="s">
        <v>3389</v>
      </c>
      <c r="C858" s="3" t="s">
        <v>7500</v>
      </c>
      <c r="D858">
        <v>1500</v>
      </c>
      <c r="E858">
        <v>1536</v>
      </c>
      <c r="F858" t="s">
        <v>8219</v>
      </c>
      <c r="G858" t="s">
        <v>8224</v>
      </c>
      <c r="H858" t="s">
        <v>8246</v>
      </c>
      <c r="I858">
        <v>1405017345</v>
      </c>
      <c r="J858">
        <v>1403721345</v>
      </c>
      <c r="K858" t="b">
        <v>0</v>
      </c>
      <c r="L858">
        <v>22</v>
      </c>
      <c r="M858" t="b">
        <v>1</v>
      </c>
      <c r="N858" t="s">
        <v>8271</v>
      </c>
      <c r="O858" s="9">
        <f t="shared" si="78"/>
        <v>102</v>
      </c>
      <c r="P858" s="5">
        <f t="shared" si="79"/>
        <v>69.818181818181813</v>
      </c>
      <c r="Q858" t="str">
        <f t="shared" si="80"/>
        <v>theater</v>
      </c>
      <c r="R858" t="str">
        <f t="shared" si="81"/>
        <v>plays</v>
      </c>
      <c r="S858" s="10">
        <f t="shared" si="82"/>
        <v>41815.774826388886</v>
      </c>
      <c r="T858" s="10">
        <f t="shared" si="83"/>
        <v>41830.774826388886</v>
      </c>
    </row>
    <row r="859" spans="1:20" ht="45" x14ac:dyDescent="0.25">
      <c r="A859">
        <v>2093</v>
      </c>
      <c r="B859" s="3" t="s">
        <v>2094</v>
      </c>
      <c r="C859" s="3" t="s">
        <v>6203</v>
      </c>
      <c r="D859">
        <v>1500</v>
      </c>
      <c r="E859">
        <v>1537</v>
      </c>
      <c r="F859" t="s">
        <v>8219</v>
      </c>
      <c r="G859" t="s">
        <v>8224</v>
      </c>
      <c r="H859" t="s">
        <v>8246</v>
      </c>
      <c r="I859">
        <v>1356211832</v>
      </c>
      <c r="J859">
        <v>1351024232</v>
      </c>
      <c r="K859" t="b">
        <v>0</v>
      </c>
      <c r="L859">
        <v>23</v>
      </c>
      <c r="M859" t="b">
        <v>1</v>
      </c>
      <c r="N859" t="s">
        <v>8279</v>
      </c>
      <c r="O859" s="9">
        <f t="shared" si="78"/>
        <v>102</v>
      </c>
      <c r="P859" s="5">
        <f t="shared" si="79"/>
        <v>66.826086956521735</v>
      </c>
      <c r="Q859" t="str">
        <f t="shared" si="80"/>
        <v>music</v>
      </c>
      <c r="R859" t="str">
        <f t="shared" si="81"/>
        <v>indie rock</v>
      </c>
      <c r="S859" s="10">
        <f t="shared" si="82"/>
        <v>41205.854537037041</v>
      </c>
      <c r="T859" s="10">
        <f t="shared" si="83"/>
        <v>41265.896203703705</v>
      </c>
    </row>
    <row r="860" spans="1:20" ht="60" x14ac:dyDescent="0.25">
      <c r="A860">
        <v>2279</v>
      </c>
      <c r="B860" s="3" t="s">
        <v>2280</v>
      </c>
      <c r="C860" s="3" t="s">
        <v>6389</v>
      </c>
      <c r="D860">
        <v>1000</v>
      </c>
      <c r="E860">
        <v>1538</v>
      </c>
      <c r="F860" t="s">
        <v>8219</v>
      </c>
      <c r="G860" t="s">
        <v>8224</v>
      </c>
      <c r="H860" t="s">
        <v>8246</v>
      </c>
      <c r="I860">
        <v>1423022400</v>
      </c>
      <c r="J860">
        <v>1421436099</v>
      </c>
      <c r="K860" t="b">
        <v>0</v>
      </c>
      <c r="L860">
        <v>32</v>
      </c>
      <c r="M860" t="b">
        <v>1</v>
      </c>
      <c r="N860" t="s">
        <v>8297</v>
      </c>
      <c r="O860" s="9">
        <f t="shared" si="78"/>
        <v>154</v>
      </c>
      <c r="P860" s="5">
        <f t="shared" si="79"/>
        <v>48.0625</v>
      </c>
      <c r="Q860" t="str">
        <f t="shared" si="80"/>
        <v>games</v>
      </c>
      <c r="R860" t="str">
        <f t="shared" si="81"/>
        <v>tabletop games</v>
      </c>
      <c r="S860" s="10">
        <f t="shared" si="82"/>
        <v>42020.806701388887</v>
      </c>
      <c r="T860" s="10">
        <f t="shared" si="83"/>
        <v>42039.166666666672</v>
      </c>
    </row>
    <row r="861" spans="1:20" ht="45" x14ac:dyDescent="0.25">
      <c r="A861">
        <v>3783</v>
      </c>
      <c r="B861" s="3" t="s">
        <v>3780</v>
      </c>
      <c r="C861" s="3" t="s">
        <v>7893</v>
      </c>
      <c r="D861">
        <v>1200</v>
      </c>
      <c r="E861">
        <v>1547</v>
      </c>
      <c r="F861" t="s">
        <v>8219</v>
      </c>
      <c r="G861" t="s">
        <v>8224</v>
      </c>
      <c r="H861" t="s">
        <v>8246</v>
      </c>
      <c r="I861">
        <v>1458057600</v>
      </c>
      <c r="J861">
        <v>1455938520</v>
      </c>
      <c r="K861" t="b">
        <v>0</v>
      </c>
      <c r="L861">
        <v>24</v>
      </c>
      <c r="M861" t="b">
        <v>1</v>
      </c>
      <c r="N861" t="s">
        <v>8305</v>
      </c>
      <c r="O861" s="9">
        <f t="shared" si="78"/>
        <v>129</v>
      </c>
      <c r="P861" s="5">
        <f t="shared" si="79"/>
        <v>64.458333333333329</v>
      </c>
      <c r="Q861" t="str">
        <f t="shared" si="80"/>
        <v>theater</v>
      </c>
      <c r="R861" t="str">
        <f t="shared" si="81"/>
        <v>musical</v>
      </c>
      <c r="S861" s="10">
        <f t="shared" si="82"/>
        <v>42420.140277777777</v>
      </c>
      <c r="T861" s="10">
        <f t="shared" si="83"/>
        <v>42444.666666666672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9">
        <f t="shared" si="78"/>
        <v>18</v>
      </c>
      <c r="P862" s="5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0">
        <f t="shared" si="82"/>
        <v>41570.482789351852</v>
      </c>
      <c r="T862" s="10">
        <f t="shared" si="83"/>
        <v>41600.524456018517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9">
        <f t="shared" si="78"/>
        <v>2</v>
      </c>
      <c r="P863" s="5">
        <f t="shared" si="79"/>
        <v>50.5</v>
      </c>
      <c r="Q863" t="str">
        <f t="shared" si="80"/>
        <v>music</v>
      </c>
      <c r="R863" t="str">
        <f t="shared" si="81"/>
        <v>jazz</v>
      </c>
      <c r="S863" s="10">
        <f t="shared" si="82"/>
        <v>42599.965324074074</v>
      </c>
      <c r="T863" s="10">
        <f t="shared" si="83"/>
        <v>42629.965324074074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9">
        <f t="shared" si="78"/>
        <v>0</v>
      </c>
      <c r="P864" s="5">
        <f t="shared" si="79"/>
        <v>42.5</v>
      </c>
      <c r="Q864" t="str">
        <f t="shared" si="80"/>
        <v>music</v>
      </c>
      <c r="R864" t="str">
        <f t="shared" si="81"/>
        <v>jazz</v>
      </c>
      <c r="S864" s="10">
        <f t="shared" si="82"/>
        <v>41559.5549537037</v>
      </c>
      <c r="T864" s="10">
        <f t="shared" si="83"/>
        <v>41589.596620370372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9">
        <f t="shared" si="78"/>
        <v>5</v>
      </c>
      <c r="P865" s="5">
        <f t="shared" si="79"/>
        <v>18</v>
      </c>
      <c r="Q865" t="str">
        <f t="shared" si="80"/>
        <v>music</v>
      </c>
      <c r="R865" t="str">
        <f t="shared" si="81"/>
        <v>jazz</v>
      </c>
      <c r="S865" s="10">
        <f t="shared" si="82"/>
        <v>40921.117662037039</v>
      </c>
      <c r="T865" s="10">
        <f t="shared" si="83"/>
        <v>40951.117662037039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9">
        <f t="shared" si="78"/>
        <v>42</v>
      </c>
      <c r="P866" s="5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0">
        <f t="shared" si="82"/>
        <v>41541.106921296298</v>
      </c>
      <c r="T866" s="10">
        <f t="shared" si="83"/>
        <v>41563.415972222225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9">
        <f t="shared" si="78"/>
        <v>2</v>
      </c>
      <c r="P867" s="5">
        <f t="shared" si="79"/>
        <v>22.5</v>
      </c>
      <c r="Q867" t="str">
        <f t="shared" si="80"/>
        <v>music</v>
      </c>
      <c r="R867" t="str">
        <f t="shared" si="81"/>
        <v>jazz</v>
      </c>
      <c r="S867" s="10">
        <f t="shared" si="82"/>
        <v>41230.77311342593</v>
      </c>
      <c r="T867" s="10">
        <f t="shared" si="83"/>
        <v>41290.77311342593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9">
        <f t="shared" si="78"/>
        <v>18</v>
      </c>
      <c r="P868" s="5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0">
        <f t="shared" si="82"/>
        <v>42025.637939814813</v>
      </c>
      <c r="T868" s="10">
        <f t="shared" si="83"/>
        <v>42063.631944444445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9">
        <f t="shared" si="78"/>
        <v>24</v>
      </c>
      <c r="P869" s="5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0">
        <f t="shared" si="82"/>
        <v>40088.105393518519</v>
      </c>
      <c r="T869" s="10">
        <f t="shared" si="83"/>
        <v>40148.207638888889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9">
        <f t="shared" si="78"/>
        <v>0</v>
      </c>
      <c r="P870" s="5">
        <f t="shared" si="79"/>
        <v>50</v>
      </c>
      <c r="Q870" t="str">
        <f t="shared" si="80"/>
        <v>music</v>
      </c>
      <c r="R870" t="str">
        <f t="shared" si="81"/>
        <v>jazz</v>
      </c>
      <c r="S870" s="10">
        <f t="shared" si="82"/>
        <v>41616.027754629627</v>
      </c>
      <c r="T870" s="10">
        <f t="shared" si="83"/>
        <v>41646.027754629627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9">
        <f t="shared" si="78"/>
        <v>12</v>
      </c>
      <c r="P871" s="5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0">
        <f t="shared" si="82"/>
        <v>41342.845567129632</v>
      </c>
      <c r="T871" s="10">
        <f t="shared" si="83"/>
        <v>41372.803900462961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9">
        <f t="shared" si="78"/>
        <v>0</v>
      </c>
      <c r="P872" s="5">
        <f t="shared" si="79"/>
        <v>12.4</v>
      </c>
      <c r="Q872" t="str">
        <f t="shared" si="80"/>
        <v>music</v>
      </c>
      <c r="R872" t="str">
        <f t="shared" si="81"/>
        <v>jazz</v>
      </c>
      <c r="S872" s="10">
        <f t="shared" si="82"/>
        <v>41488.022256944445</v>
      </c>
      <c r="T872" s="10">
        <f t="shared" si="83"/>
        <v>41518.022256944445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9">
        <f t="shared" si="78"/>
        <v>5</v>
      </c>
      <c r="P873" s="5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0">
        <f t="shared" si="82"/>
        <v>41577.561284722222</v>
      </c>
      <c r="T873" s="10">
        <f t="shared" si="83"/>
        <v>41607.602951388886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9">
        <f t="shared" si="78"/>
        <v>1</v>
      </c>
      <c r="P874" s="5">
        <f t="shared" si="79"/>
        <v>32.5</v>
      </c>
      <c r="Q874" t="str">
        <f t="shared" si="80"/>
        <v>music</v>
      </c>
      <c r="R874" t="str">
        <f t="shared" si="81"/>
        <v>jazz</v>
      </c>
      <c r="S874" s="10">
        <f t="shared" si="82"/>
        <v>40567.825543981482</v>
      </c>
      <c r="T874" s="10">
        <f t="shared" si="83"/>
        <v>40612.825543981482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9">
        <f t="shared" si="78"/>
        <v>1</v>
      </c>
      <c r="P875" s="5">
        <f t="shared" si="79"/>
        <v>9</v>
      </c>
      <c r="Q875" t="str">
        <f t="shared" si="80"/>
        <v>music</v>
      </c>
      <c r="R875" t="str">
        <f t="shared" si="81"/>
        <v>jazz</v>
      </c>
      <c r="S875" s="10">
        <f t="shared" si="82"/>
        <v>41184.167129629634</v>
      </c>
      <c r="T875" s="10">
        <f t="shared" si="83"/>
        <v>41224.208796296298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9">
        <f t="shared" si="78"/>
        <v>24</v>
      </c>
      <c r="P876" s="5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0">
        <f t="shared" si="82"/>
        <v>41368.583726851852</v>
      </c>
      <c r="T876" s="10">
        <f t="shared" si="83"/>
        <v>41398.583726851852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9">
        <f t="shared" si="78"/>
        <v>0</v>
      </c>
      <c r="P877" s="5" t="e">
        <f t="shared" si="79"/>
        <v>#DIV/0!</v>
      </c>
      <c r="Q877" t="str">
        <f t="shared" si="80"/>
        <v>music</v>
      </c>
      <c r="R877" t="str">
        <f t="shared" si="81"/>
        <v>jazz</v>
      </c>
      <c r="S877" s="10">
        <f t="shared" si="82"/>
        <v>42248.723738425921</v>
      </c>
      <c r="T877" s="10">
        <f t="shared" si="83"/>
        <v>42268.723738425921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9">
        <f t="shared" si="78"/>
        <v>41</v>
      </c>
      <c r="P878" s="5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0">
        <f t="shared" si="82"/>
        <v>41276.496840277774</v>
      </c>
      <c r="T878" s="10">
        <f t="shared" si="83"/>
        <v>41309.496840277774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9">
        <f t="shared" si="78"/>
        <v>68</v>
      </c>
      <c r="P879" s="5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0">
        <f t="shared" si="82"/>
        <v>41597.788888888892</v>
      </c>
      <c r="T879" s="10">
        <f t="shared" si="83"/>
        <v>41627.788888888892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9">
        <f t="shared" si="78"/>
        <v>1</v>
      </c>
      <c r="P880" s="5">
        <f t="shared" si="79"/>
        <v>32.5</v>
      </c>
      <c r="Q880" t="str">
        <f t="shared" si="80"/>
        <v>music</v>
      </c>
      <c r="R880" t="str">
        <f t="shared" si="81"/>
        <v>jazz</v>
      </c>
      <c r="S880" s="10">
        <f t="shared" si="82"/>
        <v>40505.232916666668</v>
      </c>
      <c r="T880" s="10">
        <f t="shared" si="83"/>
        <v>40535.232916666668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9">
        <f t="shared" si="78"/>
        <v>31</v>
      </c>
      <c r="P881" s="5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0">
        <f t="shared" si="82"/>
        <v>41037.829918981479</v>
      </c>
      <c r="T881" s="10">
        <f t="shared" si="83"/>
        <v>41058.829918981479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9">
        <f t="shared" si="78"/>
        <v>3</v>
      </c>
      <c r="P882" s="5">
        <f t="shared" si="79"/>
        <v>14.125</v>
      </c>
      <c r="Q882" t="str">
        <f t="shared" si="80"/>
        <v>music</v>
      </c>
      <c r="R882" t="str">
        <f t="shared" si="81"/>
        <v>indie rock</v>
      </c>
      <c r="S882" s="10">
        <f t="shared" si="82"/>
        <v>41179.32104166667</v>
      </c>
      <c r="T882" s="10">
        <f t="shared" si="83"/>
        <v>41212.32104166667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9">
        <f t="shared" si="78"/>
        <v>1</v>
      </c>
      <c r="P883" s="5">
        <f t="shared" si="79"/>
        <v>30</v>
      </c>
      <c r="Q883" t="str">
        <f t="shared" si="80"/>
        <v>music</v>
      </c>
      <c r="R883" t="str">
        <f t="shared" si="81"/>
        <v>indie rock</v>
      </c>
      <c r="S883" s="10">
        <f t="shared" si="82"/>
        <v>40877.25099537037</v>
      </c>
      <c r="T883" s="10">
        <f t="shared" si="83"/>
        <v>40922.25099537037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9">
        <f t="shared" si="78"/>
        <v>20</v>
      </c>
      <c r="P884" s="5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0">
        <f t="shared" si="82"/>
        <v>40759.860532407409</v>
      </c>
      <c r="T884" s="10">
        <f t="shared" si="83"/>
        <v>40792.860532407409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9">
        <f t="shared" si="78"/>
        <v>40</v>
      </c>
      <c r="P885" s="5">
        <f t="shared" si="79"/>
        <v>83.375</v>
      </c>
      <c r="Q885" t="str">
        <f t="shared" si="80"/>
        <v>music</v>
      </c>
      <c r="R885" t="str">
        <f t="shared" si="81"/>
        <v>indie rock</v>
      </c>
      <c r="S885" s="10">
        <f t="shared" si="82"/>
        <v>42371.935590277775</v>
      </c>
      <c r="T885" s="10">
        <f t="shared" si="83"/>
        <v>42431.935590277775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9">
        <f t="shared" si="78"/>
        <v>1</v>
      </c>
      <c r="P886" s="5">
        <f t="shared" si="79"/>
        <v>10</v>
      </c>
      <c r="Q886" t="str">
        <f t="shared" si="80"/>
        <v>music</v>
      </c>
      <c r="R886" t="str">
        <f t="shared" si="81"/>
        <v>indie rock</v>
      </c>
      <c r="S886" s="10">
        <f t="shared" si="82"/>
        <v>40981.802615740737</v>
      </c>
      <c r="T886" s="10">
        <f t="shared" si="83"/>
        <v>41041.104861111111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9">
        <f t="shared" si="78"/>
        <v>75</v>
      </c>
      <c r="P887" s="5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0">
        <f t="shared" si="82"/>
        <v>42713.941099537042</v>
      </c>
      <c r="T887" s="10">
        <f t="shared" si="83"/>
        <v>42734.941099537042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9">
        <f t="shared" si="78"/>
        <v>41</v>
      </c>
      <c r="P888" s="5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0">
        <f t="shared" si="82"/>
        <v>42603.870520833334</v>
      </c>
      <c r="T888" s="10">
        <f t="shared" si="83"/>
        <v>42628.870520833334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9">
        <f t="shared" si="78"/>
        <v>0</v>
      </c>
      <c r="P889" s="5" t="e">
        <f t="shared" si="79"/>
        <v>#DIV/0!</v>
      </c>
      <c r="Q889" t="str">
        <f t="shared" si="80"/>
        <v>music</v>
      </c>
      <c r="R889" t="str">
        <f t="shared" si="81"/>
        <v>indie rock</v>
      </c>
      <c r="S889" s="10">
        <f t="shared" si="82"/>
        <v>41026.958969907406</v>
      </c>
      <c r="T889" s="10">
        <f t="shared" si="83"/>
        <v>41056.958969907406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9">
        <f t="shared" si="78"/>
        <v>7</v>
      </c>
      <c r="P890" s="5">
        <f t="shared" si="79"/>
        <v>18</v>
      </c>
      <c r="Q890" t="str">
        <f t="shared" si="80"/>
        <v>music</v>
      </c>
      <c r="R890" t="str">
        <f t="shared" si="81"/>
        <v>indie rock</v>
      </c>
      <c r="S890" s="10">
        <f t="shared" si="82"/>
        <v>40751.753298611111</v>
      </c>
      <c r="T890" s="10">
        <f t="shared" si="83"/>
        <v>40787.25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9">
        <f t="shared" si="78"/>
        <v>9</v>
      </c>
      <c r="P891" s="5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0">
        <f t="shared" si="82"/>
        <v>41887.784062500003</v>
      </c>
      <c r="T891" s="10">
        <f t="shared" si="83"/>
        <v>41917.784062500003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9">
        <f t="shared" si="78"/>
        <v>4</v>
      </c>
      <c r="P892" s="5">
        <f t="shared" si="79"/>
        <v>31.25</v>
      </c>
      <c r="Q892" t="str">
        <f t="shared" si="80"/>
        <v>music</v>
      </c>
      <c r="R892" t="str">
        <f t="shared" si="81"/>
        <v>indie rock</v>
      </c>
      <c r="S892" s="10">
        <f t="shared" si="82"/>
        <v>41569.698831018519</v>
      </c>
      <c r="T892" s="10">
        <f t="shared" si="83"/>
        <v>41599.740497685183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9">
        <f t="shared" si="78"/>
        <v>3</v>
      </c>
      <c r="P893" s="5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0">
        <f t="shared" si="82"/>
        <v>41842.031597222223</v>
      </c>
      <c r="T893" s="10">
        <f t="shared" si="83"/>
        <v>41872.031597222223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9">
        <f t="shared" si="78"/>
        <v>41</v>
      </c>
      <c r="P894" s="5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0">
        <f t="shared" si="82"/>
        <v>40304.20003472222</v>
      </c>
      <c r="T894" s="10">
        <f t="shared" si="83"/>
        <v>40391.166666666664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9">
        <f t="shared" si="78"/>
        <v>10</v>
      </c>
      <c r="P895" s="5">
        <f t="shared" si="79"/>
        <v>40</v>
      </c>
      <c r="Q895" t="str">
        <f t="shared" si="80"/>
        <v>music</v>
      </c>
      <c r="R895" t="str">
        <f t="shared" si="81"/>
        <v>indie rock</v>
      </c>
      <c r="S895" s="10">
        <f t="shared" si="82"/>
        <v>42065.897719907407</v>
      </c>
      <c r="T895" s="10">
        <f t="shared" si="83"/>
        <v>42095.856053240743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9">
        <f t="shared" si="78"/>
        <v>39</v>
      </c>
      <c r="P896" s="5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0">
        <f t="shared" si="82"/>
        <v>42496.981597222228</v>
      </c>
      <c r="T896" s="10">
        <f t="shared" si="83"/>
        <v>42526.981597222228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9">
        <f t="shared" si="78"/>
        <v>2</v>
      </c>
      <c r="P897" s="5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0">
        <f t="shared" si="82"/>
        <v>40431.127650462964</v>
      </c>
      <c r="T897" s="10">
        <f t="shared" si="83"/>
        <v>40476.127650462964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9">
        <f t="shared" ref="O898:O961" si="84">ROUND((E898/D898)*100,0)</f>
        <v>40</v>
      </c>
      <c r="P898" s="5">
        <f t="shared" ref="P898:P961" si="85">E898/L898</f>
        <v>44.444444444444443</v>
      </c>
      <c r="Q898" t="str">
        <f t="shared" ref="Q898:Q961" si="86">LEFT(N898,SEARCH("/",N898)-1)</f>
        <v>music</v>
      </c>
      <c r="R898" t="str">
        <f t="shared" ref="R898:R961" si="87">RIGHT(N898,LEN(N898)-SEARCH("/",N898,1))</f>
        <v>indie rock</v>
      </c>
      <c r="S898" s="10">
        <f t="shared" ref="S898:S961" si="88">(((J898/60)/60)/24)+DATE(1970,1,1)</f>
        <v>42218.872986111113</v>
      </c>
      <c r="T898" s="10">
        <f t="shared" ref="T898:T961" si="89">(((I898/60)/60)/24)+DATE(1970,1,1)</f>
        <v>42244.166666666672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9">
        <f t="shared" si="84"/>
        <v>0</v>
      </c>
      <c r="P899" s="5" t="e">
        <f t="shared" si="85"/>
        <v>#DIV/0!</v>
      </c>
      <c r="Q899" t="str">
        <f t="shared" si="86"/>
        <v>music</v>
      </c>
      <c r="R899" t="str">
        <f t="shared" si="87"/>
        <v>indie rock</v>
      </c>
      <c r="S899" s="10">
        <f t="shared" si="88"/>
        <v>41211.688750000001</v>
      </c>
      <c r="T899" s="10">
        <f t="shared" si="89"/>
        <v>41241.730416666665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9">
        <f t="shared" si="84"/>
        <v>3</v>
      </c>
      <c r="P900" s="5">
        <f t="shared" si="85"/>
        <v>35</v>
      </c>
      <c r="Q900" t="str">
        <f t="shared" si="86"/>
        <v>music</v>
      </c>
      <c r="R900" t="str">
        <f t="shared" si="87"/>
        <v>indie rock</v>
      </c>
      <c r="S900" s="10">
        <f t="shared" si="88"/>
        <v>40878.758217592593</v>
      </c>
      <c r="T900" s="10">
        <f t="shared" si="89"/>
        <v>40923.758217592593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9">
        <f t="shared" si="84"/>
        <v>37</v>
      </c>
      <c r="P901" s="5">
        <f t="shared" si="85"/>
        <v>35</v>
      </c>
      <c r="Q901" t="str">
        <f t="shared" si="86"/>
        <v>music</v>
      </c>
      <c r="R901" t="str">
        <f t="shared" si="87"/>
        <v>indie rock</v>
      </c>
      <c r="S901" s="10">
        <f t="shared" si="88"/>
        <v>40646.099097222221</v>
      </c>
      <c r="T901" s="10">
        <f t="shared" si="89"/>
        <v>40691.099097222221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9">
        <f t="shared" si="84"/>
        <v>0</v>
      </c>
      <c r="P902" s="5">
        <f t="shared" si="85"/>
        <v>10.5</v>
      </c>
      <c r="Q902" t="str">
        <f t="shared" si="86"/>
        <v>music</v>
      </c>
      <c r="R902" t="str">
        <f t="shared" si="87"/>
        <v>jazz</v>
      </c>
      <c r="S902" s="10">
        <f t="shared" si="88"/>
        <v>42429.84956018519</v>
      </c>
      <c r="T902" s="10">
        <f t="shared" si="89"/>
        <v>42459.807893518519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9">
        <f t="shared" si="84"/>
        <v>0</v>
      </c>
      <c r="P903" s="5" t="e">
        <f t="shared" si="85"/>
        <v>#DIV/0!</v>
      </c>
      <c r="Q903" t="str">
        <f t="shared" si="86"/>
        <v>music</v>
      </c>
      <c r="R903" t="str">
        <f t="shared" si="87"/>
        <v>jazz</v>
      </c>
      <c r="S903" s="10">
        <f t="shared" si="88"/>
        <v>40291.81150462963</v>
      </c>
      <c r="T903" s="10">
        <f t="shared" si="89"/>
        <v>40337.799305555556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9">
        <f t="shared" si="84"/>
        <v>0</v>
      </c>
      <c r="P904" s="5">
        <f t="shared" si="85"/>
        <v>30</v>
      </c>
      <c r="Q904" t="str">
        <f t="shared" si="86"/>
        <v>music</v>
      </c>
      <c r="R904" t="str">
        <f t="shared" si="87"/>
        <v>jazz</v>
      </c>
      <c r="S904" s="10">
        <f t="shared" si="88"/>
        <v>41829.965532407405</v>
      </c>
      <c r="T904" s="10">
        <f t="shared" si="89"/>
        <v>41881.645833333336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9">
        <f t="shared" si="84"/>
        <v>3</v>
      </c>
      <c r="P905" s="5">
        <f t="shared" si="85"/>
        <v>40</v>
      </c>
      <c r="Q905" t="str">
        <f t="shared" si="86"/>
        <v>music</v>
      </c>
      <c r="R905" t="str">
        <f t="shared" si="87"/>
        <v>jazz</v>
      </c>
      <c r="S905" s="10">
        <f t="shared" si="88"/>
        <v>41149.796064814815</v>
      </c>
      <c r="T905" s="10">
        <f t="shared" si="89"/>
        <v>41175.100694444445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9">
        <f t="shared" si="84"/>
        <v>0</v>
      </c>
      <c r="P906" s="5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0">
        <f t="shared" si="88"/>
        <v>42342.080289351856</v>
      </c>
      <c r="T906" s="10">
        <f t="shared" si="89"/>
        <v>42372.080289351856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9">
        <f t="shared" si="84"/>
        <v>3</v>
      </c>
      <c r="P907" s="5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0">
        <f t="shared" si="88"/>
        <v>40507.239884259259</v>
      </c>
      <c r="T907" s="10">
        <f t="shared" si="89"/>
        <v>40567.239884259259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9">
        <f t="shared" si="84"/>
        <v>0</v>
      </c>
      <c r="P908" s="5" t="e">
        <f t="shared" si="85"/>
        <v>#DIV/0!</v>
      </c>
      <c r="Q908" t="str">
        <f t="shared" si="86"/>
        <v>music</v>
      </c>
      <c r="R908" t="str">
        <f t="shared" si="87"/>
        <v>jazz</v>
      </c>
      <c r="S908" s="10">
        <f t="shared" si="88"/>
        <v>41681.189699074072</v>
      </c>
      <c r="T908" s="10">
        <f t="shared" si="89"/>
        <v>41711.148032407407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9">
        <f t="shared" si="84"/>
        <v>0</v>
      </c>
      <c r="P909" s="5" t="e">
        <f t="shared" si="85"/>
        <v>#DIV/0!</v>
      </c>
      <c r="Q909" t="str">
        <f t="shared" si="86"/>
        <v>music</v>
      </c>
      <c r="R909" t="str">
        <f t="shared" si="87"/>
        <v>jazz</v>
      </c>
      <c r="S909" s="10">
        <f t="shared" si="88"/>
        <v>40767.192395833335</v>
      </c>
      <c r="T909" s="10">
        <f t="shared" si="89"/>
        <v>40797.192395833335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9">
        <f t="shared" si="84"/>
        <v>0</v>
      </c>
      <c r="P910" s="5" t="e">
        <f t="shared" si="85"/>
        <v>#DIV/0!</v>
      </c>
      <c r="Q910" t="str">
        <f t="shared" si="86"/>
        <v>music</v>
      </c>
      <c r="R910" t="str">
        <f t="shared" si="87"/>
        <v>jazz</v>
      </c>
      <c r="S910" s="10">
        <f t="shared" si="88"/>
        <v>40340.801562499997</v>
      </c>
      <c r="T910" s="10">
        <f t="shared" si="89"/>
        <v>40386.207638888889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9">
        <f t="shared" si="84"/>
        <v>3</v>
      </c>
      <c r="P911" s="5">
        <f t="shared" si="85"/>
        <v>65</v>
      </c>
      <c r="Q911" t="str">
        <f t="shared" si="86"/>
        <v>music</v>
      </c>
      <c r="R911" t="str">
        <f t="shared" si="87"/>
        <v>jazz</v>
      </c>
      <c r="S911" s="10">
        <f t="shared" si="88"/>
        <v>41081.69027777778</v>
      </c>
      <c r="T911" s="10">
        <f t="shared" si="89"/>
        <v>41113.166666666664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9">
        <f t="shared" si="84"/>
        <v>22</v>
      </c>
      <c r="P912" s="5">
        <f t="shared" si="85"/>
        <v>24.6</v>
      </c>
      <c r="Q912" t="str">
        <f t="shared" si="86"/>
        <v>music</v>
      </c>
      <c r="R912" t="str">
        <f t="shared" si="87"/>
        <v>jazz</v>
      </c>
      <c r="S912" s="10">
        <f t="shared" si="88"/>
        <v>42737.545358796298</v>
      </c>
      <c r="T912" s="10">
        <f t="shared" si="89"/>
        <v>42797.545358796298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9">
        <f t="shared" si="84"/>
        <v>0</v>
      </c>
      <c r="P913" s="5" t="e">
        <f t="shared" si="85"/>
        <v>#DIV/0!</v>
      </c>
      <c r="Q913" t="str">
        <f t="shared" si="86"/>
        <v>music</v>
      </c>
      <c r="R913" t="str">
        <f t="shared" si="87"/>
        <v>jazz</v>
      </c>
      <c r="S913" s="10">
        <f t="shared" si="88"/>
        <v>41642.005150462966</v>
      </c>
      <c r="T913" s="10">
        <f t="shared" si="89"/>
        <v>41663.005150462966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9">
        <f t="shared" si="84"/>
        <v>1</v>
      </c>
      <c r="P914" s="5">
        <f t="shared" si="85"/>
        <v>15</v>
      </c>
      <c r="Q914" t="str">
        <f t="shared" si="86"/>
        <v>music</v>
      </c>
      <c r="R914" t="str">
        <f t="shared" si="87"/>
        <v>jazz</v>
      </c>
      <c r="S914" s="10">
        <f t="shared" si="88"/>
        <v>41194.109340277777</v>
      </c>
      <c r="T914" s="10">
        <f t="shared" si="89"/>
        <v>41254.151006944441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9">
        <f t="shared" si="84"/>
        <v>7</v>
      </c>
      <c r="P915" s="5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0">
        <f t="shared" si="88"/>
        <v>41004.139108796298</v>
      </c>
      <c r="T915" s="10">
        <f t="shared" si="89"/>
        <v>41034.139108796298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9">
        <f t="shared" si="84"/>
        <v>0</v>
      </c>
      <c r="P916" s="5" t="e">
        <f t="shared" si="85"/>
        <v>#DIV/0!</v>
      </c>
      <c r="Q916" t="str">
        <f t="shared" si="86"/>
        <v>music</v>
      </c>
      <c r="R916" t="str">
        <f t="shared" si="87"/>
        <v>jazz</v>
      </c>
      <c r="S916" s="10">
        <f t="shared" si="88"/>
        <v>41116.763275462967</v>
      </c>
      <c r="T916" s="10">
        <f t="shared" si="89"/>
        <v>41146.763275462967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9">
        <f t="shared" si="84"/>
        <v>6</v>
      </c>
      <c r="P917" s="5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0">
        <f t="shared" si="88"/>
        <v>40937.679560185185</v>
      </c>
      <c r="T917" s="10">
        <f t="shared" si="89"/>
        <v>40969.207638888889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9">
        <f t="shared" si="84"/>
        <v>0</v>
      </c>
      <c r="P918" s="5" t="e">
        <f t="shared" si="85"/>
        <v>#DIV/0!</v>
      </c>
      <c r="Q918" t="str">
        <f t="shared" si="86"/>
        <v>music</v>
      </c>
      <c r="R918" t="str">
        <f t="shared" si="87"/>
        <v>jazz</v>
      </c>
      <c r="S918" s="10">
        <f t="shared" si="88"/>
        <v>40434.853402777779</v>
      </c>
      <c r="T918" s="10">
        <f t="shared" si="89"/>
        <v>40473.208333333336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9">
        <f t="shared" si="84"/>
        <v>1</v>
      </c>
      <c r="P919" s="5">
        <f t="shared" si="85"/>
        <v>30</v>
      </c>
      <c r="Q919" t="str">
        <f t="shared" si="86"/>
        <v>music</v>
      </c>
      <c r="R919" t="str">
        <f t="shared" si="87"/>
        <v>jazz</v>
      </c>
      <c r="S919" s="10">
        <f t="shared" si="88"/>
        <v>41802.94363425926</v>
      </c>
      <c r="T919" s="10">
        <f t="shared" si="89"/>
        <v>41834.104166666664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9">
        <f t="shared" si="84"/>
        <v>5</v>
      </c>
      <c r="P920" s="5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0">
        <f t="shared" si="88"/>
        <v>41944.916215277779</v>
      </c>
      <c r="T920" s="10">
        <f t="shared" si="89"/>
        <v>41974.957881944443</v>
      </c>
    </row>
    <row r="921" spans="1:20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9">
        <f t="shared" si="84"/>
        <v>1</v>
      </c>
      <c r="P921" s="5">
        <f t="shared" si="85"/>
        <v>100</v>
      </c>
      <c r="Q921" t="str">
        <f t="shared" si="86"/>
        <v>music</v>
      </c>
      <c r="R921" t="str">
        <f t="shared" si="87"/>
        <v>jazz</v>
      </c>
      <c r="S921" s="10">
        <f t="shared" si="88"/>
        <v>41227.641724537039</v>
      </c>
      <c r="T921" s="10">
        <f t="shared" si="89"/>
        <v>41262.641724537039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9">
        <f t="shared" si="84"/>
        <v>0</v>
      </c>
      <c r="P922" s="5" t="e">
        <f t="shared" si="85"/>
        <v>#DIV/0!</v>
      </c>
      <c r="Q922" t="str">
        <f t="shared" si="86"/>
        <v>music</v>
      </c>
      <c r="R922" t="str">
        <f t="shared" si="87"/>
        <v>jazz</v>
      </c>
      <c r="S922" s="10">
        <f t="shared" si="88"/>
        <v>41562.67155092593</v>
      </c>
      <c r="T922" s="10">
        <f t="shared" si="89"/>
        <v>41592.713217592594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9">
        <f t="shared" si="84"/>
        <v>31</v>
      </c>
      <c r="P923" s="5">
        <f t="shared" si="85"/>
        <v>231.75</v>
      </c>
      <c r="Q923" t="str">
        <f t="shared" si="86"/>
        <v>music</v>
      </c>
      <c r="R923" t="str">
        <f t="shared" si="87"/>
        <v>jazz</v>
      </c>
      <c r="S923" s="10">
        <f t="shared" si="88"/>
        <v>40847.171018518515</v>
      </c>
      <c r="T923" s="10">
        <f t="shared" si="89"/>
        <v>40889.212685185186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9">
        <f t="shared" si="84"/>
        <v>21</v>
      </c>
      <c r="P924" s="5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0">
        <f t="shared" si="88"/>
        <v>41878.530011574076</v>
      </c>
      <c r="T924" s="10">
        <f t="shared" si="89"/>
        <v>41913.530011574076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9">
        <f t="shared" si="84"/>
        <v>2</v>
      </c>
      <c r="P925" s="5">
        <f t="shared" si="85"/>
        <v>55</v>
      </c>
      <c r="Q925" t="str">
        <f t="shared" si="86"/>
        <v>music</v>
      </c>
      <c r="R925" t="str">
        <f t="shared" si="87"/>
        <v>jazz</v>
      </c>
      <c r="S925" s="10">
        <f t="shared" si="88"/>
        <v>41934.959756944445</v>
      </c>
      <c r="T925" s="10">
        <f t="shared" si="89"/>
        <v>41965.001423611116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9">
        <f t="shared" si="84"/>
        <v>11</v>
      </c>
      <c r="P926" s="5">
        <f t="shared" si="85"/>
        <v>21.8</v>
      </c>
      <c r="Q926" t="str">
        <f t="shared" si="86"/>
        <v>music</v>
      </c>
      <c r="R926" t="str">
        <f t="shared" si="87"/>
        <v>jazz</v>
      </c>
      <c r="S926" s="10">
        <f t="shared" si="88"/>
        <v>41288.942928240744</v>
      </c>
      <c r="T926" s="10">
        <f t="shared" si="89"/>
        <v>41318.942928240744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9">
        <f t="shared" si="84"/>
        <v>3</v>
      </c>
      <c r="P927" s="5">
        <f t="shared" si="85"/>
        <v>32</v>
      </c>
      <c r="Q927" t="str">
        <f t="shared" si="86"/>
        <v>music</v>
      </c>
      <c r="R927" t="str">
        <f t="shared" si="87"/>
        <v>jazz</v>
      </c>
      <c r="S927" s="10">
        <f t="shared" si="88"/>
        <v>41575.880914351852</v>
      </c>
      <c r="T927" s="10">
        <f t="shared" si="89"/>
        <v>41605.922581018516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9">
        <f t="shared" si="84"/>
        <v>0</v>
      </c>
      <c r="P928" s="5" t="e">
        <f t="shared" si="85"/>
        <v>#DIV/0!</v>
      </c>
      <c r="Q928" t="str">
        <f t="shared" si="86"/>
        <v>music</v>
      </c>
      <c r="R928" t="str">
        <f t="shared" si="87"/>
        <v>jazz</v>
      </c>
      <c r="S928" s="10">
        <f t="shared" si="88"/>
        <v>40338.02002314815</v>
      </c>
      <c r="T928" s="10">
        <f t="shared" si="89"/>
        <v>40367.944444444445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9">
        <f t="shared" si="84"/>
        <v>0</v>
      </c>
      <c r="P929" s="5" t="e">
        <f t="shared" si="85"/>
        <v>#DIV/0!</v>
      </c>
      <c r="Q929" t="str">
        <f t="shared" si="86"/>
        <v>music</v>
      </c>
      <c r="R929" t="str">
        <f t="shared" si="87"/>
        <v>jazz</v>
      </c>
      <c r="S929" s="10">
        <f t="shared" si="88"/>
        <v>41013.822858796295</v>
      </c>
      <c r="T929" s="10">
        <f t="shared" si="89"/>
        <v>41043.822858796295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9">
        <f t="shared" si="84"/>
        <v>11</v>
      </c>
      <c r="P930" s="5">
        <f t="shared" si="85"/>
        <v>56.25</v>
      </c>
      <c r="Q930" t="str">
        <f t="shared" si="86"/>
        <v>music</v>
      </c>
      <c r="R930" t="str">
        <f t="shared" si="87"/>
        <v>jazz</v>
      </c>
      <c r="S930" s="10">
        <f t="shared" si="88"/>
        <v>41180.86241898148</v>
      </c>
      <c r="T930" s="10">
        <f t="shared" si="89"/>
        <v>41231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9">
        <f t="shared" si="84"/>
        <v>0</v>
      </c>
      <c r="P931" s="5" t="e">
        <f t="shared" si="85"/>
        <v>#DIV/0!</v>
      </c>
      <c r="Q931" t="str">
        <f t="shared" si="86"/>
        <v>music</v>
      </c>
      <c r="R931" t="str">
        <f t="shared" si="87"/>
        <v>jazz</v>
      </c>
      <c r="S931" s="10">
        <f t="shared" si="88"/>
        <v>40978.238067129627</v>
      </c>
      <c r="T931" s="10">
        <f t="shared" si="89"/>
        <v>41008.196400462963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9">
        <f t="shared" si="84"/>
        <v>38</v>
      </c>
      <c r="P932" s="5">
        <f t="shared" si="85"/>
        <v>69</v>
      </c>
      <c r="Q932" t="str">
        <f t="shared" si="86"/>
        <v>music</v>
      </c>
      <c r="R932" t="str">
        <f t="shared" si="87"/>
        <v>jazz</v>
      </c>
      <c r="S932" s="10">
        <f t="shared" si="88"/>
        <v>40312.915578703702</v>
      </c>
      <c r="T932" s="10">
        <f t="shared" si="89"/>
        <v>40354.897222222222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9">
        <f t="shared" si="84"/>
        <v>7</v>
      </c>
      <c r="P933" s="5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0">
        <f t="shared" si="88"/>
        <v>41680.359976851854</v>
      </c>
      <c r="T933" s="10">
        <f t="shared" si="89"/>
        <v>41714.916666666664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9">
        <f t="shared" si="84"/>
        <v>15</v>
      </c>
      <c r="P934" s="5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0">
        <f t="shared" si="88"/>
        <v>41310.969270833331</v>
      </c>
      <c r="T934" s="10">
        <f t="shared" si="89"/>
        <v>41355.927604166667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9">
        <f t="shared" si="84"/>
        <v>6</v>
      </c>
      <c r="P935" s="5">
        <f t="shared" si="85"/>
        <v>60</v>
      </c>
      <c r="Q935" t="str">
        <f t="shared" si="86"/>
        <v>music</v>
      </c>
      <c r="R935" t="str">
        <f t="shared" si="87"/>
        <v>jazz</v>
      </c>
      <c r="S935" s="10">
        <f t="shared" si="88"/>
        <v>41711.169085648151</v>
      </c>
      <c r="T935" s="10">
        <f t="shared" si="89"/>
        <v>41771.169085648151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9">
        <f t="shared" si="84"/>
        <v>30</v>
      </c>
      <c r="P936" s="5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0">
        <f t="shared" si="88"/>
        <v>41733.737083333333</v>
      </c>
      <c r="T936" s="10">
        <f t="shared" si="89"/>
        <v>41763.25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9">
        <f t="shared" si="84"/>
        <v>1</v>
      </c>
      <c r="P937" s="5">
        <f t="shared" si="85"/>
        <v>25</v>
      </c>
      <c r="Q937" t="str">
        <f t="shared" si="86"/>
        <v>music</v>
      </c>
      <c r="R937" t="str">
        <f t="shared" si="87"/>
        <v>jazz</v>
      </c>
      <c r="S937" s="10">
        <f t="shared" si="88"/>
        <v>42368.333668981482</v>
      </c>
      <c r="T937" s="10">
        <f t="shared" si="89"/>
        <v>42398.333668981482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9">
        <f t="shared" si="84"/>
        <v>0</v>
      </c>
      <c r="P938" s="5" t="e">
        <f t="shared" si="85"/>
        <v>#DIV/0!</v>
      </c>
      <c r="Q938" t="str">
        <f t="shared" si="86"/>
        <v>music</v>
      </c>
      <c r="R938" t="str">
        <f t="shared" si="87"/>
        <v>jazz</v>
      </c>
      <c r="S938" s="10">
        <f t="shared" si="88"/>
        <v>40883.024178240739</v>
      </c>
      <c r="T938" s="10">
        <f t="shared" si="89"/>
        <v>40926.833333333336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9">
        <f t="shared" si="84"/>
        <v>1</v>
      </c>
      <c r="P939" s="5">
        <f t="shared" si="85"/>
        <v>20</v>
      </c>
      <c r="Q939" t="str">
        <f t="shared" si="86"/>
        <v>music</v>
      </c>
      <c r="R939" t="str">
        <f t="shared" si="87"/>
        <v>jazz</v>
      </c>
      <c r="S939" s="10">
        <f t="shared" si="88"/>
        <v>41551.798113425924</v>
      </c>
      <c r="T939" s="10">
        <f t="shared" si="89"/>
        <v>41581.839780092596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9">
        <f t="shared" si="84"/>
        <v>0</v>
      </c>
      <c r="P940" s="5">
        <f t="shared" si="85"/>
        <v>25</v>
      </c>
      <c r="Q940" t="str">
        <f t="shared" si="86"/>
        <v>music</v>
      </c>
      <c r="R940" t="str">
        <f t="shared" si="87"/>
        <v>jazz</v>
      </c>
      <c r="S940" s="10">
        <f t="shared" si="88"/>
        <v>41124.479722222226</v>
      </c>
      <c r="T940" s="10">
        <f t="shared" si="89"/>
        <v>41154.479722222226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9">
        <f t="shared" si="84"/>
        <v>1</v>
      </c>
      <c r="P941" s="5">
        <f t="shared" si="85"/>
        <v>20</v>
      </c>
      <c r="Q941" t="str">
        <f t="shared" si="86"/>
        <v>music</v>
      </c>
      <c r="R941" t="str">
        <f t="shared" si="87"/>
        <v>jazz</v>
      </c>
      <c r="S941" s="10">
        <f t="shared" si="88"/>
        <v>41416.763171296298</v>
      </c>
      <c r="T941" s="10">
        <f t="shared" si="89"/>
        <v>41455.831944444442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9">
        <f t="shared" si="84"/>
        <v>17</v>
      </c>
      <c r="P942" s="5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0">
        <f t="shared" si="88"/>
        <v>42182.008402777778</v>
      </c>
      <c r="T942" s="10">
        <f t="shared" si="89"/>
        <v>42227.008402777778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9">
        <f t="shared" si="84"/>
        <v>2</v>
      </c>
      <c r="P943" s="5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0">
        <f t="shared" si="88"/>
        <v>42746.096585648149</v>
      </c>
      <c r="T943" s="10">
        <f t="shared" si="89"/>
        <v>42776.096585648149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9">
        <f t="shared" si="84"/>
        <v>9</v>
      </c>
      <c r="P944" s="5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0">
        <f t="shared" si="88"/>
        <v>42382.843287037031</v>
      </c>
      <c r="T944" s="10">
        <f t="shared" si="89"/>
        <v>42418.843287037031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9">
        <f t="shared" si="84"/>
        <v>10</v>
      </c>
      <c r="P945" s="5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0">
        <f t="shared" si="88"/>
        <v>42673.66788194445</v>
      </c>
      <c r="T945" s="10">
        <f t="shared" si="89"/>
        <v>42703.709548611107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9">
        <f t="shared" si="84"/>
        <v>13</v>
      </c>
      <c r="P946" s="5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0">
        <f t="shared" si="88"/>
        <v>42444.583912037036</v>
      </c>
      <c r="T946" s="10">
        <f t="shared" si="89"/>
        <v>42478.583333333328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9">
        <f t="shared" si="84"/>
        <v>2</v>
      </c>
      <c r="P947" s="5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0">
        <f t="shared" si="88"/>
        <v>42732.872986111113</v>
      </c>
      <c r="T947" s="10">
        <f t="shared" si="89"/>
        <v>42784.999305555553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9">
        <f t="shared" si="84"/>
        <v>2</v>
      </c>
      <c r="P948" s="5">
        <f t="shared" si="85"/>
        <v>57.2</v>
      </c>
      <c r="Q948" t="str">
        <f t="shared" si="86"/>
        <v>technology</v>
      </c>
      <c r="R948" t="str">
        <f t="shared" si="87"/>
        <v>wearables</v>
      </c>
      <c r="S948" s="10">
        <f t="shared" si="88"/>
        <v>42592.750555555554</v>
      </c>
      <c r="T948" s="10">
        <f t="shared" si="89"/>
        <v>42622.750555555554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9">
        <f t="shared" si="84"/>
        <v>0</v>
      </c>
      <c r="P949" s="5" t="e">
        <f t="shared" si="85"/>
        <v>#DIV/0!</v>
      </c>
      <c r="Q949" t="str">
        <f t="shared" si="86"/>
        <v>technology</v>
      </c>
      <c r="R949" t="str">
        <f t="shared" si="87"/>
        <v>wearables</v>
      </c>
      <c r="S949" s="10">
        <f t="shared" si="88"/>
        <v>42491.781319444446</v>
      </c>
      <c r="T949" s="10">
        <f t="shared" si="89"/>
        <v>42551.781319444446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9">
        <f t="shared" si="84"/>
        <v>12</v>
      </c>
      <c r="P950" s="5">
        <f t="shared" si="85"/>
        <v>60</v>
      </c>
      <c r="Q950" t="str">
        <f t="shared" si="86"/>
        <v>technology</v>
      </c>
      <c r="R950" t="str">
        <f t="shared" si="87"/>
        <v>wearables</v>
      </c>
      <c r="S950" s="10">
        <f t="shared" si="88"/>
        <v>42411.828287037039</v>
      </c>
      <c r="T950" s="10">
        <f t="shared" si="89"/>
        <v>42441.828287037039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9">
        <f t="shared" si="84"/>
        <v>1</v>
      </c>
      <c r="P951" s="5">
        <f t="shared" si="85"/>
        <v>39</v>
      </c>
      <c r="Q951" t="str">
        <f t="shared" si="86"/>
        <v>technology</v>
      </c>
      <c r="R951" t="str">
        <f t="shared" si="87"/>
        <v>wearables</v>
      </c>
      <c r="S951" s="10">
        <f t="shared" si="88"/>
        <v>42361.043703703705</v>
      </c>
      <c r="T951" s="10">
        <f t="shared" si="89"/>
        <v>42421.043703703705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9">
        <f t="shared" si="84"/>
        <v>28</v>
      </c>
      <c r="P952" s="5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0">
        <f t="shared" si="88"/>
        <v>42356.750706018516</v>
      </c>
      <c r="T952" s="10">
        <f t="shared" si="89"/>
        <v>42386.750706018516</v>
      </c>
    </row>
    <row r="953" spans="1:20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9">
        <f t="shared" si="84"/>
        <v>38</v>
      </c>
      <c r="P953" s="5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0">
        <f t="shared" si="88"/>
        <v>42480.653611111105</v>
      </c>
      <c r="T953" s="10">
        <f t="shared" si="89"/>
        <v>42525.653611111105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9">
        <f t="shared" si="84"/>
        <v>40</v>
      </c>
      <c r="P954" s="5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0">
        <f t="shared" si="88"/>
        <v>42662.613564814819</v>
      </c>
      <c r="T954" s="10">
        <f t="shared" si="89"/>
        <v>42692.655231481483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9">
        <f t="shared" si="84"/>
        <v>1</v>
      </c>
      <c r="P955" s="5">
        <f t="shared" si="85"/>
        <v>25.2</v>
      </c>
      <c r="Q955" t="str">
        <f t="shared" si="86"/>
        <v>technology</v>
      </c>
      <c r="R955" t="str">
        <f t="shared" si="87"/>
        <v>wearables</v>
      </c>
      <c r="S955" s="10">
        <f t="shared" si="88"/>
        <v>41999.164340277777</v>
      </c>
      <c r="T955" s="10">
        <f t="shared" si="89"/>
        <v>42029.164340277777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9">
        <f t="shared" si="84"/>
        <v>43</v>
      </c>
      <c r="P956" s="5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0">
        <f t="shared" si="88"/>
        <v>42194.833784722221</v>
      </c>
      <c r="T956" s="10">
        <f t="shared" si="89"/>
        <v>42236.833784722221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9">
        <f t="shared" si="84"/>
        <v>6</v>
      </c>
      <c r="P957" s="5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0">
        <f t="shared" si="88"/>
        <v>42586.295138888891</v>
      </c>
      <c r="T957" s="10">
        <f t="shared" si="89"/>
        <v>42626.295138888891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9">
        <f t="shared" si="84"/>
        <v>2</v>
      </c>
      <c r="P958" s="5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0">
        <f t="shared" si="88"/>
        <v>42060.913877314815</v>
      </c>
      <c r="T958" s="10">
        <f t="shared" si="89"/>
        <v>42120.872210648144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9">
        <f t="shared" si="84"/>
        <v>2</v>
      </c>
      <c r="P959" s="5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0">
        <f t="shared" si="88"/>
        <v>42660.552465277782</v>
      </c>
      <c r="T959" s="10">
        <f t="shared" si="89"/>
        <v>42691.594131944439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9">
        <f t="shared" si="84"/>
        <v>11</v>
      </c>
      <c r="P960" s="5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0">
        <f t="shared" si="88"/>
        <v>42082.802812499998</v>
      </c>
      <c r="T960" s="10">
        <f t="shared" si="89"/>
        <v>42104.207638888889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9">
        <f t="shared" si="84"/>
        <v>39</v>
      </c>
      <c r="P961" s="5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0">
        <f t="shared" si="88"/>
        <v>41993.174363425926</v>
      </c>
      <c r="T961" s="10">
        <f t="shared" si="89"/>
        <v>42023.174363425926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9">
        <f t="shared" ref="O962:O1025" si="90">ROUND((E962/D962)*100,0)</f>
        <v>46</v>
      </c>
      <c r="P962" s="5">
        <f t="shared" ref="P962:P1025" si="91">E962/L962</f>
        <v>136.46276595744681</v>
      </c>
      <c r="Q962" t="str">
        <f t="shared" ref="Q962:Q1025" si="92">LEFT(N962,SEARCH("/",N962)-1)</f>
        <v>technology</v>
      </c>
      <c r="R962" t="str">
        <f t="shared" ref="R962:R1025" si="93">RIGHT(N962,LEN(N962)-SEARCH("/",N962,1))</f>
        <v>wearables</v>
      </c>
      <c r="S962" s="10">
        <f t="shared" ref="S962:S1025" si="94">(((J962/60)/60)/24)+DATE(1970,1,1)</f>
        <v>42766.626793981486</v>
      </c>
      <c r="T962" s="10">
        <f t="shared" ref="T962:T1025" si="95">(((I962/60)/60)/24)+DATE(1970,1,1)</f>
        <v>42808.585127314815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9">
        <f t="shared" si="90"/>
        <v>42</v>
      </c>
      <c r="P963" s="5">
        <f t="shared" si="91"/>
        <v>364.35454545454547</v>
      </c>
      <c r="Q963" t="str">
        <f t="shared" si="92"/>
        <v>technology</v>
      </c>
      <c r="R963" t="str">
        <f t="shared" si="93"/>
        <v>wearables</v>
      </c>
      <c r="S963" s="10">
        <f t="shared" si="94"/>
        <v>42740.693692129629</v>
      </c>
      <c r="T963" s="10">
        <f t="shared" si="95"/>
        <v>42786.791666666672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9">
        <f t="shared" si="90"/>
        <v>28</v>
      </c>
      <c r="P964" s="5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0">
        <f t="shared" si="94"/>
        <v>42373.712418981479</v>
      </c>
      <c r="T964" s="10">
        <f t="shared" si="95"/>
        <v>42411.712418981479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9">
        <f t="shared" si="90"/>
        <v>1</v>
      </c>
      <c r="P965" s="5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0">
        <f t="shared" si="94"/>
        <v>42625.635636574079</v>
      </c>
      <c r="T965" s="10">
        <f t="shared" si="95"/>
        <v>42660.635636574079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9">
        <f t="shared" si="90"/>
        <v>1</v>
      </c>
      <c r="P966" s="5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0">
        <f t="shared" si="94"/>
        <v>42208.628692129627</v>
      </c>
      <c r="T966" s="10">
        <f t="shared" si="95"/>
        <v>42248.628692129627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9">
        <f t="shared" si="90"/>
        <v>1</v>
      </c>
      <c r="P967" s="5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0">
        <f t="shared" si="94"/>
        <v>42637.016736111109</v>
      </c>
      <c r="T967" s="10">
        <f t="shared" si="95"/>
        <v>42669.165972222225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9">
        <f t="shared" si="90"/>
        <v>15</v>
      </c>
      <c r="P968" s="5">
        <f t="shared" si="91"/>
        <v>59.2</v>
      </c>
      <c r="Q968" t="str">
        <f t="shared" si="92"/>
        <v>technology</v>
      </c>
      <c r="R968" t="str">
        <f t="shared" si="93"/>
        <v>wearables</v>
      </c>
      <c r="S968" s="10">
        <f t="shared" si="94"/>
        <v>42619.635787037041</v>
      </c>
      <c r="T968" s="10">
        <f t="shared" si="95"/>
        <v>42649.635787037041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9">
        <f t="shared" si="90"/>
        <v>18</v>
      </c>
      <c r="P969" s="5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0">
        <f t="shared" si="94"/>
        <v>42422.254328703704</v>
      </c>
      <c r="T969" s="10">
        <f t="shared" si="95"/>
        <v>42482.21266203704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9">
        <f t="shared" si="90"/>
        <v>1</v>
      </c>
      <c r="P970" s="5">
        <f t="shared" si="91"/>
        <v>26.5</v>
      </c>
      <c r="Q970" t="str">
        <f t="shared" si="92"/>
        <v>technology</v>
      </c>
      <c r="R970" t="str">
        <f t="shared" si="93"/>
        <v>wearables</v>
      </c>
      <c r="S970" s="10">
        <f t="shared" si="94"/>
        <v>41836.847615740742</v>
      </c>
      <c r="T970" s="10">
        <f t="shared" si="95"/>
        <v>41866.847615740742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9">
        <f t="shared" si="90"/>
        <v>47</v>
      </c>
      <c r="P971" s="5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0">
        <f t="shared" si="94"/>
        <v>42742.30332175926</v>
      </c>
      <c r="T971" s="10">
        <f t="shared" si="95"/>
        <v>42775.30332175926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9">
        <f t="shared" si="90"/>
        <v>46</v>
      </c>
      <c r="P972" s="5">
        <f t="shared" si="91"/>
        <v>164</v>
      </c>
      <c r="Q972" t="str">
        <f t="shared" si="92"/>
        <v>technology</v>
      </c>
      <c r="R972" t="str">
        <f t="shared" si="93"/>
        <v>wearables</v>
      </c>
      <c r="S972" s="10">
        <f t="shared" si="94"/>
        <v>42721.220520833333</v>
      </c>
      <c r="T972" s="10">
        <f t="shared" si="95"/>
        <v>42758.207638888889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9">
        <f t="shared" si="90"/>
        <v>0</v>
      </c>
      <c r="P973" s="5">
        <f t="shared" si="91"/>
        <v>45.2</v>
      </c>
      <c r="Q973" t="str">
        <f t="shared" si="92"/>
        <v>technology</v>
      </c>
      <c r="R973" t="str">
        <f t="shared" si="93"/>
        <v>wearables</v>
      </c>
      <c r="S973" s="10">
        <f t="shared" si="94"/>
        <v>42111.709027777775</v>
      </c>
      <c r="T973" s="10">
        <f t="shared" si="95"/>
        <v>42156.709027777775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9">
        <f t="shared" si="90"/>
        <v>35</v>
      </c>
      <c r="P974" s="5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0">
        <f t="shared" si="94"/>
        <v>41856.865717592591</v>
      </c>
      <c r="T974" s="10">
        <f t="shared" si="95"/>
        <v>41886.290972222225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9">
        <f t="shared" si="90"/>
        <v>2</v>
      </c>
      <c r="P975" s="5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0">
        <f t="shared" si="94"/>
        <v>42257.014965277776</v>
      </c>
      <c r="T975" s="10">
        <f t="shared" si="95"/>
        <v>42317.056631944448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9">
        <f t="shared" si="90"/>
        <v>1</v>
      </c>
      <c r="P976" s="5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0">
        <f t="shared" si="94"/>
        <v>42424.749490740738</v>
      </c>
      <c r="T976" s="10">
        <f t="shared" si="95"/>
        <v>42454.707824074074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9">
        <f t="shared" si="90"/>
        <v>3</v>
      </c>
      <c r="P977" s="5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0">
        <f t="shared" si="94"/>
        <v>42489.696585648147</v>
      </c>
      <c r="T977" s="10">
        <f t="shared" si="95"/>
        <v>42549.696585648147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9">
        <f t="shared" si="90"/>
        <v>2</v>
      </c>
      <c r="P978" s="5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0">
        <f t="shared" si="94"/>
        <v>42185.058993055558</v>
      </c>
      <c r="T978" s="10">
        <f t="shared" si="95"/>
        <v>42230.058993055558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9">
        <f t="shared" si="90"/>
        <v>34</v>
      </c>
      <c r="P979" s="5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0">
        <f t="shared" si="94"/>
        <v>42391.942094907412</v>
      </c>
      <c r="T979" s="10">
        <f t="shared" si="95"/>
        <v>42421.942094907412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9">
        <f t="shared" si="90"/>
        <v>56</v>
      </c>
      <c r="P980" s="5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0">
        <f t="shared" si="94"/>
        <v>42395.309039351851</v>
      </c>
      <c r="T980" s="10">
        <f t="shared" si="95"/>
        <v>42425.309039351851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9">
        <f t="shared" si="90"/>
        <v>83</v>
      </c>
      <c r="P981" s="5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0">
        <f t="shared" si="94"/>
        <v>42506.416990740734</v>
      </c>
      <c r="T981" s="10">
        <f t="shared" si="95"/>
        <v>42541.790972222225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9">
        <f t="shared" si="90"/>
        <v>15</v>
      </c>
      <c r="P982" s="5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0">
        <f t="shared" si="94"/>
        <v>41928.904189814813</v>
      </c>
      <c r="T982" s="10">
        <f t="shared" si="95"/>
        <v>41973.945856481485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9">
        <f t="shared" si="90"/>
        <v>0</v>
      </c>
      <c r="P983" s="5">
        <f t="shared" si="91"/>
        <v>2.75</v>
      </c>
      <c r="Q983" t="str">
        <f t="shared" si="92"/>
        <v>technology</v>
      </c>
      <c r="R983" t="str">
        <f t="shared" si="93"/>
        <v>wearables</v>
      </c>
      <c r="S983" s="10">
        <f t="shared" si="94"/>
        <v>41830.947013888886</v>
      </c>
      <c r="T983" s="10">
        <f t="shared" si="95"/>
        <v>41860.947013888886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9">
        <f t="shared" si="90"/>
        <v>0</v>
      </c>
      <c r="P984" s="5">
        <f t="shared" si="91"/>
        <v>1</v>
      </c>
      <c r="Q984" t="str">
        <f t="shared" si="92"/>
        <v>technology</v>
      </c>
      <c r="R984" t="str">
        <f t="shared" si="93"/>
        <v>wearables</v>
      </c>
      <c r="S984" s="10">
        <f t="shared" si="94"/>
        <v>42615.753310185188</v>
      </c>
      <c r="T984" s="10">
        <f t="shared" si="95"/>
        <v>42645.753310185188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9">
        <f t="shared" si="90"/>
        <v>30</v>
      </c>
      <c r="P985" s="5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0">
        <f t="shared" si="94"/>
        <v>42574.667650462965</v>
      </c>
      <c r="T985" s="10">
        <f t="shared" si="95"/>
        <v>42605.870833333334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9">
        <f t="shared" si="90"/>
        <v>1</v>
      </c>
      <c r="P986" s="5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0">
        <f t="shared" si="94"/>
        <v>42061.11583333333</v>
      </c>
      <c r="T986" s="10">
        <f t="shared" si="95"/>
        <v>42091.074166666673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9">
        <f t="shared" si="90"/>
        <v>6</v>
      </c>
      <c r="P987" s="5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0">
        <f t="shared" si="94"/>
        <v>42339.967708333337</v>
      </c>
      <c r="T987" s="10">
        <f t="shared" si="95"/>
        <v>42369.958333333328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9">
        <f t="shared" si="90"/>
        <v>13</v>
      </c>
      <c r="P988" s="5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0">
        <f t="shared" si="94"/>
        <v>42324.767361111109</v>
      </c>
      <c r="T988" s="10">
        <f t="shared" si="95"/>
        <v>42379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9">
        <f t="shared" si="90"/>
        <v>13</v>
      </c>
      <c r="P989" s="5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0">
        <f t="shared" si="94"/>
        <v>41773.294560185182</v>
      </c>
      <c r="T989" s="10">
        <f t="shared" si="95"/>
        <v>41813.294560185182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9">
        <f t="shared" si="90"/>
        <v>0</v>
      </c>
      <c r="P990" s="5" t="e">
        <f t="shared" si="91"/>
        <v>#DIV/0!</v>
      </c>
      <c r="Q990" t="str">
        <f t="shared" si="92"/>
        <v>technology</v>
      </c>
      <c r="R990" t="str">
        <f t="shared" si="93"/>
        <v>wearables</v>
      </c>
      <c r="S990" s="10">
        <f t="shared" si="94"/>
        <v>42614.356770833328</v>
      </c>
      <c r="T990" s="10">
        <f t="shared" si="95"/>
        <v>42644.356770833328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9">
        <f t="shared" si="90"/>
        <v>17</v>
      </c>
      <c r="P991" s="5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0">
        <f t="shared" si="94"/>
        <v>42611.933969907404</v>
      </c>
      <c r="T991" s="10">
        <f t="shared" si="95"/>
        <v>42641.933969907404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9">
        <f t="shared" si="90"/>
        <v>0</v>
      </c>
      <c r="P992" s="5">
        <f t="shared" si="91"/>
        <v>13</v>
      </c>
      <c r="Q992" t="str">
        <f t="shared" si="92"/>
        <v>technology</v>
      </c>
      <c r="R992" t="str">
        <f t="shared" si="93"/>
        <v>wearables</v>
      </c>
      <c r="S992" s="10">
        <f t="shared" si="94"/>
        <v>41855.784305555557</v>
      </c>
      <c r="T992" s="10">
        <f t="shared" si="95"/>
        <v>41885.784305555557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9">
        <f t="shared" si="90"/>
        <v>4</v>
      </c>
      <c r="P993" s="5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0">
        <f t="shared" si="94"/>
        <v>42538.75680555556</v>
      </c>
      <c r="T993" s="10">
        <f t="shared" si="95"/>
        <v>42563.785416666666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9">
        <f t="shared" si="90"/>
        <v>0</v>
      </c>
      <c r="P994" s="5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0">
        <f t="shared" si="94"/>
        <v>42437.924988425926</v>
      </c>
      <c r="T994" s="10">
        <f t="shared" si="95"/>
        <v>42497.883321759262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9">
        <f t="shared" si="90"/>
        <v>25</v>
      </c>
      <c r="P995" s="5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0">
        <f t="shared" si="94"/>
        <v>42652.964907407411</v>
      </c>
      <c r="T995" s="10">
        <f t="shared" si="95"/>
        <v>42686.208333333328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9">
        <f t="shared" si="90"/>
        <v>2</v>
      </c>
      <c r="P996" s="5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0">
        <f t="shared" si="94"/>
        <v>41921.263078703705</v>
      </c>
      <c r="T996" s="10">
        <f t="shared" si="95"/>
        <v>41973.957638888889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9">
        <f t="shared" si="90"/>
        <v>7</v>
      </c>
      <c r="P997" s="5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0">
        <f t="shared" si="94"/>
        <v>41947.940740740742</v>
      </c>
      <c r="T997" s="10">
        <f t="shared" si="95"/>
        <v>41972.666666666672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9">
        <f t="shared" si="90"/>
        <v>2</v>
      </c>
      <c r="P998" s="5">
        <f t="shared" si="91"/>
        <v>13</v>
      </c>
      <c r="Q998" t="str">
        <f t="shared" si="92"/>
        <v>technology</v>
      </c>
      <c r="R998" t="str">
        <f t="shared" si="93"/>
        <v>wearables</v>
      </c>
      <c r="S998" s="10">
        <f t="shared" si="94"/>
        <v>41817.866435185184</v>
      </c>
      <c r="T998" s="10">
        <f t="shared" si="95"/>
        <v>41847.643750000003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9">
        <f t="shared" si="90"/>
        <v>1</v>
      </c>
      <c r="P999" s="5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0">
        <f t="shared" si="94"/>
        <v>41941.10297453704</v>
      </c>
      <c r="T999" s="10">
        <f t="shared" si="95"/>
        <v>41971.144641203704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9">
        <f t="shared" si="90"/>
        <v>59</v>
      </c>
      <c r="P1000" s="5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0">
        <f t="shared" si="94"/>
        <v>42282.168993055559</v>
      </c>
      <c r="T1000" s="10">
        <f t="shared" si="95"/>
        <v>42327.210659722223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9">
        <f t="shared" si="90"/>
        <v>8</v>
      </c>
      <c r="P1001" s="5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0">
        <f t="shared" si="94"/>
        <v>41926.29965277778</v>
      </c>
      <c r="T1001" s="10">
        <f t="shared" si="95"/>
        <v>41956.334722222222</v>
      </c>
    </row>
    <row r="1002" spans="1:20" ht="45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9">
        <f t="shared" si="90"/>
        <v>2</v>
      </c>
      <c r="P1002" s="5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0">
        <f t="shared" si="94"/>
        <v>42749.059722222228</v>
      </c>
      <c r="T1002" s="10">
        <f t="shared" si="95"/>
        <v>42809.018055555556</v>
      </c>
    </row>
    <row r="1003" spans="1:20" ht="60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9">
        <f t="shared" si="90"/>
        <v>104</v>
      </c>
      <c r="P1003" s="5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0">
        <f t="shared" si="94"/>
        <v>42720.720057870371</v>
      </c>
      <c r="T1003" s="10">
        <f t="shared" si="95"/>
        <v>42765.720057870371</v>
      </c>
    </row>
    <row r="1004" spans="1:20" ht="60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9">
        <f t="shared" si="90"/>
        <v>30</v>
      </c>
      <c r="P1004" s="5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0">
        <f t="shared" si="94"/>
        <v>42325.684189814812</v>
      </c>
      <c r="T1004" s="10">
        <f t="shared" si="95"/>
        <v>42355.249305555553</v>
      </c>
    </row>
    <row r="1005" spans="1:20" ht="45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9">
        <f t="shared" si="90"/>
        <v>16</v>
      </c>
      <c r="P1005" s="5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0">
        <f t="shared" si="94"/>
        <v>42780.709039351852</v>
      </c>
      <c r="T1005" s="10">
        <f t="shared" si="95"/>
        <v>42810.667372685188</v>
      </c>
    </row>
    <row r="1006" spans="1:20" ht="45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9">
        <f t="shared" si="90"/>
        <v>82</v>
      </c>
      <c r="P1006" s="5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0">
        <f t="shared" si="94"/>
        <v>42388.708645833336</v>
      </c>
      <c r="T1006" s="10">
        <f t="shared" si="95"/>
        <v>42418.708645833336</v>
      </c>
    </row>
    <row r="1007" spans="1:20" ht="45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9">
        <f t="shared" si="90"/>
        <v>75</v>
      </c>
      <c r="P1007" s="5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0">
        <f t="shared" si="94"/>
        <v>42276.624803240738</v>
      </c>
      <c r="T1007" s="10">
        <f t="shared" si="95"/>
        <v>42307.624803240738</v>
      </c>
    </row>
    <row r="1008" spans="1:20" ht="45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9">
        <f t="shared" si="90"/>
        <v>6</v>
      </c>
      <c r="P1008" s="5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0">
        <f t="shared" si="94"/>
        <v>41977.040185185186</v>
      </c>
      <c r="T1008" s="10">
        <f t="shared" si="95"/>
        <v>41985.299305555556</v>
      </c>
    </row>
    <row r="1009" spans="1:20" ht="45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9">
        <f t="shared" si="90"/>
        <v>44</v>
      </c>
      <c r="P1009" s="5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0">
        <f t="shared" si="94"/>
        <v>42676.583599537036</v>
      </c>
      <c r="T1009" s="10">
        <f t="shared" si="95"/>
        <v>42718.6252662037</v>
      </c>
    </row>
    <row r="1010" spans="1:20" ht="60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9">
        <f t="shared" si="90"/>
        <v>0</v>
      </c>
      <c r="P1010" s="5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0">
        <f t="shared" si="94"/>
        <v>42702.809201388889</v>
      </c>
      <c r="T1010" s="10">
        <f t="shared" si="95"/>
        <v>42732.809201388889</v>
      </c>
    </row>
    <row r="1011" spans="1:20" ht="60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9">
        <f t="shared" si="90"/>
        <v>13</v>
      </c>
      <c r="P1011" s="5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0">
        <f t="shared" si="94"/>
        <v>42510.604699074072</v>
      </c>
      <c r="T1011" s="10">
        <f t="shared" si="95"/>
        <v>42540.604699074072</v>
      </c>
    </row>
    <row r="1012" spans="1:20" ht="60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9">
        <f t="shared" si="90"/>
        <v>0</v>
      </c>
      <c r="P1012" s="5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0">
        <f t="shared" si="94"/>
        <v>42561.829421296294</v>
      </c>
      <c r="T1012" s="10">
        <f t="shared" si="95"/>
        <v>42618.124305555553</v>
      </c>
    </row>
    <row r="1013" spans="1:20" ht="45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9">
        <f t="shared" si="90"/>
        <v>0</v>
      </c>
      <c r="P1013" s="5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0">
        <f t="shared" si="94"/>
        <v>41946.898090277777</v>
      </c>
      <c r="T1013" s="10">
        <f t="shared" si="95"/>
        <v>41991.898090277777</v>
      </c>
    </row>
    <row r="1014" spans="1:20" ht="60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9">
        <f t="shared" si="90"/>
        <v>21535</v>
      </c>
      <c r="P1014" s="5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0">
        <f t="shared" si="94"/>
        <v>42714.440416666665</v>
      </c>
      <c r="T1014" s="10">
        <f t="shared" si="95"/>
        <v>42759.440416666665</v>
      </c>
    </row>
    <row r="1015" spans="1:20" ht="60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9">
        <f t="shared" si="90"/>
        <v>35</v>
      </c>
      <c r="P1015" s="5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0">
        <f t="shared" si="94"/>
        <v>42339.833981481483</v>
      </c>
      <c r="T1015" s="10">
        <f t="shared" si="95"/>
        <v>42367.833333333328</v>
      </c>
    </row>
    <row r="1016" spans="1:20" ht="30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9">
        <f t="shared" si="90"/>
        <v>31</v>
      </c>
      <c r="P1016" s="5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0">
        <f t="shared" si="94"/>
        <v>41955.002488425926</v>
      </c>
      <c r="T1016" s="10">
        <f t="shared" si="95"/>
        <v>42005.002488425926</v>
      </c>
    </row>
    <row r="1017" spans="1:20" ht="45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9">
        <f t="shared" si="90"/>
        <v>3</v>
      </c>
      <c r="P1017" s="5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0">
        <f t="shared" si="94"/>
        <v>42303.878414351857</v>
      </c>
      <c r="T1017" s="10">
        <f t="shared" si="95"/>
        <v>42333.920081018514</v>
      </c>
    </row>
    <row r="1018" spans="1:20" ht="45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9">
        <f t="shared" si="90"/>
        <v>3</v>
      </c>
      <c r="P1018" s="5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0">
        <f t="shared" si="94"/>
        <v>42422.107129629629</v>
      </c>
      <c r="T1018" s="10">
        <f t="shared" si="95"/>
        <v>42467.065462962957</v>
      </c>
    </row>
    <row r="1019" spans="1:20" ht="60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9">
        <f t="shared" si="90"/>
        <v>23</v>
      </c>
      <c r="P1019" s="5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0">
        <f t="shared" si="94"/>
        <v>42289.675173611111</v>
      </c>
      <c r="T1019" s="10">
        <f t="shared" si="95"/>
        <v>42329.716840277775</v>
      </c>
    </row>
    <row r="1020" spans="1:20" ht="45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9">
        <f t="shared" si="90"/>
        <v>3</v>
      </c>
      <c r="P1020" s="5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0">
        <f t="shared" si="94"/>
        <v>42535.492280092592</v>
      </c>
      <c r="T1020" s="10">
        <f t="shared" si="95"/>
        <v>42565.492280092592</v>
      </c>
    </row>
    <row r="1021" spans="1:20" ht="45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9">
        <f t="shared" si="90"/>
        <v>47</v>
      </c>
      <c r="P1021" s="5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0">
        <f t="shared" si="94"/>
        <v>42009.973946759259</v>
      </c>
      <c r="T1021" s="10">
        <f t="shared" si="95"/>
        <v>42039.973946759259</v>
      </c>
    </row>
    <row r="1022" spans="1:20" ht="60" x14ac:dyDescent="0.25">
      <c r="A1022">
        <v>742</v>
      </c>
      <c r="B1022" s="3" t="s">
        <v>743</v>
      </c>
      <c r="C1022" s="3" t="s">
        <v>4852</v>
      </c>
      <c r="D1022">
        <v>1400</v>
      </c>
      <c r="E1022">
        <v>1550</v>
      </c>
      <c r="F1022" t="s">
        <v>8219</v>
      </c>
      <c r="G1022" t="s">
        <v>8224</v>
      </c>
      <c r="H1022" t="s">
        <v>8246</v>
      </c>
      <c r="I1022">
        <v>1395435712</v>
      </c>
      <c r="J1022">
        <v>1392847312</v>
      </c>
      <c r="K1022" t="b">
        <v>0</v>
      </c>
      <c r="L1022">
        <v>23</v>
      </c>
      <c r="M1022" t="b">
        <v>1</v>
      </c>
      <c r="N1022" t="s">
        <v>8274</v>
      </c>
      <c r="O1022" s="9">
        <f t="shared" si="90"/>
        <v>111</v>
      </c>
      <c r="P1022" s="5">
        <f t="shared" si="91"/>
        <v>67.391304347826093</v>
      </c>
      <c r="Q1022" t="str">
        <f t="shared" si="92"/>
        <v>publishing</v>
      </c>
      <c r="R1022" t="str">
        <f t="shared" si="93"/>
        <v>nonfiction</v>
      </c>
      <c r="S1022" s="10">
        <f t="shared" si="94"/>
        <v>41689.917962962965</v>
      </c>
      <c r="T1022" s="10">
        <f t="shared" si="95"/>
        <v>41719.876296296294</v>
      </c>
    </row>
    <row r="1023" spans="1:20" ht="60" x14ac:dyDescent="0.25">
      <c r="A1023">
        <v>2087</v>
      </c>
      <c r="B1023" s="3" t="s">
        <v>2088</v>
      </c>
      <c r="C1023" s="3" t="s">
        <v>6197</v>
      </c>
      <c r="D1023">
        <v>1500</v>
      </c>
      <c r="E1023">
        <v>1553</v>
      </c>
      <c r="F1023" t="s">
        <v>8219</v>
      </c>
      <c r="G1023" t="s">
        <v>8224</v>
      </c>
      <c r="H1023" t="s">
        <v>8246</v>
      </c>
      <c r="I1023">
        <v>1315457658</v>
      </c>
      <c r="J1023">
        <v>1312865658</v>
      </c>
      <c r="K1023" t="b">
        <v>0</v>
      </c>
      <c r="L1023">
        <v>25</v>
      </c>
      <c r="M1023" t="b">
        <v>1</v>
      </c>
      <c r="N1023" t="s">
        <v>8279</v>
      </c>
      <c r="O1023" s="9">
        <f t="shared" si="90"/>
        <v>104</v>
      </c>
      <c r="P1023" s="5">
        <f t="shared" si="91"/>
        <v>62.12</v>
      </c>
      <c r="Q1023" t="str">
        <f t="shared" si="92"/>
        <v>music</v>
      </c>
      <c r="R1023" t="str">
        <f t="shared" si="93"/>
        <v>indie rock</v>
      </c>
      <c r="S1023" s="10">
        <f t="shared" si="94"/>
        <v>40764.204375000001</v>
      </c>
      <c r="T1023" s="10">
        <f t="shared" si="95"/>
        <v>40794.204375000001</v>
      </c>
    </row>
    <row r="1024" spans="1:20" ht="30" x14ac:dyDescent="0.25">
      <c r="A1024">
        <v>1370</v>
      </c>
      <c r="B1024" s="3" t="s">
        <v>1371</v>
      </c>
      <c r="C1024" s="3" t="s">
        <v>5480</v>
      </c>
      <c r="D1024">
        <v>1500</v>
      </c>
      <c r="E1024">
        <v>1555</v>
      </c>
      <c r="F1024" t="s">
        <v>8219</v>
      </c>
      <c r="G1024" t="s">
        <v>8224</v>
      </c>
      <c r="H1024" t="s">
        <v>8246</v>
      </c>
      <c r="I1024">
        <v>1381881890</v>
      </c>
      <c r="J1024">
        <v>1380585890</v>
      </c>
      <c r="K1024" t="b">
        <v>0</v>
      </c>
      <c r="L1024">
        <v>20</v>
      </c>
      <c r="M1024" t="b">
        <v>1</v>
      </c>
      <c r="N1024" t="s">
        <v>8276</v>
      </c>
      <c r="O1024" s="9">
        <f t="shared" si="90"/>
        <v>104</v>
      </c>
      <c r="P1024" s="5">
        <f t="shared" si="91"/>
        <v>77.75</v>
      </c>
      <c r="Q1024" t="str">
        <f t="shared" si="92"/>
        <v>music</v>
      </c>
      <c r="R1024" t="str">
        <f t="shared" si="93"/>
        <v>rock</v>
      </c>
      <c r="S1024" s="10">
        <f t="shared" si="94"/>
        <v>41548.00335648148</v>
      </c>
      <c r="T1024" s="10">
        <f t="shared" si="95"/>
        <v>41563.00335648148</v>
      </c>
    </row>
    <row r="1025" spans="1:20" ht="60" x14ac:dyDescent="0.25">
      <c r="A1025">
        <v>3388</v>
      </c>
      <c r="B1025" s="3" t="s">
        <v>3387</v>
      </c>
      <c r="C1025" s="3" t="s">
        <v>7498</v>
      </c>
      <c r="D1025">
        <v>1500</v>
      </c>
      <c r="E1025">
        <v>1557</v>
      </c>
      <c r="F1025" t="s">
        <v>8219</v>
      </c>
      <c r="G1025" t="s">
        <v>8225</v>
      </c>
      <c r="H1025" t="s">
        <v>8247</v>
      </c>
      <c r="I1025">
        <v>1434625441</v>
      </c>
      <c r="J1025">
        <v>1432033441</v>
      </c>
      <c r="K1025" t="b">
        <v>0</v>
      </c>
      <c r="L1025">
        <v>45</v>
      </c>
      <c r="M1025" t="b">
        <v>1</v>
      </c>
      <c r="N1025" t="s">
        <v>8271</v>
      </c>
      <c r="O1025" s="9">
        <f t="shared" si="90"/>
        <v>104</v>
      </c>
      <c r="P1025" s="5">
        <f t="shared" si="91"/>
        <v>34.6</v>
      </c>
      <c r="Q1025" t="str">
        <f t="shared" si="92"/>
        <v>theater</v>
      </c>
      <c r="R1025" t="str">
        <f t="shared" si="93"/>
        <v>plays</v>
      </c>
      <c r="S1025" s="10">
        <f t="shared" si="94"/>
        <v>42143.461122685185</v>
      </c>
      <c r="T1025" s="10">
        <f t="shared" si="95"/>
        <v>42173.461122685185</v>
      </c>
    </row>
    <row r="1026" spans="1:20" ht="60" x14ac:dyDescent="0.25">
      <c r="A1026">
        <v>2003</v>
      </c>
      <c r="B1026" s="3" t="s">
        <v>2004</v>
      </c>
      <c r="C1026" s="3" t="s">
        <v>6113</v>
      </c>
      <c r="D1026">
        <v>500</v>
      </c>
      <c r="E1026">
        <v>1560</v>
      </c>
      <c r="F1026" t="s">
        <v>8219</v>
      </c>
      <c r="G1026" t="s">
        <v>8224</v>
      </c>
      <c r="H1026" t="s">
        <v>8246</v>
      </c>
      <c r="I1026">
        <v>1278111600</v>
      </c>
      <c r="J1026">
        <v>1276830052</v>
      </c>
      <c r="K1026" t="b">
        <v>1</v>
      </c>
      <c r="L1026">
        <v>17</v>
      </c>
      <c r="M1026" t="b">
        <v>1</v>
      </c>
      <c r="N1026" t="s">
        <v>8295</v>
      </c>
      <c r="O1026" s="9">
        <f t="shared" ref="O1026:O1089" si="96">ROUND((E1026/D1026)*100,0)</f>
        <v>312</v>
      </c>
      <c r="P1026" s="5">
        <f t="shared" ref="P1026:P1089" si="97">E1026/L1026</f>
        <v>91.764705882352942</v>
      </c>
      <c r="Q1026" t="str">
        <f t="shared" ref="Q1026:Q1089" si="98">LEFT(N1026,SEARCH("/",N1026)-1)</f>
        <v>technology</v>
      </c>
      <c r="R1026" t="str">
        <f t="shared" ref="R1026:R1089" si="99">RIGHT(N1026,LEN(N1026)-SEARCH("/",N1026,1))</f>
        <v>hardware</v>
      </c>
      <c r="S1026" s="10">
        <f t="shared" ref="S1026:S1089" si="100">(((J1026/60)/60)/24)+DATE(1970,1,1)</f>
        <v>40347.125601851854</v>
      </c>
      <c r="T1026" s="10">
        <f t="shared" ref="T1026:T1089" si="101">(((I1026/60)/60)/24)+DATE(1970,1,1)</f>
        <v>40361.958333333336</v>
      </c>
    </row>
    <row r="1027" spans="1:20" ht="45" x14ac:dyDescent="0.25">
      <c r="A1027">
        <v>2290</v>
      </c>
      <c r="B1027" s="3" t="s">
        <v>2291</v>
      </c>
      <c r="C1027" s="3" t="s">
        <v>6400</v>
      </c>
      <c r="D1027">
        <v>1500</v>
      </c>
      <c r="E1027">
        <v>1561</v>
      </c>
      <c r="F1027" t="s">
        <v>8219</v>
      </c>
      <c r="G1027" t="s">
        <v>8224</v>
      </c>
      <c r="H1027" t="s">
        <v>8246</v>
      </c>
      <c r="I1027">
        <v>1259686800</v>
      </c>
      <c r="J1027">
        <v>1252908330</v>
      </c>
      <c r="K1027" t="b">
        <v>0</v>
      </c>
      <c r="L1027">
        <v>29</v>
      </c>
      <c r="M1027" t="b">
        <v>1</v>
      </c>
      <c r="N1027" t="s">
        <v>8276</v>
      </c>
      <c r="O1027" s="9">
        <f t="shared" si="96"/>
        <v>104</v>
      </c>
      <c r="P1027" s="5">
        <f t="shared" si="97"/>
        <v>53.827586206896555</v>
      </c>
      <c r="Q1027" t="str">
        <f t="shared" si="98"/>
        <v>music</v>
      </c>
      <c r="R1027" t="str">
        <f t="shared" si="99"/>
        <v>rock</v>
      </c>
      <c r="S1027" s="10">
        <f t="shared" si="100"/>
        <v>40070.253819444442</v>
      </c>
      <c r="T1027" s="10">
        <f t="shared" si="101"/>
        <v>40148.708333333336</v>
      </c>
    </row>
    <row r="1028" spans="1:20" ht="60" x14ac:dyDescent="0.25">
      <c r="A1028">
        <v>1354</v>
      </c>
      <c r="B1028" s="3" t="s">
        <v>1355</v>
      </c>
      <c r="C1028" s="3" t="s">
        <v>5464</v>
      </c>
      <c r="D1028">
        <v>1200</v>
      </c>
      <c r="E1028">
        <v>1563</v>
      </c>
      <c r="F1028" t="s">
        <v>8219</v>
      </c>
      <c r="G1028" t="s">
        <v>8225</v>
      </c>
      <c r="H1028" t="s">
        <v>8247</v>
      </c>
      <c r="I1028">
        <v>1465672979</v>
      </c>
      <c r="J1028">
        <v>1463080979</v>
      </c>
      <c r="K1028" t="b">
        <v>0</v>
      </c>
      <c r="L1028">
        <v>64</v>
      </c>
      <c r="M1028" t="b">
        <v>1</v>
      </c>
      <c r="N1028" t="s">
        <v>8274</v>
      </c>
      <c r="O1028" s="9">
        <f t="shared" si="96"/>
        <v>130</v>
      </c>
      <c r="P1028" s="5">
        <f t="shared" si="97"/>
        <v>24.421875</v>
      </c>
      <c r="Q1028" t="str">
        <f t="shared" si="98"/>
        <v>publishing</v>
      </c>
      <c r="R1028" t="str">
        <f t="shared" si="99"/>
        <v>nonfiction</v>
      </c>
      <c r="S1028" s="10">
        <f t="shared" si="100"/>
        <v>42502.807627314818</v>
      </c>
      <c r="T1028" s="10">
        <f t="shared" si="101"/>
        <v>42532.807627314818</v>
      </c>
    </row>
    <row r="1029" spans="1:20" ht="60" x14ac:dyDescent="0.25">
      <c r="A1029">
        <v>529</v>
      </c>
      <c r="B1029" s="3" t="s">
        <v>530</v>
      </c>
      <c r="C1029" s="3" t="s">
        <v>4639</v>
      </c>
      <c r="D1029">
        <v>1200</v>
      </c>
      <c r="E1029">
        <v>1565</v>
      </c>
      <c r="F1029" t="s">
        <v>8219</v>
      </c>
      <c r="G1029" t="s">
        <v>8229</v>
      </c>
      <c r="H1029" t="s">
        <v>8251</v>
      </c>
      <c r="I1029">
        <v>1484110800</v>
      </c>
      <c r="J1029">
        <v>1482281094</v>
      </c>
      <c r="K1029" t="b">
        <v>0</v>
      </c>
      <c r="L1029">
        <v>18</v>
      </c>
      <c r="M1029" t="b">
        <v>1</v>
      </c>
      <c r="N1029" t="s">
        <v>8271</v>
      </c>
      <c r="O1029" s="9">
        <f t="shared" si="96"/>
        <v>130</v>
      </c>
      <c r="P1029" s="5">
        <f t="shared" si="97"/>
        <v>86.944444444444443</v>
      </c>
      <c r="Q1029" t="str">
        <f t="shared" si="98"/>
        <v>theater</v>
      </c>
      <c r="R1029" t="str">
        <f t="shared" si="99"/>
        <v>plays</v>
      </c>
      <c r="S1029" s="10">
        <f t="shared" si="100"/>
        <v>42725.031180555554</v>
      </c>
      <c r="T1029" s="10">
        <f t="shared" si="101"/>
        <v>42746.208333333328</v>
      </c>
    </row>
    <row r="1030" spans="1:20" ht="45" x14ac:dyDescent="0.25">
      <c r="A1030">
        <v>3396</v>
      </c>
      <c r="B1030" s="3" t="s">
        <v>3395</v>
      </c>
      <c r="C1030" s="3" t="s">
        <v>7506</v>
      </c>
      <c r="D1030">
        <v>1500</v>
      </c>
      <c r="E1030">
        <v>1565</v>
      </c>
      <c r="F1030" t="s">
        <v>8219</v>
      </c>
      <c r="G1030" t="s">
        <v>8224</v>
      </c>
      <c r="H1030" t="s">
        <v>8246</v>
      </c>
      <c r="I1030">
        <v>1401595140</v>
      </c>
      <c r="J1030">
        <v>1399286589</v>
      </c>
      <c r="K1030" t="b">
        <v>0</v>
      </c>
      <c r="L1030">
        <v>28</v>
      </c>
      <c r="M1030" t="b">
        <v>1</v>
      </c>
      <c r="N1030" t="s">
        <v>8271</v>
      </c>
      <c r="O1030" s="9">
        <f t="shared" si="96"/>
        <v>104</v>
      </c>
      <c r="P1030" s="5">
        <f t="shared" si="97"/>
        <v>55.892857142857146</v>
      </c>
      <c r="Q1030" t="str">
        <f t="shared" si="98"/>
        <v>theater</v>
      </c>
      <c r="R1030" t="str">
        <f t="shared" si="99"/>
        <v>plays</v>
      </c>
      <c r="S1030" s="10">
        <f t="shared" si="100"/>
        <v>41764.44663194444</v>
      </c>
      <c r="T1030" s="10">
        <f t="shared" si="101"/>
        <v>41791.165972222225</v>
      </c>
    </row>
    <row r="1031" spans="1:20" ht="45" x14ac:dyDescent="0.25">
      <c r="A1031">
        <v>77</v>
      </c>
      <c r="B1031" s="3" t="s">
        <v>79</v>
      </c>
      <c r="C1031" s="3" t="s">
        <v>4188</v>
      </c>
      <c r="D1031">
        <v>400</v>
      </c>
      <c r="E1031">
        <v>1570</v>
      </c>
      <c r="F1031" t="s">
        <v>8219</v>
      </c>
      <c r="G1031" t="s">
        <v>8224</v>
      </c>
      <c r="H1031" t="s">
        <v>8246</v>
      </c>
      <c r="I1031">
        <v>1337569140</v>
      </c>
      <c r="J1031">
        <v>1332991717</v>
      </c>
      <c r="K1031" t="b">
        <v>0</v>
      </c>
      <c r="L1031">
        <v>26</v>
      </c>
      <c r="M1031" t="b">
        <v>1</v>
      </c>
      <c r="N1031" t="s">
        <v>8266</v>
      </c>
      <c r="O1031" s="9">
        <f t="shared" si="96"/>
        <v>393</v>
      </c>
      <c r="P1031" s="5">
        <f t="shared" si="97"/>
        <v>60.384615384615387</v>
      </c>
      <c r="Q1031" t="str">
        <f t="shared" si="98"/>
        <v>film &amp; video</v>
      </c>
      <c r="R1031" t="str">
        <f t="shared" si="99"/>
        <v>shorts</v>
      </c>
      <c r="S1031" s="10">
        <f t="shared" si="100"/>
        <v>40997.144872685189</v>
      </c>
      <c r="T1031" s="10">
        <f t="shared" si="101"/>
        <v>41050.124305555553</v>
      </c>
    </row>
    <row r="1032" spans="1:20" ht="45" x14ac:dyDescent="0.25">
      <c r="A1032">
        <v>3543</v>
      </c>
      <c r="B1032" s="3" t="s">
        <v>3542</v>
      </c>
      <c r="C1032" s="3" t="s">
        <v>7653</v>
      </c>
      <c r="D1032">
        <v>1500</v>
      </c>
      <c r="E1032">
        <v>1570</v>
      </c>
      <c r="F1032" t="s">
        <v>8219</v>
      </c>
      <c r="G1032" t="s">
        <v>8236</v>
      </c>
      <c r="H1032" t="s">
        <v>8249</v>
      </c>
      <c r="I1032">
        <v>1435255659</v>
      </c>
      <c r="J1032">
        <v>1432663659</v>
      </c>
      <c r="K1032" t="b">
        <v>0</v>
      </c>
      <c r="L1032">
        <v>29</v>
      </c>
      <c r="M1032" t="b">
        <v>1</v>
      </c>
      <c r="N1032" t="s">
        <v>8271</v>
      </c>
      <c r="O1032" s="9">
        <f t="shared" si="96"/>
        <v>105</v>
      </c>
      <c r="P1032" s="5">
        <f t="shared" si="97"/>
        <v>54.137931034482762</v>
      </c>
      <c r="Q1032" t="str">
        <f t="shared" si="98"/>
        <v>theater</v>
      </c>
      <c r="R1032" t="str">
        <f t="shared" si="99"/>
        <v>plays</v>
      </c>
      <c r="S1032" s="10">
        <f t="shared" si="100"/>
        <v>42150.755312499998</v>
      </c>
      <c r="T1032" s="10">
        <f t="shared" si="101"/>
        <v>42180.755312499998</v>
      </c>
    </row>
    <row r="1033" spans="1:20" ht="60" x14ac:dyDescent="0.25">
      <c r="A1033">
        <v>810</v>
      </c>
      <c r="B1033" s="3" t="s">
        <v>811</v>
      </c>
      <c r="C1033" s="3" t="s">
        <v>4920</v>
      </c>
      <c r="D1033">
        <v>1500</v>
      </c>
      <c r="E1033">
        <v>1575</v>
      </c>
      <c r="F1033" t="s">
        <v>8219</v>
      </c>
      <c r="G1033" t="s">
        <v>8224</v>
      </c>
      <c r="H1033" t="s">
        <v>8246</v>
      </c>
      <c r="I1033">
        <v>1346462462</v>
      </c>
      <c r="J1033">
        <v>1343870462</v>
      </c>
      <c r="K1033" t="b">
        <v>0</v>
      </c>
      <c r="L1033">
        <v>27</v>
      </c>
      <c r="M1033" t="b">
        <v>1</v>
      </c>
      <c r="N1033" t="s">
        <v>8276</v>
      </c>
      <c r="O1033" s="9">
        <f t="shared" si="96"/>
        <v>105</v>
      </c>
      <c r="P1033" s="5">
        <f t="shared" si="97"/>
        <v>58.333333333333336</v>
      </c>
      <c r="Q1033" t="str">
        <f t="shared" si="98"/>
        <v>music</v>
      </c>
      <c r="R1033" t="str">
        <f t="shared" si="99"/>
        <v>rock</v>
      </c>
      <c r="S1033" s="10">
        <f t="shared" si="100"/>
        <v>41123.056273148148</v>
      </c>
      <c r="T1033" s="10">
        <f t="shared" si="101"/>
        <v>41153.056273148148</v>
      </c>
    </row>
    <row r="1034" spans="1:20" ht="60" x14ac:dyDescent="0.25">
      <c r="A1034">
        <v>3353</v>
      </c>
      <c r="B1034" s="3" t="s">
        <v>3352</v>
      </c>
      <c r="C1034" s="3" t="s">
        <v>7463</v>
      </c>
      <c r="D1034">
        <v>500</v>
      </c>
      <c r="E1034">
        <v>1575</v>
      </c>
      <c r="F1034" t="s">
        <v>8219</v>
      </c>
      <c r="G1034" t="s">
        <v>8225</v>
      </c>
      <c r="H1034" t="s">
        <v>8247</v>
      </c>
      <c r="I1034">
        <v>1462230000</v>
      </c>
      <c r="J1034">
        <v>1461061350</v>
      </c>
      <c r="K1034" t="b">
        <v>0</v>
      </c>
      <c r="L1034">
        <v>44</v>
      </c>
      <c r="M1034" t="b">
        <v>1</v>
      </c>
      <c r="N1034" t="s">
        <v>8271</v>
      </c>
      <c r="O1034" s="9">
        <f t="shared" si="96"/>
        <v>315</v>
      </c>
      <c r="P1034" s="5">
        <f t="shared" si="97"/>
        <v>35.795454545454547</v>
      </c>
      <c r="Q1034" t="str">
        <f t="shared" si="98"/>
        <v>theater</v>
      </c>
      <c r="R1034" t="str">
        <f t="shared" si="99"/>
        <v>plays</v>
      </c>
      <c r="S1034" s="10">
        <f t="shared" si="100"/>
        <v>42479.432291666672</v>
      </c>
      <c r="T1034" s="10">
        <f t="shared" si="101"/>
        <v>42492.958333333328</v>
      </c>
    </row>
    <row r="1035" spans="1:20" ht="45" x14ac:dyDescent="0.25">
      <c r="A1035">
        <v>1618</v>
      </c>
      <c r="B1035" s="3" t="s">
        <v>1619</v>
      </c>
      <c r="C1035" s="3" t="s">
        <v>5728</v>
      </c>
      <c r="D1035">
        <v>1500</v>
      </c>
      <c r="E1035">
        <v>1576</v>
      </c>
      <c r="F1035" t="s">
        <v>8219</v>
      </c>
      <c r="G1035" t="s">
        <v>8224</v>
      </c>
      <c r="H1035" t="s">
        <v>8246</v>
      </c>
      <c r="I1035">
        <v>1362757335</v>
      </c>
      <c r="J1035">
        <v>1359301335</v>
      </c>
      <c r="K1035" t="b">
        <v>0</v>
      </c>
      <c r="L1035">
        <v>27</v>
      </c>
      <c r="M1035" t="b">
        <v>1</v>
      </c>
      <c r="N1035" t="s">
        <v>8276</v>
      </c>
      <c r="O1035" s="9">
        <f t="shared" si="96"/>
        <v>105</v>
      </c>
      <c r="P1035" s="5">
        <f t="shared" si="97"/>
        <v>58.370370370370374</v>
      </c>
      <c r="Q1035" t="str">
        <f t="shared" si="98"/>
        <v>music</v>
      </c>
      <c r="R1035" t="str">
        <f t="shared" si="99"/>
        <v>rock</v>
      </c>
      <c r="S1035" s="10">
        <f t="shared" si="100"/>
        <v>41301.654340277775</v>
      </c>
      <c r="T1035" s="10">
        <f t="shared" si="101"/>
        <v>41341.654340277775</v>
      </c>
    </row>
    <row r="1036" spans="1:20" ht="45" x14ac:dyDescent="0.25">
      <c r="A1036">
        <v>3393</v>
      </c>
      <c r="B1036" s="3" t="s">
        <v>3392</v>
      </c>
      <c r="C1036" s="3" t="s">
        <v>7503</v>
      </c>
      <c r="D1036">
        <v>1500</v>
      </c>
      <c r="E1036">
        <v>1587</v>
      </c>
      <c r="F1036" t="s">
        <v>8219</v>
      </c>
      <c r="G1036" t="s">
        <v>8224</v>
      </c>
      <c r="H1036" t="s">
        <v>8246</v>
      </c>
      <c r="I1036">
        <v>1415234760</v>
      </c>
      <c r="J1036">
        <v>1413065230</v>
      </c>
      <c r="K1036" t="b">
        <v>0</v>
      </c>
      <c r="L1036">
        <v>44</v>
      </c>
      <c r="M1036" t="b">
        <v>1</v>
      </c>
      <c r="N1036" t="s">
        <v>8271</v>
      </c>
      <c r="O1036" s="9">
        <f t="shared" si="96"/>
        <v>106</v>
      </c>
      <c r="P1036" s="5">
        <f t="shared" si="97"/>
        <v>36.06818181818182</v>
      </c>
      <c r="Q1036" t="str">
        <f t="shared" si="98"/>
        <v>theater</v>
      </c>
      <c r="R1036" t="str">
        <f t="shared" si="99"/>
        <v>plays</v>
      </c>
      <c r="S1036" s="10">
        <f t="shared" si="100"/>
        <v>41923.921643518523</v>
      </c>
      <c r="T1036" s="10">
        <f t="shared" si="101"/>
        <v>41949.031944444447</v>
      </c>
    </row>
    <row r="1037" spans="1:20" ht="45" x14ac:dyDescent="0.25">
      <c r="A1037">
        <v>99</v>
      </c>
      <c r="B1037" s="3" t="s">
        <v>101</v>
      </c>
      <c r="C1037" s="3" t="s">
        <v>4210</v>
      </c>
      <c r="D1037">
        <v>1500</v>
      </c>
      <c r="E1037">
        <v>1590.29</v>
      </c>
      <c r="F1037" t="s">
        <v>8219</v>
      </c>
      <c r="G1037" t="s">
        <v>8224</v>
      </c>
      <c r="H1037" t="s">
        <v>8246</v>
      </c>
      <c r="I1037">
        <v>1390426799</v>
      </c>
      <c r="J1037">
        <v>1387834799</v>
      </c>
      <c r="K1037" t="b">
        <v>0</v>
      </c>
      <c r="L1037">
        <v>39</v>
      </c>
      <c r="M1037" t="b">
        <v>1</v>
      </c>
      <c r="N1037" t="s">
        <v>8266</v>
      </c>
      <c r="O1037" s="9">
        <f t="shared" si="96"/>
        <v>106</v>
      </c>
      <c r="P1037" s="5">
        <f t="shared" si="97"/>
        <v>40.776666666666664</v>
      </c>
      <c r="Q1037" t="str">
        <f t="shared" si="98"/>
        <v>film &amp; video</v>
      </c>
      <c r="R1037" t="str">
        <f t="shared" si="99"/>
        <v>shorts</v>
      </c>
      <c r="S1037" s="10">
        <f t="shared" si="100"/>
        <v>41631.902766203704</v>
      </c>
      <c r="T1037" s="10">
        <f t="shared" si="101"/>
        <v>41661.902766203704</v>
      </c>
    </row>
    <row r="1038" spans="1:20" ht="45" x14ac:dyDescent="0.25">
      <c r="A1038">
        <v>3330</v>
      </c>
      <c r="B1038" s="3" t="s">
        <v>3330</v>
      </c>
      <c r="C1038" s="3" t="s">
        <v>7440</v>
      </c>
      <c r="D1038">
        <v>1500</v>
      </c>
      <c r="E1038">
        <v>1594</v>
      </c>
      <c r="F1038" t="s">
        <v>8219</v>
      </c>
      <c r="G1038" t="s">
        <v>8225</v>
      </c>
      <c r="H1038" t="s">
        <v>8247</v>
      </c>
      <c r="I1038">
        <v>1427919468</v>
      </c>
      <c r="J1038">
        <v>1425331068</v>
      </c>
      <c r="K1038" t="b">
        <v>0</v>
      </c>
      <c r="L1038">
        <v>69</v>
      </c>
      <c r="M1038" t="b">
        <v>1</v>
      </c>
      <c r="N1038" t="s">
        <v>8271</v>
      </c>
      <c r="O1038" s="9">
        <f t="shared" si="96"/>
        <v>106</v>
      </c>
      <c r="P1038" s="5">
        <f t="shared" si="97"/>
        <v>23.10144927536232</v>
      </c>
      <c r="Q1038" t="str">
        <f t="shared" si="98"/>
        <v>theater</v>
      </c>
      <c r="R1038" t="str">
        <f t="shared" si="99"/>
        <v>plays</v>
      </c>
      <c r="S1038" s="10">
        <f t="shared" si="100"/>
        <v>42065.887361111112</v>
      </c>
      <c r="T1038" s="10">
        <f t="shared" si="101"/>
        <v>42095.845694444448</v>
      </c>
    </row>
    <row r="1039" spans="1:20" ht="30" x14ac:dyDescent="0.25">
      <c r="A1039">
        <v>738</v>
      </c>
      <c r="B1039" s="3" t="s">
        <v>739</v>
      </c>
      <c r="C1039" s="3" t="s">
        <v>4848</v>
      </c>
      <c r="D1039">
        <v>1500</v>
      </c>
      <c r="E1039">
        <v>1601</v>
      </c>
      <c r="F1039" t="s">
        <v>8219</v>
      </c>
      <c r="G1039" t="s">
        <v>8224</v>
      </c>
      <c r="H1039" t="s">
        <v>8246</v>
      </c>
      <c r="I1039">
        <v>1417409940</v>
      </c>
      <c r="J1039">
        <v>1414765794</v>
      </c>
      <c r="K1039" t="b">
        <v>0</v>
      </c>
      <c r="L1039">
        <v>41</v>
      </c>
      <c r="M1039" t="b">
        <v>1</v>
      </c>
      <c r="N1039" t="s">
        <v>8274</v>
      </c>
      <c r="O1039" s="9">
        <f t="shared" si="96"/>
        <v>107</v>
      </c>
      <c r="P1039" s="5">
        <f t="shared" si="97"/>
        <v>39.048780487804876</v>
      </c>
      <c r="Q1039" t="str">
        <f t="shared" si="98"/>
        <v>publishing</v>
      </c>
      <c r="R1039" t="str">
        <f t="shared" si="99"/>
        <v>nonfiction</v>
      </c>
      <c r="S1039" s="10">
        <f t="shared" si="100"/>
        <v>41943.604097222218</v>
      </c>
      <c r="T1039" s="10">
        <f t="shared" si="101"/>
        <v>41974.207638888889</v>
      </c>
    </row>
    <row r="1040" spans="1:20" ht="60" x14ac:dyDescent="0.25">
      <c r="A1040">
        <v>2999</v>
      </c>
      <c r="B1040" s="3" t="s">
        <v>2999</v>
      </c>
      <c r="C1040" s="3" t="s">
        <v>7109</v>
      </c>
      <c r="D1040">
        <v>1350</v>
      </c>
      <c r="E1040">
        <v>1605</v>
      </c>
      <c r="F1040" t="s">
        <v>8219</v>
      </c>
      <c r="G1040" t="s">
        <v>8224</v>
      </c>
      <c r="H1040" t="s">
        <v>8246</v>
      </c>
      <c r="I1040">
        <v>1488333600</v>
      </c>
      <c r="J1040">
        <v>1487094360</v>
      </c>
      <c r="K1040" t="b">
        <v>0</v>
      </c>
      <c r="L1040">
        <v>20</v>
      </c>
      <c r="M1040" t="b">
        <v>1</v>
      </c>
      <c r="N1040" t="s">
        <v>8303</v>
      </c>
      <c r="O1040" s="9">
        <f t="shared" si="96"/>
        <v>119</v>
      </c>
      <c r="P1040" s="5">
        <f t="shared" si="97"/>
        <v>80.25</v>
      </c>
      <c r="Q1040" t="str">
        <f t="shared" si="98"/>
        <v>theater</v>
      </c>
      <c r="R1040" t="str">
        <f t="shared" si="99"/>
        <v>spaces</v>
      </c>
      <c r="S1040" s="10">
        <f t="shared" si="100"/>
        <v>42780.740277777775</v>
      </c>
      <c r="T1040" s="10">
        <f t="shared" si="101"/>
        <v>42795.083333333328</v>
      </c>
    </row>
    <row r="1041" spans="1:20" ht="45" x14ac:dyDescent="0.25">
      <c r="A1041">
        <v>3231</v>
      </c>
      <c r="B1041" s="3" t="s">
        <v>3231</v>
      </c>
      <c r="C1041" s="3" t="s">
        <v>7341</v>
      </c>
      <c r="D1041">
        <v>1000</v>
      </c>
      <c r="E1041">
        <v>1610</v>
      </c>
      <c r="F1041" t="s">
        <v>8219</v>
      </c>
      <c r="G1041" t="s">
        <v>8224</v>
      </c>
      <c r="H1041" t="s">
        <v>8246</v>
      </c>
      <c r="I1041">
        <v>1460846347</v>
      </c>
      <c r="J1041">
        <v>1458254347</v>
      </c>
      <c r="K1041" t="b">
        <v>0</v>
      </c>
      <c r="L1041">
        <v>28</v>
      </c>
      <c r="M1041" t="b">
        <v>1</v>
      </c>
      <c r="N1041" t="s">
        <v>8271</v>
      </c>
      <c r="O1041" s="9">
        <f t="shared" si="96"/>
        <v>161</v>
      </c>
      <c r="P1041" s="5">
        <f t="shared" si="97"/>
        <v>57.5</v>
      </c>
      <c r="Q1041" t="str">
        <f t="shared" si="98"/>
        <v>theater</v>
      </c>
      <c r="R1041" t="str">
        <f t="shared" si="99"/>
        <v>plays</v>
      </c>
      <c r="S1041" s="10">
        <f t="shared" si="100"/>
        <v>42446.943831018521</v>
      </c>
      <c r="T1041" s="10">
        <f t="shared" si="101"/>
        <v>42476.943831018521</v>
      </c>
    </row>
    <row r="1042" spans="1:20" ht="60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9">
        <f t="shared" si="96"/>
        <v>0</v>
      </c>
      <c r="P1042" s="5">
        <f t="shared" si="97"/>
        <v>250</v>
      </c>
      <c r="Q1042" t="str">
        <f t="shared" si="98"/>
        <v>journalism</v>
      </c>
      <c r="R1042" t="str">
        <f t="shared" si="99"/>
        <v>audio</v>
      </c>
      <c r="S1042" s="10">
        <f t="shared" si="100"/>
        <v>42579.708437499998</v>
      </c>
      <c r="T1042" s="10">
        <f t="shared" si="101"/>
        <v>42609.708437499998</v>
      </c>
    </row>
    <row r="1043" spans="1:20" ht="45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9">
        <f t="shared" si="96"/>
        <v>0</v>
      </c>
      <c r="P1043" s="5" t="e">
        <f t="shared" si="97"/>
        <v>#DIV/0!</v>
      </c>
      <c r="Q1043" t="str">
        <f t="shared" si="98"/>
        <v>journalism</v>
      </c>
      <c r="R1043" t="str">
        <f t="shared" si="99"/>
        <v>audio</v>
      </c>
      <c r="S1043" s="10">
        <f t="shared" si="100"/>
        <v>41831.060092592597</v>
      </c>
      <c r="T1043" s="10">
        <f t="shared" si="101"/>
        <v>41851.060092592597</v>
      </c>
    </row>
    <row r="1044" spans="1:20" ht="60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9">
        <f t="shared" si="96"/>
        <v>2</v>
      </c>
      <c r="P1044" s="5">
        <f t="shared" si="97"/>
        <v>10</v>
      </c>
      <c r="Q1044" t="str">
        <f t="shared" si="98"/>
        <v>journalism</v>
      </c>
      <c r="R1044" t="str">
        <f t="shared" si="99"/>
        <v>audio</v>
      </c>
      <c r="S1044" s="10">
        <f t="shared" si="100"/>
        <v>41851.696157407408</v>
      </c>
      <c r="T1044" s="10">
        <f t="shared" si="101"/>
        <v>41894.416666666664</v>
      </c>
    </row>
    <row r="1045" spans="1:20" ht="45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9">
        <f t="shared" si="96"/>
        <v>9</v>
      </c>
      <c r="P1045" s="5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0">
        <f t="shared" si="100"/>
        <v>42114.252951388888</v>
      </c>
      <c r="T1045" s="10">
        <f t="shared" si="101"/>
        <v>42144.252951388888</v>
      </c>
    </row>
    <row r="1046" spans="1:20" ht="60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9">
        <f t="shared" si="96"/>
        <v>0</v>
      </c>
      <c r="P1046" s="5">
        <f t="shared" si="97"/>
        <v>3</v>
      </c>
      <c r="Q1046" t="str">
        <f t="shared" si="98"/>
        <v>journalism</v>
      </c>
      <c r="R1046" t="str">
        <f t="shared" si="99"/>
        <v>audio</v>
      </c>
      <c r="S1046" s="10">
        <f t="shared" si="100"/>
        <v>42011.925937499997</v>
      </c>
      <c r="T1046" s="10">
        <f t="shared" si="101"/>
        <v>42068.852083333331</v>
      </c>
    </row>
    <row r="1047" spans="1:20" ht="45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9">
        <f t="shared" si="96"/>
        <v>3</v>
      </c>
      <c r="P1047" s="5">
        <f t="shared" si="97"/>
        <v>33.25</v>
      </c>
      <c r="Q1047" t="str">
        <f t="shared" si="98"/>
        <v>journalism</v>
      </c>
      <c r="R1047" t="str">
        <f t="shared" si="99"/>
        <v>audio</v>
      </c>
      <c r="S1047" s="10">
        <f t="shared" si="100"/>
        <v>41844.874421296299</v>
      </c>
      <c r="T1047" s="10">
        <f t="shared" si="101"/>
        <v>41874.874421296299</v>
      </c>
    </row>
    <row r="1048" spans="1:20" ht="60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9">
        <f t="shared" si="96"/>
        <v>0</v>
      </c>
      <c r="P1048" s="5" t="e">
        <f t="shared" si="97"/>
        <v>#DIV/0!</v>
      </c>
      <c r="Q1048" t="str">
        <f t="shared" si="98"/>
        <v>journalism</v>
      </c>
      <c r="R1048" t="str">
        <f t="shared" si="99"/>
        <v>audio</v>
      </c>
      <c r="S1048" s="10">
        <f t="shared" si="100"/>
        <v>42319.851388888885</v>
      </c>
      <c r="T1048" s="10">
        <f t="shared" si="101"/>
        <v>42364.851388888885</v>
      </c>
    </row>
    <row r="1049" spans="1:20" ht="45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9">
        <f t="shared" si="96"/>
        <v>0</v>
      </c>
      <c r="P1049" s="5">
        <f t="shared" si="97"/>
        <v>1</v>
      </c>
      <c r="Q1049" t="str">
        <f t="shared" si="98"/>
        <v>journalism</v>
      </c>
      <c r="R1049" t="str">
        <f t="shared" si="99"/>
        <v>audio</v>
      </c>
      <c r="S1049" s="10">
        <f t="shared" si="100"/>
        <v>41918.818460648145</v>
      </c>
      <c r="T1049" s="10">
        <f t="shared" si="101"/>
        <v>41948.860127314816</v>
      </c>
    </row>
    <row r="1050" spans="1:20" ht="60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9">
        <f t="shared" si="96"/>
        <v>1</v>
      </c>
      <c r="P1050" s="5">
        <f t="shared" si="97"/>
        <v>53</v>
      </c>
      <c r="Q1050" t="str">
        <f t="shared" si="98"/>
        <v>journalism</v>
      </c>
      <c r="R1050" t="str">
        <f t="shared" si="99"/>
        <v>audio</v>
      </c>
      <c r="S1050" s="10">
        <f t="shared" si="100"/>
        <v>42598.053113425922</v>
      </c>
      <c r="T1050" s="10">
        <f t="shared" si="101"/>
        <v>42638.053113425922</v>
      </c>
    </row>
    <row r="1051" spans="1:20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9">
        <f t="shared" si="96"/>
        <v>0</v>
      </c>
      <c r="P1051" s="5" t="e">
        <f t="shared" si="97"/>
        <v>#DIV/0!</v>
      </c>
      <c r="Q1051" t="str">
        <f t="shared" si="98"/>
        <v>journalism</v>
      </c>
      <c r="R1051" t="str">
        <f t="shared" si="99"/>
        <v>audio</v>
      </c>
      <c r="S1051" s="10">
        <f t="shared" si="100"/>
        <v>42382.431076388893</v>
      </c>
      <c r="T1051" s="10">
        <f t="shared" si="101"/>
        <v>42412.431076388893</v>
      </c>
    </row>
    <row r="1052" spans="1:20" ht="30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9">
        <f t="shared" si="96"/>
        <v>0</v>
      </c>
      <c r="P1052" s="5" t="e">
        <f t="shared" si="97"/>
        <v>#DIV/0!</v>
      </c>
      <c r="Q1052" t="str">
        <f t="shared" si="98"/>
        <v>journalism</v>
      </c>
      <c r="R1052" t="str">
        <f t="shared" si="99"/>
        <v>audio</v>
      </c>
      <c r="S1052" s="10">
        <f t="shared" si="100"/>
        <v>42231.7971875</v>
      </c>
      <c r="T1052" s="10">
        <f t="shared" si="101"/>
        <v>42261.7971875</v>
      </c>
    </row>
    <row r="1053" spans="1:20" ht="60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9">
        <f t="shared" si="96"/>
        <v>0</v>
      </c>
      <c r="P1053" s="5" t="e">
        <f t="shared" si="97"/>
        <v>#DIV/0!</v>
      </c>
      <c r="Q1053" t="str">
        <f t="shared" si="98"/>
        <v>journalism</v>
      </c>
      <c r="R1053" t="str">
        <f t="shared" si="99"/>
        <v>audio</v>
      </c>
      <c r="S1053" s="10">
        <f t="shared" si="100"/>
        <v>41850.014178240745</v>
      </c>
      <c r="T1053" s="10">
        <f t="shared" si="101"/>
        <v>41878.014178240745</v>
      </c>
    </row>
    <row r="1054" spans="1:20" ht="75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9">
        <f t="shared" si="96"/>
        <v>0</v>
      </c>
      <c r="P1054" s="5" t="e">
        <f t="shared" si="97"/>
        <v>#DIV/0!</v>
      </c>
      <c r="Q1054" t="str">
        <f t="shared" si="98"/>
        <v>journalism</v>
      </c>
      <c r="R1054" t="str">
        <f t="shared" si="99"/>
        <v>audio</v>
      </c>
      <c r="S1054" s="10">
        <f t="shared" si="100"/>
        <v>42483.797395833331</v>
      </c>
      <c r="T1054" s="10">
        <f t="shared" si="101"/>
        <v>42527.839583333334</v>
      </c>
    </row>
    <row r="1055" spans="1:20" ht="60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9">
        <f t="shared" si="96"/>
        <v>1</v>
      </c>
      <c r="P1055" s="5">
        <f t="shared" si="97"/>
        <v>15</v>
      </c>
      <c r="Q1055" t="str">
        <f t="shared" si="98"/>
        <v>journalism</v>
      </c>
      <c r="R1055" t="str">
        <f t="shared" si="99"/>
        <v>audio</v>
      </c>
      <c r="S1055" s="10">
        <f t="shared" si="100"/>
        <v>42775.172824074078</v>
      </c>
      <c r="T1055" s="10">
        <f t="shared" si="101"/>
        <v>42800.172824074078</v>
      </c>
    </row>
    <row r="1056" spans="1:20" ht="60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9">
        <f t="shared" si="96"/>
        <v>0</v>
      </c>
      <c r="P1056" s="5" t="e">
        <f t="shared" si="97"/>
        <v>#DIV/0!</v>
      </c>
      <c r="Q1056" t="str">
        <f t="shared" si="98"/>
        <v>journalism</v>
      </c>
      <c r="R1056" t="str">
        <f t="shared" si="99"/>
        <v>audio</v>
      </c>
      <c r="S1056" s="10">
        <f t="shared" si="100"/>
        <v>41831.851840277777</v>
      </c>
      <c r="T1056" s="10">
        <f t="shared" si="101"/>
        <v>41861.916666666664</v>
      </c>
    </row>
    <row r="1057" spans="1:20" ht="60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9">
        <f t="shared" si="96"/>
        <v>0</v>
      </c>
      <c r="P1057" s="5" t="e">
        <f t="shared" si="97"/>
        <v>#DIV/0!</v>
      </c>
      <c r="Q1057" t="str">
        <f t="shared" si="98"/>
        <v>journalism</v>
      </c>
      <c r="R1057" t="str">
        <f t="shared" si="99"/>
        <v>audio</v>
      </c>
      <c r="S1057" s="10">
        <f t="shared" si="100"/>
        <v>42406.992418981477</v>
      </c>
      <c r="T1057" s="10">
        <f t="shared" si="101"/>
        <v>42436.992418981477</v>
      </c>
    </row>
    <row r="1058" spans="1:20" ht="60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9">
        <f t="shared" si="96"/>
        <v>0</v>
      </c>
      <c r="P1058" s="5" t="e">
        <f t="shared" si="97"/>
        <v>#DIV/0!</v>
      </c>
      <c r="Q1058" t="str">
        <f t="shared" si="98"/>
        <v>journalism</v>
      </c>
      <c r="R1058" t="str">
        <f t="shared" si="99"/>
        <v>audio</v>
      </c>
      <c r="S1058" s="10">
        <f t="shared" si="100"/>
        <v>42058.719641203701</v>
      </c>
      <c r="T1058" s="10">
        <f t="shared" si="101"/>
        <v>42118.677974537044</v>
      </c>
    </row>
    <row r="1059" spans="1:20" ht="45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9">
        <f t="shared" si="96"/>
        <v>0</v>
      </c>
      <c r="P1059" s="5" t="e">
        <f t="shared" si="97"/>
        <v>#DIV/0!</v>
      </c>
      <c r="Q1059" t="str">
        <f t="shared" si="98"/>
        <v>journalism</v>
      </c>
      <c r="R1059" t="str">
        <f t="shared" si="99"/>
        <v>audio</v>
      </c>
      <c r="S1059" s="10">
        <f t="shared" si="100"/>
        <v>42678.871331018512</v>
      </c>
      <c r="T1059" s="10">
        <f t="shared" si="101"/>
        <v>42708.912997685184</v>
      </c>
    </row>
    <row r="1060" spans="1:20" ht="60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9">
        <f t="shared" si="96"/>
        <v>0</v>
      </c>
      <c r="P1060" s="5" t="e">
        <f t="shared" si="97"/>
        <v>#DIV/0!</v>
      </c>
      <c r="Q1060" t="str">
        <f t="shared" si="98"/>
        <v>journalism</v>
      </c>
      <c r="R1060" t="str">
        <f t="shared" si="99"/>
        <v>audio</v>
      </c>
      <c r="S1060" s="10">
        <f t="shared" si="100"/>
        <v>42047.900960648149</v>
      </c>
      <c r="T1060" s="10">
        <f t="shared" si="101"/>
        <v>42089</v>
      </c>
    </row>
    <row r="1061" spans="1:20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9">
        <f t="shared" si="96"/>
        <v>0</v>
      </c>
      <c r="P1061" s="5" t="e">
        <f t="shared" si="97"/>
        <v>#DIV/0!</v>
      </c>
      <c r="Q1061" t="str">
        <f t="shared" si="98"/>
        <v>journalism</v>
      </c>
      <c r="R1061" t="str">
        <f t="shared" si="99"/>
        <v>audio</v>
      </c>
      <c r="S1061" s="10">
        <f t="shared" si="100"/>
        <v>42046.79</v>
      </c>
      <c r="T1061" s="10">
        <f t="shared" si="101"/>
        <v>42076.748333333337</v>
      </c>
    </row>
    <row r="1062" spans="1:20" ht="60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9">
        <f t="shared" si="96"/>
        <v>1</v>
      </c>
      <c r="P1062" s="5">
        <f t="shared" si="97"/>
        <v>50</v>
      </c>
      <c r="Q1062" t="str">
        <f t="shared" si="98"/>
        <v>journalism</v>
      </c>
      <c r="R1062" t="str">
        <f t="shared" si="99"/>
        <v>audio</v>
      </c>
      <c r="S1062" s="10">
        <f t="shared" si="100"/>
        <v>42079.913113425922</v>
      </c>
      <c r="T1062" s="10">
        <f t="shared" si="101"/>
        <v>42109.913113425922</v>
      </c>
    </row>
    <row r="1063" spans="1:20" ht="45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9">
        <f t="shared" si="96"/>
        <v>0</v>
      </c>
      <c r="P1063" s="5" t="e">
        <f t="shared" si="97"/>
        <v>#DIV/0!</v>
      </c>
      <c r="Q1063" t="str">
        <f t="shared" si="98"/>
        <v>journalism</v>
      </c>
      <c r="R1063" t="str">
        <f t="shared" si="99"/>
        <v>audio</v>
      </c>
      <c r="S1063" s="10">
        <f t="shared" si="100"/>
        <v>42432.276712962965</v>
      </c>
      <c r="T1063" s="10">
        <f t="shared" si="101"/>
        <v>42492.041666666672</v>
      </c>
    </row>
    <row r="1064" spans="1:20" ht="30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9">
        <f t="shared" si="96"/>
        <v>95</v>
      </c>
      <c r="P1064" s="5">
        <f t="shared" si="97"/>
        <v>47.5</v>
      </c>
      <c r="Q1064" t="str">
        <f t="shared" si="98"/>
        <v>journalism</v>
      </c>
      <c r="R1064" t="str">
        <f t="shared" si="99"/>
        <v>audio</v>
      </c>
      <c r="S1064" s="10">
        <f t="shared" si="100"/>
        <v>42556.807187500002</v>
      </c>
      <c r="T1064" s="10">
        <f t="shared" si="101"/>
        <v>42563.807187500002</v>
      </c>
    </row>
    <row r="1065" spans="1:20" ht="60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9">
        <f t="shared" si="96"/>
        <v>0</v>
      </c>
      <c r="P1065" s="5" t="e">
        <f t="shared" si="97"/>
        <v>#DIV/0!</v>
      </c>
      <c r="Q1065" t="str">
        <f t="shared" si="98"/>
        <v>journalism</v>
      </c>
      <c r="R1065" t="str">
        <f t="shared" si="99"/>
        <v>audio</v>
      </c>
      <c r="S1065" s="10">
        <f t="shared" si="100"/>
        <v>42583.030810185184</v>
      </c>
      <c r="T1065" s="10">
        <f t="shared" si="101"/>
        <v>42613.030810185184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9">
        <f t="shared" si="96"/>
        <v>9</v>
      </c>
      <c r="P1066" s="5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0">
        <f t="shared" si="100"/>
        <v>41417.228043981479</v>
      </c>
      <c r="T1066" s="10">
        <f t="shared" si="101"/>
        <v>41462.228043981479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9">
        <f t="shared" si="96"/>
        <v>3</v>
      </c>
      <c r="P1067" s="5">
        <f t="shared" si="97"/>
        <v>16.2</v>
      </c>
      <c r="Q1067" t="str">
        <f t="shared" si="98"/>
        <v>games</v>
      </c>
      <c r="R1067" t="str">
        <f t="shared" si="99"/>
        <v>video games</v>
      </c>
      <c r="S1067" s="10">
        <f t="shared" si="100"/>
        <v>41661.381041666667</v>
      </c>
      <c r="T1067" s="10">
        <f t="shared" si="101"/>
        <v>41689.381041666667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9">
        <f t="shared" si="96"/>
        <v>3</v>
      </c>
      <c r="P1068" s="5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0">
        <f t="shared" si="100"/>
        <v>41445.962754629632</v>
      </c>
      <c r="T1068" s="10">
        <f t="shared" si="101"/>
        <v>41490.962754629632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9">
        <f t="shared" si="96"/>
        <v>26</v>
      </c>
      <c r="P1069" s="5">
        <f t="shared" si="97"/>
        <v>13</v>
      </c>
      <c r="Q1069" t="str">
        <f t="shared" si="98"/>
        <v>games</v>
      </c>
      <c r="R1069" t="str">
        <f t="shared" si="99"/>
        <v>video games</v>
      </c>
      <c r="S1069" s="10">
        <f t="shared" si="100"/>
        <v>41599.855682870373</v>
      </c>
      <c r="T1069" s="10">
        <f t="shared" si="101"/>
        <v>41629.855682870373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9">
        <f t="shared" si="96"/>
        <v>0</v>
      </c>
      <c r="P1070" s="5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0">
        <f t="shared" si="100"/>
        <v>42440.371111111104</v>
      </c>
      <c r="T1070" s="10">
        <f t="shared" si="101"/>
        <v>42470.329444444447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9">
        <f t="shared" si="96"/>
        <v>39</v>
      </c>
      <c r="P1071" s="5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0">
        <f t="shared" si="100"/>
        <v>41572.229849537034</v>
      </c>
      <c r="T1071" s="10">
        <f t="shared" si="101"/>
        <v>41604.271516203706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9">
        <f t="shared" si="96"/>
        <v>1</v>
      </c>
      <c r="P1072" s="5">
        <f t="shared" si="97"/>
        <v>35</v>
      </c>
      <c r="Q1072" t="str">
        <f t="shared" si="98"/>
        <v>games</v>
      </c>
      <c r="R1072" t="str">
        <f t="shared" si="99"/>
        <v>video games</v>
      </c>
      <c r="S1072" s="10">
        <f t="shared" si="100"/>
        <v>41163.011828703704</v>
      </c>
      <c r="T1072" s="10">
        <f t="shared" si="101"/>
        <v>41183.011828703704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9">
        <f t="shared" si="96"/>
        <v>0</v>
      </c>
      <c r="P1073" s="5" t="e">
        <f t="shared" si="97"/>
        <v>#DIV/0!</v>
      </c>
      <c r="Q1073" t="str">
        <f t="shared" si="98"/>
        <v>games</v>
      </c>
      <c r="R1073" t="str">
        <f t="shared" si="99"/>
        <v>video games</v>
      </c>
      <c r="S1073" s="10">
        <f t="shared" si="100"/>
        <v>42295.753391203703</v>
      </c>
      <c r="T1073" s="10">
        <f t="shared" si="101"/>
        <v>42325.795057870375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9">
        <f t="shared" si="96"/>
        <v>0</v>
      </c>
      <c r="P1074" s="5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0">
        <f t="shared" si="100"/>
        <v>41645.832141203704</v>
      </c>
      <c r="T1074" s="10">
        <f t="shared" si="101"/>
        <v>41675.832141203704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9">
        <f t="shared" si="96"/>
        <v>1</v>
      </c>
      <c r="P1075" s="5">
        <f t="shared" si="97"/>
        <v>10</v>
      </c>
      <c r="Q1075" t="str">
        <f t="shared" si="98"/>
        <v>games</v>
      </c>
      <c r="R1075" t="str">
        <f t="shared" si="99"/>
        <v>video games</v>
      </c>
      <c r="S1075" s="10">
        <f t="shared" si="100"/>
        <v>40802.964594907404</v>
      </c>
      <c r="T1075" s="10">
        <f t="shared" si="101"/>
        <v>40832.964594907404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9">
        <f t="shared" si="96"/>
        <v>6</v>
      </c>
      <c r="P1076" s="5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0">
        <f t="shared" si="100"/>
        <v>41613.172974537039</v>
      </c>
      <c r="T1076" s="10">
        <f t="shared" si="101"/>
        <v>41643.172974537039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9">
        <f t="shared" si="96"/>
        <v>5</v>
      </c>
      <c r="P1077" s="5">
        <f t="shared" si="97"/>
        <v>15</v>
      </c>
      <c r="Q1077" t="str">
        <f t="shared" si="98"/>
        <v>games</v>
      </c>
      <c r="R1077" t="str">
        <f t="shared" si="99"/>
        <v>video games</v>
      </c>
      <c r="S1077" s="10">
        <f t="shared" si="100"/>
        <v>41005.904120370367</v>
      </c>
      <c r="T1077" s="10">
        <f t="shared" si="101"/>
        <v>41035.904120370367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9">
        <f t="shared" si="96"/>
        <v>63</v>
      </c>
      <c r="P1078" s="5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0">
        <f t="shared" si="100"/>
        <v>41838.377893518518</v>
      </c>
      <c r="T1078" s="10">
        <f t="shared" si="101"/>
        <v>41893.377893518518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9">
        <f t="shared" si="96"/>
        <v>29</v>
      </c>
      <c r="P1079" s="5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0">
        <f t="shared" si="100"/>
        <v>42353.16679398148</v>
      </c>
      <c r="T1079" s="10">
        <f t="shared" si="101"/>
        <v>42383.16679398148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9">
        <f t="shared" si="96"/>
        <v>8</v>
      </c>
      <c r="P1080" s="5">
        <f t="shared" si="97"/>
        <v>9</v>
      </c>
      <c r="Q1080" t="str">
        <f t="shared" si="98"/>
        <v>games</v>
      </c>
      <c r="R1080" t="str">
        <f t="shared" si="99"/>
        <v>video games</v>
      </c>
      <c r="S1080" s="10">
        <f t="shared" si="100"/>
        <v>40701.195844907408</v>
      </c>
      <c r="T1080" s="10">
        <f t="shared" si="101"/>
        <v>40746.195844907408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9">
        <f t="shared" si="96"/>
        <v>3</v>
      </c>
      <c r="P1081" s="5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0">
        <f t="shared" si="100"/>
        <v>42479.566388888896</v>
      </c>
      <c r="T1081" s="10">
        <f t="shared" si="101"/>
        <v>42504.566388888896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9">
        <f t="shared" si="96"/>
        <v>9</v>
      </c>
      <c r="P1082" s="5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0">
        <f t="shared" si="100"/>
        <v>41740.138113425928</v>
      </c>
      <c r="T1082" s="10">
        <f t="shared" si="101"/>
        <v>41770.138113425928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9">
        <f t="shared" si="96"/>
        <v>0</v>
      </c>
      <c r="P1083" s="5">
        <f t="shared" si="97"/>
        <v>3</v>
      </c>
      <c r="Q1083" t="str">
        <f t="shared" si="98"/>
        <v>games</v>
      </c>
      <c r="R1083" t="str">
        <f t="shared" si="99"/>
        <v>video games</v>
      </c>
      <c r="S1083" s="10">
        <f t="shared" si="100"/>
        <v>42002.926990740743</v>
      </c>
      <c r="T1083" s="10">
        <f t="shared" si="101"/>
        <v>42032.926990740743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9">
        <f t="shared" si="96"/>
        <v>1</v>
      </c>
      <c r="P1084" s="5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0">
        <f t="shared" si="100"/>
        <v>41101.906111111115</v>
      </c>
      <c r="T1084" s="10">
        <f t="shared" si="101"/>
        <v>41131.906111111115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9">
        <f t="shared" si="96"/>
        <v>1</v>
      </c>
      <c r="P1085" s="5">
        <f t="shared" si="97"/>
        <v>410</v>
      </c>
      <c r="Q1085" t="str">
        <f t="shared" si="98"/>
        <v>games</v>
      </c>
      <c r="R1085" t="str">
        <f t="shared" si="99"/>
        <v>video games</v>
      </c>
      <c r="S1085" s="10">
        <f t="shared" si="100"/>
        <v>41793.659525462965</v>
      </c>
      <c r="T1085" s="10">
        <f t="shared" si="101"/>
        <v>41853.659525462965</v>
      </c>
    </row>
    <row r="1086" spans="1:20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9">
        <f t="shared" si="96"/>
        <v>0</v>
      </c>
      <c r="P1086" s="5" t="e">
        <f t="shared" si="97"/>
        <v>#DIV/0!</v>
      </c>
      <c r="Q1086" t="str">
        <f t="shared" si="98"/>
        <v>games</v>
      </c>
      <c r="R1086" t="str">
        <f t="shared" si="99"/>
        <v>video games</v>
      </c>
      <c r="S1086" s="10">
        <f t="shared" si="100"/>
        <v>41829.912083333329</v>
      </c>
      <c r="T1086" s="10">
        <f t="shared" si="101"/>
        <v>41859.912083333329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9">
        <f t="shared" si="96"/>
        <v>3</v>
      </c>
      <c r="P1087" s="5">
        <f t="shared" si="97"/>
        <v>114</v>
      </c>
      <c r="Q1087" t="str">
        <f t="shared" si="98"/>
        <v>games</v>
      </c>
      <c r="R1087" t="str">
        <f t="shared" si="99"/>
        <v>video games</v>
      </c>
      <c r="S1087" s="10">
        <f t="shared" si="100"/>
        <v>42413.671006944445</v>
      </c>
      <c r="T1087" s="10">
        <f t="shared" si="101"/>
        <v>42443.629340277781</v>
      </c>
    </row>
    <row r="1088" spans="1:20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9">
        <f t="shared" si="96"/>
        <v>0</v>
      </c>
      <c r="P1088" s="5">
        <f t="shared" si="97"/>
        <v>7.5</v>
      </c>
      <c r="Q1088" t="str">
        <f t="shared" si="98"/>
        <v>games</v>
      </c>
      <c r="R1088" t="str">
        <f t="shared" si="99"/>
        <v>video games</v>
      </c>
      <c r="S1088" s="10">
        <f t="shared" si="100"/>
        <v>41845.866793981484</v>
      </c>
      <c r="T1088" s="10">
        <f t="shared" si="101"/>
        <v>41875.866793981484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9">
        <f t="shared" si="96"/>
        <v>0</v>
      </c>
      <c r="P1089" s="5" t="e">
        <f t="shared" si="97"/>
        <v>#DIV/0!</v>
      </c>
      <c r="Q1089" t="str">
        <f t="shared" si="98"/>
        <v>games</v>
      </c>
      <c r="R1089" t="str">
        <f t="shared" si="99"/>
        <v>video games</v>
      </c>
      <c r="S1089" s="10">
        <f t="shared" si="100"/>
        <v>41775.713969907411</v>
      </c>
      <c r="T1089" s="10">
        <f t="shared" si="101"/>
        <v>41805.713969907411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9">
        <f t="shared" ref="O1090:O1153" si="102">ROUND((E1090/D1090)*100,0)</f>
        <v>14</v>
      </c>
      <c r="P1090" s="5">
        <f t="shared" ref="P1090:P1153" si="103">E1090/L1090</f>
        <v>43.41727891156463</v>
      </c>
      <c r="Q1090" t="str">
        <f t="shared" ref="Q1090:Q1153" si="104">LEFT(N1090,SEARCH("/",N1090)-1)</f>
        <v>games</v>
      </c>
      <c r="R1090" t="str">
        <f t="shared" ref="R1090:R1153" si="105">RIGHT(N1090,LEN(N1090)-SEARCH("/",N1090,1))</f>
        <v>video games</v>
      </c>
      <c r="S1090" s="10">
        <f t="shared" ref="S1090:S1153" si="106">(((J1090/60)/60)/24)+DATE(1970,1,1)</f>
        <v>41723.799386574072</v>
      </c>
      <c r="T1090" s="10">
        <f t="shared" ref="T1090:T1153" si="107">(((I1090/60)/60)/24)+DATE(1970,1,1)</f>
        <v>41753.799386574072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9">
        <f t="shared" si="102"/>
        <v>8</v>
      </c>
      <c r="P1091" s="5">
        <f t="shared" si="103"/>
        <v>23.959183673469386</v>
      </c>
      <c r="Q1091" t="str">
        <f t="shared" si="104"/>
        <v>games</v>
      </c>
      <c r="R1091" t="str">
        <f t="shared" si="105"/>
        <v>video games</v>
      </c>
      <c r="S1091" s="10">
        <f t="shared" si="106"/>
        <v>42151.189525462964</v>
      </c>
      <c r="T1091" s="10">
        <f t="shared" si="107"/>
        <v>42181.189525462964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9">
        <f t="shared" si="102"/>
        <v>0</v>
      </c>
      <c r="P1092" s="5">
        <f t="shared" si="103"/>
        <v>5</v>
      </c>
      <c r="Q1092" t="str">
        <f t="shared" si="104"/>
        <v>games</v>
      </c>
      <c r="R1092" t="str">
        <f t="shared" si="105"/>
        <v>video games</v>
      </c>
      <c r="S1092" s="10">
        <f t="shared" si="106"/>
        <v>42123.185798611114</v>
      </c>
      <c r="T1092" s="10">
        <f t="shared" si="107"/>
        <v>42153.185798611114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9">
        <f t="shared" si="102"/>
        <v>13</v>
      </c>
      <c r="P1093" s="5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0">
        <f t="shared" si="106"/>
        <v>42440.820277777777</v>
      </c>
      <c r="T1093" s="10">
        <f t="shared" si="107"/>
        <v>42470.778611111105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9">
        <f t="shared" si="102"/>
        <v>1</v>
      </c>
      <c r="P1094" s="5">
        <f t="shared" si="103"/>
        <v>3</v>
      </c>
      <c r="Q1094" t="str">
        <f t="shared" si="104"/>
        <v>games</v>
      </c>
      <c r="R1094" t="str">
        <f t="shared" si="105"/>
        <v>video games</v>
      </c>
      <c r="S1094" s="10">
        <f t="shared" si="106"/>
        <v>41250.025902777779</v>
      </c>
      <c r="T1094" s="10">
        <f t="shared" si="107"/>
        <v>41280.025902777779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9">
        <f t="shared" si="102"/>
        <v>14</v>
      </c>
      <c r="P1095" s="5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0">
        <f t="shared" si="106"/>
        <v>42396.973807870367</v>
      </c>
      <c r="T1095" s="10">
        <f t="shared" si="107"/>
        <v>42411.973807870367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9">
        <f t="shared" si="102"/>
        <v>18</v>
      </c>
      <c r="P1096" s="5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0">
        <f t="shared" si="106"/>
        <v>40795.713344907403</v>
      </c>
      <c r="T1096" s="10">
        <f t="shared" si="107"/>
        <v>40825.713344907403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9">
        <f t="shared" si="102"/>
        <v>5</v>
      </c>
      <c r="P1097" s="5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0">
        <f t="shared" si="106"/>
        <v>41486.537268518521</v>
      </c>
      <c r="T1097" s="10">
        <f t="shared" si="107"/>
        <v>41516.537268518521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9">
        <f t="shared" si="102"/>
        <v>18</v>
      </c>
      <c r="P1098" s="5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0">
        <f t="shared" si="106"/>
        <v>41885.51798611111</v>
      </c>
      <c r="T1098" s="10">
        <f t="shared" si="107"/>
        <v>41916.145833333336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9">
        <f t="shared" si="102"/>
        <v>0</v>
      </c>
      <c r="P1099" s="5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0">
        <f t="shared" si="106"/>
        <v>41660.792557870373</v>
      </c>
      <c r="T1099" s="10">
        <f t="shared" si="107"/>
        <v>41700.792557870373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9">
        <f t="shared" si="102"/>
        <v>7</v>
      </c>
      <c r="P1100" s="5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0">
        <f t="shared" si="106"/>
        <v>41712.762673611112</v>
      </c>
      <c r="T1100" s="10">
        <f t="shared" si="107"/>
        <v>41742.762673611112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9">
        <f t="shared" si="102"/>
        <v>1</v>
      </c>
      <c r="P1101" s="5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0">
        <f t="shared" si="106"/>
        <v>42107.836435185185</v>
      </c>
      <c r="T1101" s="10">
        <f t="shared" si="107"/>
        <v>42137.836435185185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9">
        <f t="shared" si="102"/>
        <v>3</v>
      </c>
      <c r="P1102" s="5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0">
        <f t="shared" si="106"/>
        <v>42384.110775462963</v>
      </c>
      <c r="T1102" s="10">
        <f t="shared" si="107"/>
        <v>42414.110775462963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9">
        <f t="shared" si="102"/>
        <v>0</v>
      </c>
      <c r="P1103" s="5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0">
        <f t="shared" si="106"/>
        <v>42538.77243055556</v>
      </c>
      <c r="T1103" s="10">
        <f t="shared" si="107"/>
        <v>42565.758333333331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9">
        <f t="shared" si="102"/>
        <v>5</v>
      </c>
      <c r="P1104" s="5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0">
        <f t="shared" si="106"/>
        <v>41577.045428240745</v>
      </c>
      <c r="T1104" s="10">
        <f t="shared" si="107"/>
        <v>41617.249305555553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9">
        <f t="shared" si="102"/>
        <v>2</v>
      </c>
      <c r="P1105" s="5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0">
        <f t="shared" si="106"/>
        <v>42479.22210648148</v>
      </c>
      <c r="T1105" s="10">
        <f t="shared" si="107"/>
        <v>42539.22210648148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9">
        <f t="shared" si="102"/>
        <v>5</v>
      </c>
      <c r="P1106" s="5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0">
        <f t="shared" si="106"/>
        <v>41771.40996527778</v>
      </c>
      <c r="T1106" s="10">
        <f t="shared" si="107"/>
        <v>41801.40996527778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9">
        <f t="shared" si="102"/>
        <v>0</v>
      </c>
      <c r="P1107" s="5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0">
        <f t="shared" si="106"/>
        <v>41692.135729166665</v>
      </c>
      <c r="T1107" s="10">
        <f t="shared" si="107"/>
        <v>41722.0940625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9">
        <f t="shared" si="102"/>
        <v>41</v>
      </c>
      <c r="P1108" s="5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0">
        <f t="shared" si="106"/>
        <v>40973.740451388891</v>
      </c>
      <c r="T1108" s="10">
        <f t="shared" si="107"/>
        <v>41003.698784722219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9">
        <f t="shared" si="102"/>
        <v>0</v>
      </c>
      <c r="P1109" s="5" t="e">
        <f t="shared" si="103"/>
        <v>#DIV/0!</v>
      </c>
      <c r="Q1109" t="str">
        <f t="shared" si="104"/>
        <v>games</v>
      </c>
      <c r="R1109" t="str">
        <f t="shared" si="105"/>
        <v>video games</v>
      </c>
      <c r="S1109" s="10">
        <f t="shared" si="106"/>
        <v>41813.861388888887</v>
      </c>
      <c r="T1109" s="10">
        <f t="shared" si="107"/>
        <v>41843.861388888887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9">
        <f t="shared" si="102"/>
        <v>3</v>
      </c>
      <c r="P1110" s="5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0">
        <f t="shared" si="106"/>
        <v>40952.636979166666</v>
      </c>
      <c r="T1110" s="10">
        <f t="shared" si="107"/>
        <v>41012.595312500001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9">
        <f t="shared" si="102"/>
        <v>0</v>
      </c>
      <c r="P1111" s="5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0">
        <f t="shared" si="106"/>
        <v>42662.752199074079</v>
      </c>
      <c r="T1111" s="10">
        <f t="shared" si="107"/>
        <v>42692.793865740736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9">
        <f t="shared" si="102"/>
        <v>1</v>
      </c>
      <c r="P1112" s="5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0">
        <f t="shared" si="106"/>
        <v>41220.933124999996</v>
      </c>
      <c r="T1112" s="10">
        <f t="shared" si="107"/>
        <v>41250.933124999996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9">
        <f t="shared" si="102"/>
        <v>0</v>
      </c>
      <c r="P1113" s="5">
        <f t="shared" si="103"/>
        <v>1</v>
      </c>
      <c r="Q1113" t="str">
        <f t="shared" si="104"/>
        <v>games</v>
      </c>
      <c r="R1113" t="str">
        <f t="shared" si="105"/>
        <v>video games</v>
      </c>
      <c r="S1113" s="10">
        <f t="shared" si="106"/>
        <v>42347.203587962969</v>
      </c>
      <c r="T1113" s="10">
        <f t="shared" si="107"/>
        <v>42377.203587962969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9">
        <f t="shared" si="102"/>
        <v>36</v>
      </c>
      <c r="P1114" s="5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0">
        <f t="shared" si="106"/>
        <v>41963.759386574078</v>
      </c>
      <c r="T1114" s="10">
        <f t="shared" si="107"/>
        <v>42023.354166666672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9">
        <f t="shared" si="102"/>
        <v>1</v>
      </c>
      <c r="P1115" s="5">
        <f t="shared" si="103"/>
        <v>5</v>
      </c>
      <c r="Q1115" t="str">
        <f t="shared" si="104"/>
        <v>games</v>
      </c>
      <c r="R1115" t="str">
        <f t="shared" si="105"/>
        <v>video games</v>
      </c>
      <c r="S1115" s="10">
        <f t="shared" si="106"/>
        <v>41835.977083333331</v>
      </c>
      <c r="T1115" s="10">
        <f t="shared" si="107"/>
        <v>41865.977083333331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9">
        <f t="shared" si="102"/>
        <v>0</v>
      </c>
      <c r="P1116" s="5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0">
        <f t="shared" si="106"/>
        <v>41526.345914351856</v>
      </c>
      <c r="T1116" s="10">
        <f t="shared" si="107"/>
        <v>41556.345914351856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9">
        <f t="shared" si="102"/>
        <v>0</v>
      </c>
      <c r="P1117" s="5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0">
        <f t="shared" si="106"/>
        <v>42429.695543981477</v>
      </c>
      <c r="T1117" s="10">
        <f t="shared" si="107"/>
        <v>42459.653877314813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9">
        <f t="shared" si="102"/>
        <v>0</v>
      </c>
      <c r="P1118" s="5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0">
        <f t="shared" si="106"/>
        <v>41009.847314814811</v>
      </c>
      <c r="T1118" s="10">
        <f t="shared" si="107"/>
        <v>41069.847314814811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9">
        <f t="shared" si="102"/>
        <v>8</v>
      </c>
      <c r="P1119" s="5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0">
        <f t="shared" si="106"/>
        <v>42333.598530092597</v>
      </c>
      <c r="T1119" s="10">
        <f t="shared" si="107"/>
        <v>42363.598530092597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9">
        <f t="shared" si="102"/>
        <v>2</v>
      </c>
      <c r="P1120" s="5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0">
        <f t="shared" si="106"/>
        <v>41704.16642361111</v>
      </c>
      <c r="T1120" s="10">
        <f t="shared" si="107"/>
        <v>41734.124756944446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9">
        <f t="shared" si="102"/>
        <v>0</v>
      </c>
      <c r="P1121" s="5">
        <f t="shared" si="103"/>
        <v>5</v>
      </c>
      <c r="Q1121" t="str">
        <f t="shared" si="104"/>
        <v>games</v>
      </c>
      <c r="R1121" t="str">
        <f t="shared" si="105"/>
        <v>video games</v>
      </c>
      <c r="S1121" s="10">
        <f t="shared" si="106"/>
        <v>41722.792407407411</v>
      </c>
      <c r="T1121" s="10">
        <f t="shared" si="107"/>
        <v>41735.792407407411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9">
        <f t="shared" si="102"/>
        <v>0</v>
      </c>
      <c r="P1122" s="5" t="e">
        <f t="shared" si="103"/>
        <v>#DIV/0!</v>
      </c>
      <c r="Q1122" t="str">
        <f t="shared" si="104"/>
        <v>games</v>
      </c>
      <c r="R1122" t="str">
        <f t="shared" si="105"/>
        <v>video games</v>
      </c>
      <c r="S1122" s="10">
        <f t="shared" si="106"/>
        <v>40799.872685185182</v>
      </c>
      <c r="T1122" s="10">
        <f t="shared" si="107"/>
        <v>40844.872685185182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9">
        <f t="shared" si="102"/>
        <v>0</v>
      </c>
      <c r="P1123" s="5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0">
        <f t="shared" si="106"/>
        <v>42412.934212962966</v>
      </c>
      <c r="T1123" s="10">
        <f t="shared" si="107"/>
        <v>42442.892546296294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9">
        <f t="shared" si="102"/>
        <v>0</v>
      </c>
      <c r="P1124" s="5" t="e">
        <f t="shared" si="103"/>
        <v>#DIV/0!</v>
      </c>
      <c r="Q1124" t="str">
        <f t="shared" si="104"/>
        <v>games</v>
      </c>
      <c r="R1124" t="str">
        <f t="shared" si="105"/>
        <v>video games</v>
      </c>
      <c r="S1124" s="10">
        <f t="shared" si="106"/>
        <v>41410.703993055555</v>
      </c>
      <c r="T1124" s="10">
        <f t="shared" si="107"/>
        <v>41424.703993055555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9">
        <f t="shared" si="102"/>
        <v>0</v>
      </c>
      <c r="P1125" s="5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0">
        <f t="shared" si="106"/>
        <v>41718.5237037037</v>
      </c>
      <c r="T1125" s="10">
        <f t="shared" si="107"/>
        <v>41748.5237037037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9">
        <f t="shared" si="102"/>
        <v>0</v>
      </c>
      <c r="P1126" s="5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0">
        <f t="shared" si="106"/>
        <v>42094.667256944449</v>
      </c>
      <c r="T1126" s="10">
        <f t="shared" si="107"/>
        <v>42124.667256944449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9">
        <f t="shared" si="102"/>
        <v>0</v>
      </c>
      <c r="P1127" s="5" t="e">
        <f t="shared" si="103"/>
        <v>#DIV/0!</v>
      </c>
      <c r="Q1127" t="str">
        <f t="shared" si="104"/>
        <v>games</v>
      </c>
      <c r="R1127" t="str">
        <f t="shared" si="105"/>
        <v>mobile games</v>
      </c>
      <c r="S1127" s="10">
        <f t="shared" si="106"/>
        <v>42212.624189814815</v>
      </c>
      <c r="T1127" s="10">
        <f t="shared" si="107"/>
        <v>42272.624189814815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9">
        <f t="shared" si="102"/>
        <v>1</v>
      </c>
      <c r="P1128" s="5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0">
        <f t="shared" si="106"/>
        <v>42535.327476851846</v>
      </c>
      <c r="T1128" s="10">
        <f t="shared" si="107"/>
        <v>42565.327476851846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9">
        <f t="shared" si="102"/>
        <v>2</v>
      </c>
      <c r="P1129" s="5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0">
        <f t="shared" si="106"/>
        <v>41926.854166666664</v>
      </c>
      <c r="T1129" s="10">
        <f t="shared" si="107"/>
        <v>41957.895833333328</v>
      </c>
    </row>
    <row r="1130" spans="1:20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9">
        <f t="shared" si="102"/>
        <v>0</v>
      </c>
      <c r="P1130" s="5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0">
        <f t="shared" si="106"/>
        <v>41828.649502314816</v>
      </c>
      <c r="T1130" s="10">
        <f t="shared" si="107"/>
        <v>41858.649502314816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9">
        <f t="shared" si="102"/>
        <v>0</v>
      </c>
      <c r="P1131" s="5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0">
        <f t="shared" si="106"/>
        <v>42496.264965277776</v>
      </c>
      <c r="T1131" s="10">
        <f t="shared" si="107"/>
        <v>42526.264965277776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9">
        <f t="shared" si="102"/>
        <v>0</v>
      </c>
      <c r="P1132" s="5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0">
        <f t="shared" si="106"/>
        <v>41908.996527777781</v>
      </c>
      <c r="T1132" s="10">
        <f t="shared" si="107"/>
        <v>41969.038194444445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9">
        <f t="shared" si="102"/>
        <v>0</v>
      </c>
      <c r="P1133" s="5" t="e">
        <f t="shared" si="103"/>
        <v>#DIV/0!</v>
      </c>
      <c r="Q1133" t="str">
        <f t="shared" si="104"/>
        <v>games</v>
      </c>
      <c r="R1133" t="str">
        <f t="shared" si="105"/>
        <v>mobile games</v>
      </c>
      <c r="S1133" s="10">
        <f t="shared" si="106"/>
        <v>42332.908194444448</v>
      </c>
      <c r="T1133" s="10">
        <f t="shared" si="107"/>
        <v>42362.908194444448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9">
        <f t="shared" si="102"/>
        <v>14</v>
      </c>
      <c r="P1134" s="5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0">
        <f t="shared" si="106"/>
        <v>42706.115405092598</v>
      </c>
      <c r="T1134" s="10">
        <f t="shared" si="107"/>
        <v>42736.115405092598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9">
        <f t="shared" si="102"/>
        <v>1</v>
      </c>
      <c r="P1135" s="5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0">
        <f t="shared" si="106"/>
        <v>41821.407187500001</v>
      </c>
      <c r="T1135" s="10">
        <f t="shared" si="107"/>
        <v>41851.407187500001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9">
        <f t="shared" si="102"/>
        <v>0</v>
      </c>
      <c r="P1136" s="5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0">
        <f t="shared" si="106"/>
        <v>41958.285046296296</v>
      </c>
      <c r="T1136" s="10">
        <f t="shared" si="107"/>
        <v>41972.189583333333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9">
        <f t="shared" si="102"/>
        <v>5</v>
      </c>
      <c r="P1137" s="5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0">
        <f t="shared" si="106"/>
        <v>42558.989513888882</v>
      </c>
      <c r="T1137" s="10">
        <f t="shared" si="107"/>
        <v>42588.989513888882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9">
        <f t="shared" si="102"/>
        <v>6</v>
      </c>
      <c r="P1138" s="5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0">
        <f t="shared" si="106"/>
        <v>42327.671631944439</v>
      </c>
      <c r="T1138" s="10">
        <f t="shared" si="107"/>
        <v>42357.671631944439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9">
        <f t="shared" si="102"/>
        <v>40</v>
      </c>
      <c r="P1139" s="5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0">
        <f t="shared" si="106"/>
        <v>42453.819687499999</v>
      </c>
      <c r="T1139" s="10">
        <f t="shared" si="107"/>
        <v>42483.819687499999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9">
        <f t="shared" si="102"/>
        <v>0</v>
      </c>
      <c r="P1140" s="5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0">
        <f t="shared" si="106"/>
        <v>42736.9066087963</v>
      </c>
      <c r="T1140" s="10">
        <f t="shared" si="107"/>
        <v>42756.9066087963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9">
        <f t="shared" si="102"/>
        <v>0</v>
      </c>
      <c r="P1141" s="5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0">
        <f t="shared" si="106"/>
        <v>41975.347523148142</v>
      </c>
      <c r="T1141" s="10">
        <f t="shared" si="107"/>
        <v>42005.347523148142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9">
        <f t="shared" si="102"/>
        <v>0</v>
      </c>
      <c r="P1142" s="5" t="e">
        <f t="shared" si="103"/>
        <v>#DIV/0!</v>
      </c>
      <c r="Q1142" t="str">
        <f t="shared" si="104"/>
        <v>games</v>
      </c>
      <c r="R1142" t="str">
        <f t="shared" si="105"/>
        <v>mobile games</v>
      </c>
      <c r="S1142" s="10">
        <f t="shared" si="106"/>
        <v>42192.462048611109</v>
      </c>
      <c r="T1142" s="10">
        <f t="shared" si="107"/>
        <v>42222.462048611109</v>
      </c>
    </row>
    <row r="1143" spans="1:20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9">
        <f t="shared" si="102"/>
        <v>0</v>
      </c>
      <c r="P1143" s="5" t="e">
        <f t="shared" si="103"/>
        <v>#DIV/0!</v>
      </c>
      <c r="Q1143" t="str">
        <f t="shared" si="104"/>
        <v>games</v>
      </c>
      <c r="R1143" t="str">
        <f t="shared" si="105"/>
        <v>mobile games</v>
      </c>
      <c r="S1143" s="10">
        <f t="shared" si="106"/>
        <v>42164.699652777781</v>
      </c>
      <c r="T1143" s="10">
        <f t="shared" si="107"/>
        <v>42194.699652777781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9">
        <f t="shared" si="102"/>
        <v>0</v>
      </c>
      <c r="P1144" s="5" t="e">
        <f t="shared" si="103"/>
        <v>#DIV/0!</v>
      </c>
      <c r="Q1144" t="str">
        <f t="shared" si="104"/>
        <v>games</v>
      </c>
      <c r="R1144" t="str">
        <f t="shared" si="105"/>
        <v>mobile games</v>
      </c>
      <c r="S1144" s="10">
        <f t="shared" si="106"/>
        <v>42022.006099537044</v>
      </c>
      <c r="T1144" s="10">
        <f t="shared" si="107"/>
        <v>42052.006099537044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9">
        <f t="shared" si="102"/>
        <v>0</v>
      </c>
      <c r="P1145" s="5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0">
        <f t="shared" si="106"/>
        <v>42325.19358796296</v>
      </c>
      <c r="T1145" s="10">
        <f t="shared" si="107"/>
        <v>42355.19358796296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9">
        <f t="shared" si="102"/>
        <v>0</v>
      </c>
      <c r="P1146" s="5" t="e">
        <f t="shared" si="103"/>
        <v>#DIV/0!</v>
      </c>
      <c r="Q1146" t="str">
        <f t="shared" si="104"/>
        <v>food</v>
      </c>
      <c r="R1146" t="str">
        <f t="shared" si="105"/>
        <v>food trucks</v>
      </c>
      <c r="S1146" s="10">
        <f t="shared" si="106"/>
        <v>42093.181944444441</v>
      </c>
      <c r="T1146" s="10">
        <f t="shared" si="107"/>
        <v>42123.181944444441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9">
        <f t="shared" si="102"/>
        <v>0</v>
      </c>
      <c r="P1147" s="5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0">
        <f t="shared" si="106"/>
        <v>41854.747592592597</v>
      </c>
      <c r="T1147" s="10">
        <f t="shared" si="107"/>
        <v>41914.747592592597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9">
        <f t="shared" si="102"/>
        <v>9</v>
      </c>
      <c r="P1148" s="5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0">
        <f t="shared" si="106"/>
        <v>41723.9533912037</v>
      </c>
      <c r="T1148" s="10">
        <f t="shared" si="107"/>
        <v>41761.9533912037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9">
        <f t="shared" si="102"/>
        <v>0</v>
      </c>
      <c r="P1149" s="5" t="e">
        <f t="shared" si="103"/>
        <v>#DIV/0!</v>
      </c>
      <c r="Q1149" t="str">
        <f t="shared" si="104"/>
        <v>food</v>
      </c>
      <c r="R1149" t="str">
        <f t="shared" si="105"/>
        <v>food trucks</v>
      </c>
      <c r="S1149" s="10">
        <f t="shared" si="106"/>
        <v>41871.972025462965</v>
      </c>
      <c r="T1149" s="10">
        <f t="shared" si="107"/>
        <v>41931.972025462965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9">
        <f t="shared" si="102"/>
        <v>0</v>
      </c>
      <c r="P1150" s="5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0">
        <f t="shared" si="106"/>
        <v>42675.171076388884</v>
      </c>
      <c r="T1150" s="10">
        <f t="shared" si="107"/>
        <v>42705.212743055556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9">
        <f t="shared" si="102"/>
        <v>0</v>
      </c>
      <c r="P1151" s="5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0">
        <f t="shared" si="106"/>
        <v>42507.71025462963</v>
      </c>
      <c r="T1151" s="10">
        <f t="shared" si="107"/>
        <v>42537.71025462963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9">
        <f t="shared" si="102"/>
        <v>10</v>
      </c>
      <c r="P1152" s="5">
        <f t="shared" si="103"/>
        <v>42</v>
      </c>
      <c r="Q1152" t="str">
        <f t="shared" si="104"/>
        <v>food</v>
      </c>
      <c r="R1152" t="str">
        <f t="shared" si="105"/>
        <v>food trucks</v>
      </c>
      <c r="S1152" s="10">
        <f t="shared" si="106"/>
        <v>42317.954571759255</v>
      </c>
      <c r="T1152" s="10">
        <f t="shared" si="107"/>
        <v>42377.954571759255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9">
        <f t="shared" si="102"/>
        <v>0</v>
      </c>
      <c r="P1153" s="5" t="e">
        <f t="shared" si="103"/>
        <v>#DIV/0!</v>
      </c>
      <c r="Q1153" t="str">
        <f t="shared" si="104"/>
        <v>food</v>
      </c>
      <c r="R1153" t="str">
        <f t="shared" si="105"/>
        <v>food trucks</v>
      </c>
      <c r="S1153" s="10">
        <f t="shared" si="106"/>
        <v>42224.102581018517</v>
      </c>
      <c r="T1153" s="10">
        <f t="shared" si="107"/>
        <v>42254.102581018517</v>
      </c>
    </row>
    <row r="1154" spans="1:20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9">
        <f t="shared" ref="O1154:O1217" si="108">ROUND((E1154/D1154)*100,0)</f>
        <v>6</v>
      </c>
      <c r="P1154" s="5">
        <f t="shared" ref="P1154:P1217" si="109">E1154/L1154</f>
        <v>60.733333333333334</v>
      </c>
      <c r="Q1154" t="str">
        <f t="shared" ref="Q1154:Q1217" si="110">LEFT(N1154,SEARCH("/",N1154)-1)</f>
        <v>food</v>
      </c>
      <c r="R1154" t="str">
        <f t="shared" ref="R1154:R1217" si="111">RIGHT(N1154,LEN(N1154)-SEARCH("/",N1154,1))</f>
        <v>food trucks</v>
      </c>
      <c r="S1154" s="10">
        <f t="shared" ref="S1154:S1217" si="112">(((J1154/60)/60)/24)+DATE(1970,1,1)</f>
        <v>42109.709629629629</v>
      </c>
      <c r="T1154" s="10">
        <f t="shared" ref="T1154:T1217" si="113">(((I1154/60)/60)/24)+DATE(1970,1,1)</f>
        <v>42139.709629629629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9">
        <f t="shared" si="108"/>
        <v>1</v>
      </c>
      <c r="P1155" s="5">
        <f t="shared" si="109"/>
        <v>50</v>
      </c>
      <c r="Q1155" t="str">
        <f t="shared" si="110"/>
        <v>food</v>
      </c>
      <c r="R1155" t="str">
        <f t="shared" si="111"/>
        <v>food trucks</v>
      </c>
      <c r="S1155" s="10">
        <f t="shared" si="112"/>
        <v>42143.714178240742</v>
      </c>
      <c r="T1155" s="10">
        <f t="shared" si="113"/>
        <v>42173.714178240742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9">
        <f t="shared" si="108"/>
        <v>7</v>
      </c>
      <c r="P1156" s="5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0">
        <f t="shared" si="112"/>
        <v>42223.108865740738</v>
      </c>
      <c r="T1156" s="10">
        <f t="shared" si="113"/>
        <v>42253.108865740738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9">
        <f t="shared" si="108"/>
        <v>1</v>
      </c>
      <c r="P1157" s="5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0">
        <f t="shared" si="112"/>
        <v>41835.763981481483</v>
      </c>
      <c r="T1157" s="10">
        <f t="shared" si="113"/>
        <v>41865.763981481483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9">
        <f t="shared" si="108"/>
        <v>0</v>
      </c>
      <c r="P1158" s="5" t="e">
        <f t="shared" si="109"/>
        <v>#DIV/0!</v>
      </c>
      <c r="Q1158" t="str">
        <f t="shared" si="110"/>
        <v>food</v>
      </c>
      <c r="R1158" t="str">
        <f t="shared" si="111"/>
        <v>food trucks</v>
      </c>
      <c r="S1158" s="10">
        <f t="shared" si="112"/>
        <v>42029.07131944444</v>
      </c>
      <c r="T1158" s="10">
        <f t="shared" si="113"/>
        <v>42059.07131944444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9">
        <f t="shared" si="108"/>
        <v>2</v>
      </c>
      <c r="P1159" s="5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0">
        <f t="shared" si="112"/>
        <v>41918.628240740742</v>
      </c>
      <c r="T1159" s="10">
        <f t="shared" si="113"/>
        <v>41978.669907407413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9">
        <f t="shared" si="108"/>
        <v>0</v>
      </c>
      <c r="P1160" s="5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0">
        <f t="shared" si="112"/>
        <v>41952.09175925926</v>
      </c>
      <c r="T1160" s="10">
        <f t="shared" si="113"/>
        <v>41982.09175925926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9">
        <f t="shared" si="108"/>
        <v>0</v>
      </c>
      <c r="P1161" s="5" t="e">
        <f t="shared" si="109"/>
        <v>#DIV/0!</v>
      </c>
      <c r="Q1161" t="str">
        <f t="shared" si="110"/>
        <v>food</v>
      </c>
      <c r="R1161" t="str">
        <f t="shared" si="111"/>
        <v>food trucks</v>
      </c>
      <c r="S1161" s="10">
        <f t="shared" si="112"/>
        <v>42154.726446759261</v>
      </c>
      <c r="T1161" s="10">
        <f t="shared" si="113"/>
        <v>42185.65625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9">
        <f t="shared" si="108"/>
        <v>4</v>
      </c>
      <c r="P1162" s="5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0">
        <f t="shared" si="112"/>
        <v>42061.154930555553</v>
      </c>
      <c r="T1162" s="10">
        <f t="shared" si="113"/>
        <v>42091.113263888896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9">
        <f t="shared" si="108"/>
        <v>0</v>
      </c>
      <c r="P1163" s="5" t="e">
        <f t="shared" si="109"/>
        <v>#DIV/0!</v>
      </c>
      <c r="Q1163" t="str">
        <f t="shared" si="110"/>
        <v>food</v>
      </c>
      <c r="R1163" t="str">
        <f t="shared" si="111"/>
        <v>food trucks</v>
      </c>
      <c r="S1163" s="10">
        <f t="shared" si="112"/>
        <v>42122.629502314812</v>
      </c>
      <c r="T1163" s="10">
        <f t="shared" si="113"/>
        <v>42143.629502314812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9">
        <f t="shared" si="108"/>
        <v>0</v>
      </c>
      <c r="P1164" s="5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0">
        <f t="shared" si="112"/>
        <v>41876.683611111112</v>
      </c>
      <c r="T1164" s="10">
        <f t="shared" si="113"/>
        <v>41907.683611111112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9">
        <f t="shared" si="108"/>
        <v>0</v>
      </c>
      <c r="P1165" s="5" t="e">
        <f t="shared" si="109"/>
        <v>#DIV/0!</v>
      </c>
      <c r="Q1165" t="str">
        <f t="shared" si="110"/>
        <v>food</v>
      </c>
      <c r="R1165" t="str">
        <f t="shared" si="111"/>
        <v>food trucks</v>
      </c>
      <c r="S1165" s="10">
        <f t="shared" si="112"/>
        <v>41830.723611111112</v>
      </c>
      <c r="T1165" s="10">
        <f t="shared" si="113"/>
        <v>41860.723611111112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9">
        <f t="shared" si="108"/>
        <v>0</v>
      </c>
      <c r="P1166" s="5" t="e">
        <f t="shared" si="109"/>
        <v>#DIV/0!</v>
      </c>
      <c r="Q1166" t="str">
        <f t="shared" si="110"/>
        <v>food</v>
      </c>
      <c r="R1166" t="str">
        <f t="shared" si="111"/>
        <v>food trucks</v>
      </c>
      <c r="S1166" s="10">
        <f t="shared" si="112"/>
        <v>42509.724328703705</v>
      </c>
      <c r="T1166" s="10">
        <f t="shared" si="113"/>
        <v>42539.724328703705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9">
        <f t="shared" si="108"/>
        <v>21</v>
      </c>
      <c r="P1167" s="5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0">
        <f t="shared" si="112"/>
        <v>41792.214467592588</v>
      </c>
      <c r="T1167" s="10">
        <f t="shared" si="113"/>
        <v>41826.214467592588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9">
        <f t="shared" si="108"/>
        <v>19</v>
      </c>
      <c r="P1168" s="5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0">
        <f t="shared" si="112"/>
        <v>42150.485439814816</v>
      </c>
      <c r="T1168" s="10">
        <f t="shared" si="113"/>
        <v>42181.166666666672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9">
        <f t="shared" si="108"/>
        <v>2</v>
      </c>
      <c r="P1169" s="5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0">
        <f t="shared" si="112"/>
        <v>41863.734895833331</v>
      </c>
      <c r="T1169" s="10">
        <f t="shared" si="113"/>
        <v>41894.734895833331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9">
        <f t="shared" si="108"/>
        <v>6</v>
      </c>
      <c r="P1170" s="5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0">
        <f t="shared" si="112"/>
        <v>42605.053993055553</v>
      </c>
      <c r="T1170" s="10">
        <f t="shared" si="113"/>
        <v>42635.053993055553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9">
        <f t="shared" si="108"/>
        <v>0</v>
      </c>
      <c r="P1171" s="5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0">
        <f t="shared" si="112"/>
        <v>42027.353738425925</v>
      </c>
      <c r="T1171" s="10">
        <f t="shared" si="113"/>
        <v>42057.353738425925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9">
        <f t="shared" si="108"/>
        <v>0</v>
      </c>
      <c r="P1172" s="5">
        <f t="shared" si="109"/>
        <v>50</v>
      </c>
      <c r="Q1172" t="str">
        <f t="shared" si="110"/>
        <v>food</v>
      </c>
      <c r="R1172" t="str">
        <f t="shared" si="111"/>
        <v>food trucks</v>
      </c>
      <c r="S1172" s="10">
        <f t="shared" si="112"/>
        <v>42124.893182870372</v>
      </c>
      <c r="T1172" s="10">
        <f t="shared" si="113"/>
        <v>42154.893182870372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9">
        <f t="shared" si="108"/>
        <v>0</v>
      </c>
      <c r="P1173" s="5">
        <f t="shared" si="109"/>
        <v>25</v>
      </c>
      <c r="Q1173" t="str">
        <f t="shared" si="110"/>
        <v>food</v>
      </c>
      <c r="R1173" t="str">
        <f t="shared" si="111"/>
        <v>food trucks</v>
      </c>
      <c r="S1173" s="10">
        <f t="shared" si="112"/>
        <v>41938.804710648146</v>
      </c>
      <c r="T1173" s="10">
        <f t="shared" si="113"/>
        <v>41956.846377314811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9">
        <f t="shared" si="108"/>
        <v>0</v>
      </c>
      <c r="P1174" s="5" t="e">
        <f t="shared" si="109"/>
        <v>#DIV/0!</v>
      </c>
      <c r="Q1174" t="str">
        <f t="shared" si="110"/>
        <v>food</v>
      </c>
      <c r="R1174" t="str">
        <f t="shared" si="111"/>
        <v>food trucks</v>
      </c>
      <c r="S1174" s="10">
        <f t="shared" si="112"/>
        <v>41841.682314814818</v>
      </c>
      <c r="T1174" s="10">
        <f t="shared" si="113"/>
        <v>41871.682314814818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9">
        <f t="shared" si="108"/>
        <v>0</v>
      </c>
      <c r="P1175" s="5">
        <f t="shared" si="109"/>
        <v>30</v>
      </c>
      <c r="Q1175" t="str">
        <f t="shared" si="110"/>
        <v>food</v>
      </c>
      <c r="R1175" t="str">
        <f t="shared" si="111"/>
        <v>food trucks</v>
      </c>
      <c r="S1175" s="10">
        <f t="shared" si="112"/>
        <v>42184.185844907406</v>
      </c>
      <c r="T1175" s="10">
        <f t="shared" si="113"/>
        <v>42219.185844907406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9">
        <f t="shared" si="108"/>
        <v>6</v>
      </c>
      <c r="P1176" s="5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0">
        <f t="shared" si="112"/>
        <v>42468.84174768519</v>
      </c>
      <c r="T1176" s="10">
        <f t="shared" si="113"/>
        <v>42498.84174768519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9">
        <f t="shared" si="108"/>
        <v>3</v>
      </c>
      <c r="P1177" s="5">
        <f t="shared" si="109"/>
        <v>65</v>
      </c>
      <c r="Q1177" t="str">
        <f t="shared" si="110"/>
        <v>food</v>
      </c>
      <c r="R1177" t="str">
        <f t="shared" si="111"/>
        <v>food trucks</v>
      </c>
      <c r="S1177" s="10">
        <f t="shared" si="112"/>
        <v>42170.728460648148</v>
      </c>
      <c r="T1177" s="10">
        <f t="shared" si="113"/>
        <v>42200.728460648148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9">
        <f t="shared" si="108"/>
        <v>0</v>
      </c>
      <c r="P1178" s="5">
        <f t="shared" si="109"/>
        <v>10</v>
      </c>
      <c r="Q1178" t="str">
        <f t="shared" si="110"/>
        <v>food</v>
      </c>
      <c r="R1178" t="str">
        <f t="shared" si="111"/>
        <v>food trucks</v>
      </c>
      <c r="S1178" s="10">
        <f t="shared" si="112"/>
        <v>42746.019652777773</v>
      </c>
      <c r="T1178" s="10">
        <f t="shared" si="113"/>
        <v>42800.541666666672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9">
        <f t="shared" si="108"/>
        <v>0</v>
      </c>
      <c r="P1179" s="5" t="e">
        <f t="shared" si="109"/>
        <v>#DIV/0!</v>
      </c>
      <c r="Q1179" t="str">
        <f t="shared" si="110"/>
        <v>food</v>
      </c>
      <c r="R1179" t="str">
        <f t="shared" si="111"/>
        <v>food trucks</v>
      </c>
      <c r="S1179" s="10">
        <f t="shared" si="112"/>
        <v>41897.660833333335</v>
      </c>
      <c r="T1179" s="10">
        <f t="shared" si="113"/>
        <v>41927.660833333335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9">
        <f t="shared" si="108"/>
        <v>0</v>
      </c>
      <c r="P1180" s="5">
        <f t="shared" si="109"/>
        <v>5</v>
      </c>
      <c r="Q1180" t="str">
        <f t="shared" si="110"/>
        <v>food</v>
      </c>
      <c r="R1180" t="str">
        <f t="shared" si="111"/>
        <v>food trucks</v>
      </c>
      <c r="S1180" s="10">
        <f t="shared" si="112"/>
        <v>41837.905694444446</v>
      </c>
      <c r="T1180" s="10">
        <f t="shared" si="113"/>
        <v>41867.905694444446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9">
        <f t="shared" si="108"/>
        <v>5</v>
      </c>
      <c r="P1181" s="5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0">
        <f t="shared" si="112"/>
        <v>42275.720219907409</v>
      </c>
      <c r="T1181" s="10">
        <f t="shared" si="113"/>
        <v>42305.720219907409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9">
        <f t="shared" si="108"/>
        <v>12</v>
      </c>
      <c r="P1182" s="5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0">
        <f t="shared" si="112"/>
        <v>41781.806875000002</v>
      </c>
      <c r="T1182" s="10">
        <f t="shared" si="113"/>
        <v>41818.806875000002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9">
        <f t="shared" si="108"/>
        <v>0</v>
      </c>
      <c r="P1183" s="5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0">
        <f t="shared" si="112"/>
        <v>42034.339363425926</v>
      </c>
      <c r="T1183" s="10">
        <f t="shared" si="113"/>
        <v>42064.339363425926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9">
        <f t="shared" si="108"/>
        <v>4</v>
      </c>
      <c r="P1184" s="5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0">
        <f t="shared" si="112"/>
        <v>42728.827407407407</v>
      </c>
      <c r="T1184" s="10">
        <f t="shared" si="113"/>
        <v>42747.695833333331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9">
        <f t="shared" si="108"/>
        <v>4</v>
      </c>
      <c r="P1185" s="5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0">
        <f t="shared" si="112"/>
        <v>42656.86137731481</v>
      </c>
      <c r="T1185" s="10">
        <f t="shared" si="113"/>
        <v>42676.165972222225</v>
      </c>
    </row>
    <row r="1186" spans="1:20" ht="60" x14ac:dyDescent="0.25">
      <c r="A1186">
        <v>2289</v>
      </c>
      <c r="B1186" s="3" t="s">
        <v>2290</v>
      </c>
      <c r="C1186" s="3" t="s">
        <v>6399</v>
      </c>
      <c r="D1186">
        <v>1500</v>
      </c>
      <c r="E1186">
        <v>1611</v>
      </c>
      <c r="F1186" t="s">
        <v>8219</v>
      </c>
      <c r="G1186" t="s">
        <v>8224</v>
      </c>
      <c r="H1186" t="s">
        <v>8246</v>
      </c>
      <c r="I1186">
        <v>1386372120</v>
      </c>
      <c r="J1186">
        <v>1382659060</v>
      </c>
      <c r="K1186" t="b">
        <v>0</v>
      </c>
      <c r="L1186">
        <v>25</v>
      </c>
      <c r="M1186" t="b">
        <v>1</v>
      </c>
      <c r="N1186" t="s">
        <v>8276</v>
      </c>
      <c r="O1186" s="9">
        <f t="shared" si="108"/>
        <v>107</v>
      </c>
      <c r="P1186" s="5">
        <f t="shared" si="109"/>
        <v>64.44</v>
      </c>
      <c r="Q1186" t="str">
        <f t="shared" si="110"/>
        <v>music</v>
      </c>
      <c r="R1186" t="str">
        <f t="shared" si="111"/>
        <v>rock</v>
      </c>
      <c r="S1186" s="10">
        <f t="shared" si="112"/>
        <v>41571.998379629629</v>
      </c>
      <c r="T1186" s="10">
        <f t="shared" si="113"/>
        <v>41614.973611111112</v>
      </c>
    </row>
    <row r="1187" spans="1:20" ht="45" x14ac:dyDescent="0.25">
      <c r="A1187">
        <v>2179</v>
      </c>
      <c r="B1187" s="3" t="s">
        <v>2180</v>
      </c>
      <c r="C1187" s="3" t="s">
        <v>6289</v>
      </c>
      <c r="D1187">
        <v>1000</v>
      </c>
      <c r="E1187">
        <v>1614</v>
      </c>
      <c r="F1187" t="s">
        <v>8219</v>
      </c>
      <c r="G1187" t="s">
        <v>8224</v>
      </c>
      <c r="H1187" t="s">
        <v>8246</v>
      </c>
      <c r="I1187">
        <v>1428725192</v>
      </c>
      <c r="J1187">
        <v>1426133192</v>
      </c>
      <c r="K1187" t="b">
        <v>0</v>
      </c>
      <c r="L1187">
        <v>21</v>
      </c>
      <c r="M1187" t="b">
        <v>1</v>
      </c>
      <c r="N1187" t="s">
        <v>8276</v>
      </c>
      <c r="O1187" s="9">
        <f t="shared" si="108"/>
        <v>161</v>
      </c>
      <c r="P1187" s="5">
        <f t="shared" si="109"/>
        <v>76.857142857142861</v>
      </c>
      <c r="Q1187" t="str">
        <f t="shared" si="110"/>
        <v>music</v>
      </c>
      <c r="R1187" t="str">
        <f t="shared" si="111"/>
        <v>rock</v>
      </c>
      <c r="S1187" s="10">
        <f t="shared" si="112"/>
        <v>42075.171203703707</v>
      </c>
      <c r="T1187" s="10">
        <f t="shared" si="113"/>
        <v>42105.171203703707</v>
      </c>
    </row>
    <row r="1188" spans="1:20" ht="45" x14ac:dyDescent="0.25">
      <c r="A1188">
        <v>2549</v>
      </c>
      <c r="B1188" s="3" t="s">
        <v>2549</v>
      </c>
      <c r="C1188" s="3" t="s">
        <v>6659</v>
      </c>
      <c r="D1188">
        <v>1570</v>
      </c>
      <c r="E1188">
        <v>1614</v>
      </c>
      <c r="F1188" t="s">
        <v>8219</v>
      </c>
      <c r="G1188" t="s">
        <v>8225</v>
      </c>
      <c r="H1188" t="s">
        <v>8247</v>
      </c>
      <c r="I1188">
        <v>1370019600</v>
      </c>
      <c r="J1188">
        <v>1366999870</v>
      </c>
      <c r="K1188" t="b">
        <v>0</v>
      </c>
      <c r="L1188">
        <v>37</v>
      </c>
      <c r="M1188" t="b">
        <v>1</v>
      </c>
      <c r="N1188" t="s">
        <v>8300</v>
      </c>
      <c r="O1188" s="9">
        <f t="shared" si="108"/>
        <v>103</v>
      </c>
      <c r="P1188" s="5">
        <f t="shared" si="109"/>
        <v>43.621621621621621</v>
      </c>
      <c r="Q1188" t="str">
        <f t="shared" si="110"/>
        <v>music</v>
      </c>
      <c r="R1188" t="str">
        <f t="shared" si="111"/>
        <v>classical music</v>
      </c>
      <c r="S1188" s="10">
        <f t="shared" si="112"/>
        <v>41390.757754629631</v>
      </c>
      <c r="T1188" s="10">
        <f t="shared" si="113"/>
        <v>41425.708333333336</v>
      </c>
    </row>
    <row r="1189" spans="1:20" ht="45" x14ac:dyDescent="0.25">
      <c r="A1189">
        <v>2814</v>
      </c>
      <c r="B1189" s="3" t="s">
        <v>2814</v>
      </c>
      <c r="C1189" s="3" t="s">
        <v>6924</v>
      </c>
      <c r="D1189">
        <v>1500</v>
      </c>
      <c r="E1189">
        <v>1616</v>
      </c>
      <c r="F1189" t="s">
        <v>8219</v>
      </c>
      <c r="G1189" t="s">
        <v>8225</v>
      </c>
      <c r="H1189" t="s">
        <v>8247</v>
      </c>
      <c r="I1189">
        <v>1431164115</v>
      </c>
      <c r="J1189">
        <v>1428572115</v>
      </c>
      <c r="K1189" t="b">
        <v>0</v>
      </c>
      <c r="L1189">
        <v>64</v>
      </c>
      <c r="M1189" t="b">
        <v>1</v>
      </c>
      <c r="N1189" t="s">
        <v>8271</v>
      </c>
      <c r="O1189" s="9">
        <f t="shared" si="108"/>
        <v>108</v>
      </c>
      <c r="P1189" s="5">
        <f t="shared" si="109"/>
        <v>25.25</v>
      </c>
      <c r="Q1189" t="str">
        <f t="shared" si="110"/>
        <v>theater</v>
      </c>
      <c r="R1189" t="str">
        <f t="shared" si="111"/>
        <v>plays</v>
      </c>
      <c r="S1189" s="10">
        <f t="shared" si="112"/>
        <v>42103.399479166663</v>
      </c>
      <c r="T1189" s="10">
        <f t="shared" si="113"/>
        <v>42133.399479166663</v>
      </c>
    </row>
    <row r="1190" spans="1:20" ht="30" x14ac:dyDescent="0.25">
      <c r="A1190">
        <v>3439</v>
      </c>
      <c r="B1190" s="3" t="s">
        <v>3438</v>
      </c>
      <c r="C1190" s="3" t="s">
        <v>7549</v>
      </c>
      <c r="D1190">
        <v>1200</v>
      </c>
      <c r="E1190">
        <v>1616.14</v>
      </c>
      <c r="F1190" t="s">
        <v>8219</v>
      </c>
      <c r="G1190" t="s">
        <v>8224</v>
      </c>
      <c r="H1190" t="s">
        <v>8246</v>
      </c>
      <c r="I1190">
        <v>1453179540</v>
      </c>
      <c r="J1190">
        <v>1452030730</v>
      </c>
      <c r="K1190" t="b">
        <v>0</v>
      </c>
      <c r="L1190">
        <v>18</v>
      </c>
      <c r="M1190" t="b">
        <v>1</v>
      </c>
      <c r="N1190" t="s">
        <v>8271</v>
      </c>
      <c r="O1190" s="9">
        <f t="shared" si="108"/>
        <v>135</v>
      </c>
      <c r="P1190" s="5">
        <f t="shared" si="109"/>
        <v>89.785555555555561</v>
      </c>
      <c r="Q1190" t="str">
        <f t="shared" si="110"/>
        <v>theater</v>
      </c>
      <c r="R1190" t="str">
        <f t="shared" si="111"/>
        <v>plays</v>
      </c>
      <c r="S1190" s="10">
        <f t="shared" si="112"/>
        <v>42374.911226851851</v>
      </c>
      <c r="T1190" s="10">
        <f t="shared" si="113"/>
        <v>42388.207638888889</v>
      </c>
    </row>
    <row r="1191" spans="1:20" ht="45" x14ac:dyDescent="0.25">
      <c r="A1191">
        <v>3610</v>
      </c>
      <c r="B1191" s="3" t="s">
        <v>3609</v>
      </c>
      <c r="C1191" s="3" t="s">
        <v>7720</v>
      </c>
      <c r="D1191">
        <v>1000</v>
      </c>
      <c r="E1191">
        <v>1623</v>
      </c>
      <c r="F1191" t="s">
        <v>8219</v>
      </c>
      <c r="G1191" t="s">
        <v>8225</v>
      </c>
      <c r="H1191" t="s">
        <v>8247</v>
      </c>
      <c r="I1191">
        <v>1439806936</v>
      </c>
      <c r="J1191">
        <v>1437214936</v>
      </c>
      <c r="K1191" t="b">
        <v>0</v>
      </c>
      <c r="L1191">
        <v>31</v>
      </c>
      <c r="M1191" t="b">
        <v>1</v>
      </c>
      <c r="N1191" t="s">
        <v>8271</v>
      </c>
      <c r="O1191" s="9">
        <f t="shared" si="108"/>
        <v>162</v>
      </c>
      <c r="P1191" s="5">
        <f t="shared" si="109"/>
        <v>52.354838709677416</v>
      </c>
      <c r="Q1191" t="str">
        <f t="shared" si="110"/>
        <v>theater</v>
      </c>
      <c r="R1191" t="str">
        <f t="shared" si="111"/>
        <v>plays</v>
      </c>
      <c r="S1191" s="10">
        <f t="shared" si="112"/>
        <v>42203.432129629626</v>
      </c>
      <c r="T1191" s="10">
        <f t="shared" si="113"/>
        <v>42233.432129629626</v>
      </c>
    </row>
    <row r="1192" spans="1:20" ht="45" x14ac:dyDescent="0.25">
      <c r="A1192">
        <v>1286</v>
      </c>
      <c r="B1192" s="3" t="s">
        <v>1287</v>
      </c>
      <c r="C1192" s="3" t="s">
        <v>5396</v>
      </c>
      <c r="D1192">
        <v>1500</v>
      </c>
      <c r="E1192">
        <v>1625</v>
      </c>
      <c r="F1192" t="s">
        <v>8219</v>
      </c>
      <c r="G1192" t="s">
        <v>8225</v>
      </c>
      <c r="H1192" t="s">
        <v>8247</v>
      </c>
      <c r="I1192">
        <v>1424181600</v>
      </c>
      <c r="J1192">
        <v>1423041227</v>
      </c>
      <c r="K1192" t="b">
        <v>0</v>
      </c>
      <c r="L1192">
        <v>20</v>
      </c>
      <c r="M1192" t="b">
        <v>1</v>
      </c>
      <c r="N1192" t="s">
        <v>8271</v>
      </c>
      <c r="O1192" s="9">
        <f t="shared" si="108"/>
        <v>108</v>
      </c>
      <c r="P1192" s="5">
        <f t="shared" si="109"/>
        <v>81.25</v>
      </c>
      <c r="Q1192" t="str">
        <f t="shared" si="110"/>
        <v>theater</v>
      </c>
      <c r="R1192" t="str">
        <f t="shared" si="111"/>
        <v>plays</v>
      </c>
      <c r="S1192" s="10">
        <f t="shared" si="112"/>
        <v>42039.384571759263</v>
      </c>
      <c r="T1192" s="10">
        <f t="shared" si="113"/>
        <v>42052.583333333328</v>
      </c>
    </row>
    <row r="1193" spans="1:20" ht="60" x14ac:dyDescent="0.25">
      <c r="A1193">
        <v>2969</v>
      </c>
      <c r="B1193" s="3" t="s">
        <v>2969</v>
      </c>
      <c r="C1193" s="3" t="s">
        <v>7079</v>
      </c>
      <c r="D1193">
        <v>1000</v>
      </c>
      <c r="E1193">
        <v>1625</v>
      </c>
      <c r="F1193" t="s">
        <v>8219</v>
      </c>
      <c r="G1193" t="s">
        <v>8229</v>
      </c>
      <c r="H1193" t="s">
        <v>8251</v>
      </c>
      <c r="I1193">
        <v>1430693460</v>
      </c>
      <c r="J1193">
        <v>1428087153</v>
      </c>
      <c r="K1193" t="b">
        <v>0</v>
      </c>
      <c r="L1193">
        <v>17</v>
      </c>
      <c r="M1193" t="b">
        <v>1</v>
      </c>
      <c r="N1193" t="s">
        <v>8271</v>
      </c>
      <c r="O1193" s="9">
        <f t="shared" si="108"/>
        <v>163</v>
      </c>
      <c r="P1193" s="5">
        <f t="shared" si="109"/>
        <v>95.588235294117652</v>
      </c>
      <c r="Q1193" t="str">
        <f t="shared" si="110"/>
        <v>theater</v>
      </c>
      <c r="R1193" t="str">
        <f t="shared" si="111"/>
        <v>plays</v>
      </c>
      <c r="S1193" s="10">
        <f t="shared" si="112"/>
        <v>42097.786493055552</v>
      </c>
      <c r="T1193" s="10">
        <f t="shared" si="113"/>
        <v>42127.952083333337</v>
      </c>
    </row>
    <row r="1194" spans="1:20" ht="60" x14ac:dyDescent="0.25">
      <c r="A1194">
        <v>2965</v>
      </c>
      <c r="B1194" s="3" t="s">
        <v>2965</v>
      </c>
      <c r="C1194" s="3" t="s">
        <v>7075</v>
      </c>
      <c r="D1194">
        <v>1500</v>
      </c>
      <c r="E1194">
        <v>1635</v>
      </c>
      <c r="F1194" t="s">
        <v>8219</v>
      </c>
      <c r="G1194" t="s">
        <v>8224</v>
      </c>
      <c r="H1194" t="s">
        <v>8246</v>
      </c>
      <c r="I1194">
        <v>1436290233</v>
      </c>
      <c r="J1194">
        <v>1433698233</v>
      </c>
      <c r="K1194" t="b">
        <v>0</v>
      </c>
      <c r="L1194">
        <v>39</v>
      </c>
      <c r="M1194" t="b">
        <v>1</v>
      </c>
      <c r="N1194" t="s">
        <v>8271</v>
      </c>
      <c r="O1194" s="9">
        <f t="shared" si="108"/>
        <v>109</v>
      </c>
      <c r="P1194" s="5">
        <f t="shared" si="109"/>
        <v>41.92307692307692</v>
      </c>
      <c r="Q1194" t="str">
        <f t="shared" si="110"/>
        <v>theater</v>
      </c>
      <c r="R1194" t="str">
        <f t="shared" si="111"/>
        <v>plays</v>
      </c>
      <c r="S1194" s="10">
        <f t="shared" si="112"/>
        <v>42162.729548611111</v>
      </c>
      <c r="T1194" s="10">
        <f t="shared" si="113"/>
        <v>42192.729548611111</v>
      </c>
    </row>
    <row r="1195" spans="1:20" ht="45" x14ac:dyDescent="0.25">
      <c r="A1195">
        <v>3244</v>
      </c>
      <c r="B1195" s="3" t="s">
        <v>3244</v>
      </c>
      <c r="C1195" s="3" t="s">
        <v>7354</v>
      </c>
      <c r="D1195">
        <v>1600</v>
      </c>
      <c r="E1195">
        <v>1647</v>
      </c>
      <c r="F1195" t="s">
        <v>8219</v>
      </c>
      <c r="G1195" t="s">
        <v>8225</v>
      </c>
      <c r="H1195" t="s">
        <v>8247</v>
      </c>
      <c r="I1195">
        <v>1480613982</v>
      </c>
      <c r="J1195">
        <v>1478018382</v>
      </c>
      <c r="K1195" t="b">
        <v>0</v>
      </c>
      <c r="L1195">
        <v>69</v>
      </c>
      <c r="M1195" t="b">
        <v>1</v>
      </c>
      <c r="N1195" t="s">
        <v>8271</v>
      </c>
      <c r="O1195" s="9">
        <f t="shared" si="108"/>
        <v>103</v>
      </c>
      <c r="P1195" s="5">
        <f t="shared" si="109"/>
        <v>23.869565217391305</v>
      </c>
      <c r="Q1195" t="str">
        <f t="shared" si="110"/>
        <v>theater</v>
      </c>
      <c r="R1195" t="str">
        <f t="shared" si="111"/>
        <v>plays</v>
      </c>
      <c r="S1195" s="10">
        <f t="shared" si="112"/>
        <v>42675.694236111114</v>
      </c>
      <c r="T1195" s="10">
        <f t="shared" si="113"/>
        <v>42705.735902777778</v>
      </c>
    </row>
    <row r="1196" spans="1:20" ht="60" x14ac:dyDescent="0.25">
      <c r="A1196">
        <v>3346</v>
      </c>
      <c r="B1196" s="3" t="s">
        <v>3346</v>
      </c>
      <c r="C1196" s="3" t="s">
        <v>7456</v>
      </c>
      <c r="D1196">
        <v>1500</v>
      </c>
      <c r="E1196">
        <v>1650</v>
      </c>
      <c r="F1196" t="s">
        <v>8219</v>
      </c>
      <c r="G1196" t="s">
        <v>8224</v>
      </c>
      <c r="H1196" t="s">
        <v>8246</v>
      </c>
      <c r="I1196">
        <v>1424910910</v>
      </c>
      <c r="J1196">
        <v>1424306110</v>
      </c>
      <c r="K1196" t="b">
        <v>0</v>
      </c>
      <c r="L1196">
        <v>18</v>
      </c>
      <c r="M1196" t="b">
        <v>1</v>
      </c>
      <c r="N1196" t="s">
        <v>8271</v>
      </c>
      <c r="O1196" s="9">
        <f t="shared" si="108"/>
        <v>110</v>
      </c>
      <c r="P1196" s="5">
        <f t="shared" si="109"/>
        <v>91.666666666666671</v>
      </c>
      <c r="Q1196" t="str">
        <f t="shared" si="110"/>
        <v>theater</v>
      </c>
      <c r="R1196" t="str">
        <f t="shared" si="111"/>
        <v>plays</v>
      </c>
      <c r="S1196" s="10">
        <f t="shared" si="112"/>
        <v>42054.024421296301</v>
      </c>
      <c r="T1196" s="10">
        <f t="shared" si="113"/>
        <v>42061.024421296301</v>
      </c>
    </row>
    <row r="1197" spans="1:20" ht="60" x14ac:dyDescent="0.25">
      <c r="A1197">
        <v>3518</v>
      </c>
      <c r="B1197" s="3" t="s">
        <v>3517</v>
      </c>
      <c r="C1197" s="3" t="s">
        <v>7628</v>
      </c>
      <c r="D1197">
        <v>1500</v>
      </c>
      <c r="E1197">
        <v>1650.69</v>
      </c>
      <c r="F1197" t="s">
        <v>8219</v>
      </c>
      <c r="G1197" t="s">
        <v>8224</v>
      </c>
      <c r="H1197" t="s">
        <v>8246</v>
      </c>
      <c r="I1197">
        <v>1412259660</v>
      </c>
      <c r="J1197">
        <v>1410461299</v>
      </c>
      <c r="K1197" t="b">
        <v>0</v>
      </c>
      <c r="L1197">
        <v>33</v>
      </c>
      <c r="M1197" t="b">
        <v>1</v>
      </c>
      <c r="N1197" t="s">
        <v>8271</v>
      </c>
      <c r="O1197" s="9">
        <f t="shared" si="108"/>
        <v>110</v>
      </c>
      <c r="P1197" s="5">
        <f t="shared" si="109"/>
        <v>50.020909090909093</v>
      </c>
      <c r="Q1197" t="str">
        <f t="shared" si="110"/>
        <v>theater</v>
      </c>
      <c r="R1197" t="str">
        <f t="shared" si="111"/>
        <v>plays</v>
      </c>
      <c r="S1197" s="10">
        <f t="shared" si="112"/>
        <v>41893.783553240741</v>
      </c>
      <c r="T1197" s="10">
        <f t="shared" si="113"/>
        <v>41914.597916666666</v>
      </c>
    </row>
    <row r="1198" spans="1:20" ht="45" x14ac:dyDescent="0.25">
      <c r="A1198">
        <v>79</v>
      </c>
      <c r="B1198" s="3" t="s">
        <v>81</v>
      </c>
      <c r="C1198" s="3" t="s">
        <v>4190</v>
      </c>
      <c r="D1198">
        <v>1300</v>
      </c>
      <c r="E1198">
        <v>1651</v>
      </c>
      <c r="F1198" t="s">
        <v>8219</v>
      </c>
      <c r="G1198" t="s">
        <v>8225</v>
      </c>
      <c r="H1198" t="s">
        <v>8247</v>
      </c>
      <c r="I1198">
        <v>1398451093</v>
      </c>
      <c r="J1198">
        <v>1395859093</v>
      </c>
      <c r="K1198" t="b">
        <v>0</v>
      </c>
      <c r="L1198">
        <v>41</v>
      </c>
      <c r="M1198" t="b">
        <v>1</v>
      </c>
      <c r="N1198" t="s">
        <v>8266</v>
      </c>
      <c r="O1198" s="9">
        <f t="shared" si="108"/>
        <v>127</v>
      </c>
      <c r="P1198" s="5">
        <f t="shared" si="109"/>
        <v>40.268292682926827</v>
      </c>
      <c r="Q1198" t="str">
        <f t="shared" si="110"/>
        <v>film &amp; video</v>
      </c>
      <c r="R1198" t="str">
        <f t="shared" si="111"/>
        <v>shorts</v>
      </c>
      <c r="S1198" s="10">
        <f t="shared" si="112"/>
        <v>41724.776539351849</v>
      </c>
      <c r="T1198" s="10">
        <f t="shared" si="113"/>
        <v>41754.776539351849</v>
      </c>
    </row>
    <row r="1199" spans="1:20" ht="45" x14ac:dyDescent="0.25">
      <c r="A1199">
        <v>1925</v>
      </c>
      <c r="B1199" s="3" t="s">
        <v>1926</v>
      </c>
      <c r="C1199" s="3" t="s">
        <v>6035</v>
      </c>
      <c r="D1199">
        <v>1500</v>
      </c>
      <c r="E1199">
        <v>1655</v>
      </c>
      <c r="F1199" t="s">
        <v>8219</v>
      </c>
      <c r="G1199" t="s">
        <v>8224</v>
      </c>
      <c r="H1199" t="s">
        <v>8246</v>
      </c>
      <c r="I1199">
        <v>1381449600</v>
      </c>
      <c r="J1199">
        <v>1379540288</v>
      </c>
      <c r="K1199" t="b">
        <v>0</v>
      </c>
      <c r="L1199">
        <v>52</v>
      </c>
      <c r="M1199" t="b">
        <v>1</v>
      </c>
      <c r="N1199" t="s">
        <v>8279</v>
      </c>
      <c r="O1199" s="9">
        <f t="shared" si="108"/>
        <v>110</v>
      </c>
      <c r="P1199" s="5">
        <f t="shared" si="109"/>
        <v>31.826923076923077</v>
      </c>
      <c r="Q1199" t="str">
        <f t="shared" si="110"/>
        <v>music</v>
      </c>
      <c r="R1199" t="str">
        <f t="shared" si="111"/>
        <v>indie rock</v>
      </c>
      <c r="S1199" s="10">
        <f t="shared" si="112"/>
        <v>41535.90148148148</v>
      </c>
      <c r="T1199" s="10">
        <f t="shared" si="113"/>
        <v>41558</v>
      </c>
    </row>
    <row r="1200" spans="1:20" ht="60" x14ac:dyDescent="0.25">
      <c r="A1200">
        <v>2667</v>
      </c>
      <c r="B1200" s="3" t="s">
        <v>2667</v>
      </c>
      <c r="C1200" s="3" t="s">
        <v>6777</v>
      </c>
      <c r="D1200">
        <v>1500</v>
      </c>
      <c r="E1200">
        <v>1660</v>
      </c>
      <c r="F1200" t="s">
        <v>8219</v>
      </c>
      <c r="G1200" t="s">
        <v>8224</v>
      </c>
      <c r="H1200" t="s">
        <v>8246</v>
      </c>
      <c r="I1200">
        <v>1455142416</v>
      </c>
      <c r="J1200">
        <v>1452550416</v>
      </c>
      <c r="K1200" t="b">
        <v>0</v>
      </c>
      <c r="L1200">
        <v>18</v>
      </c>
      <c r="M1200" t="b">
        <v>1</v>
      </c>
      <c r="N1200" t="s">
        <v>8302</v>
      </c>
      <c r="O1200" s="9">
        <f t="shared" si="108"/>
        <v>111</v>
      </c>
      <c r="P1200" s="5">
        <f t="shared" si="109"/>
        <v>92.222222222222229</v>
      </c>
      <c r="Q1200" t="str">
        <f t="shared" si="110"/>
        <v>technology</v>
      </c>
      <c r="R1200" t="str">
        <f t="shared" si="111"/>
        <v>makerspaces</v>
      </c>
      <c r="S1200" s="10">
        <f t="shared" si="112"/>
        <v>42380.926111111112</v>
      </c>
      <c r="T1200" s="10">
        <f t="shared" si="113"/>
        <v>42410.926111111112</v>
      </c>
    </row>
    <row r="1201" spans="1:20" ht="60" x14ac:dyDescent="0.25">
      <c r="A1201">
        <v>3485</v>
      </c>
      <c r="B1201" s="3" t="s">
        <v>3484</v>
      </c>
      <c r="C1201" s="3" t="s">
        <v>7595</v>
      </c>
      <c r="D1201">
        <v>1650</v>
      </c>
      <c r="E1201">
        <v>1660</v>
      </c>
      <c r="F1201" t="s">
        <v>8219</v>
      </c>
      <c r="G1201" t="s">
        <v>8224</v>
      </c>
      <c r="H1201" t="s">
        <v>8246</v>
      </c>
      <c r="I1201">
        <v>1454431080</v>
      </c>
      <c r="J1201">
        <v>1451839080</v>
      </c>
      <c r="K1201" t="b">
        <v>0</v>
      </c>
      <c r="L1201">
        <v>30</v>
      </c>
      <c r="M1201" t="b">
        <v>1</v>
      </c>
      <c r="N1201" t="s">
        <v>8271</v>
      </c>
      <c r="O1201" s="9">
        <f t="shared" si="108"/>
        <v>101</v>
      </c>
      <c r="P1201" s="5">
        <f t="shared" si="109"/>
        <v>55.333333333333336</v>
      </c>
      <c r="Q1201" t="str">
        <f t="shared" si="110"/>
        <v>theater</v>
      </c>
      <c r="R1201" t="str">
        <f t="shared" si="111"/>
        <v>plays</v>
      </c>
      <c r="S1201" s="10">
        <f t="shared" si="112"/>
        <v>42372.693055555559</v>
      </c>
      <c r="T1201" s="10">
        <f t="shared" si="113"/>
        <v>42402.693055555559</v>
      </c>
    </row>
    <row r="1202" spans="1:20" ht="60" x14ac:dyDescent="0.25">
      <c r="A1202">
        <v>2082</v>
      </c>
      <c r="B1202" s="3" t="s">
        <v>2083</v>
      </c>
      <c r="C1202" s="3" t="s">
        <v>6192</v>
      </c>
      <c r="D1202">
        <v>1500</v>
      </c>
      <c r="E1202">
        <v>1661</v>
      </c>
      <c r="F1202" t="s">
        <v>8219</v>
      </c>
      <c r="G1202" t="s">
        <v>8224</v>
      </c>
      <c r="H1202" t="s">
        <v>8246</v>
      </c>
      <c r="I1202">
        <v>1322106796</v>
      </c>
      <c r="J1202">
        <v>1316919196</v>
      </c>
      <c r="K1202" t="b">
        <v>0</v>
      </c>
      <c r="L1202">
        <v>38</v>
      </c>
      <c r="M1202" t="b">
        <v>1</v>
      </c>
      <c r="N1202" t="s">
        <v>8279</v>
      </c>
      <c r="O1202" s="9">
        <f t="shared" si="108"/>
        <v>111</v>
      </c>
      <c r="P1202" s="5">
        <f t="shared" si="109"/>
        <v>43.710526315789473</v>
      </c>
      <c r="Q1202" t="str">
        <f t="shared" si="110"/>
        <v>music</v>
      </c>
      <c r="R1202" t="str">
        <f t="shared" si="111"/>
        <v>indie rock</v>
      </c>
      <c r="S1202" s="10">
        <f t="shared" si="112"/>
        <v>40811.120324074072</v>
      </c>
      <c r="T1202" s="10">
        <f t="shared" si="113"/>
        <v>40871.161990740737</v>
      </c>
    </row>
    <row r="1203" spans="1:20" ht="60" x14ac:dyDescent="0.25">
      <c r="A1203">
        <v>3251</v>
      </c>
      <c r="B1203" s="3" t="s">
        <v>3251</v>
      </c>
      <c r="C1203" s="3" t="s">
        <v>7361</v>
      </c>
      <c r="D1203">
        <v>1500</v>
      </c>
      <c r="E1203">
        <v>1661</v>
      </c>
      <c r="F1203" t="s">
        <v>8219</v>
      </c>
      <c r="G1203" t="s">
        <v>8224</v>
      </c>
      <c r="H1203" t="s">
        <v>8246</v>
      </c>
      <c r="I1203">
        <v>1434907966</v>
      </c>
      <c r="J1203">
        <v>1432315966</v>
      </c>
      <c r="K1203" t="b">
        <v>1</v>
      </c>
      <c r="L1203">
        <v>20</v>
      </c>
      <c r="M1203" t="b">
        <v>1</v>
      </c>
      <c r="N1203" t="s">
        <v>8271</v>
      </c>
      <c r="O1203" s="9">
        <f t="shared" si="108"/>
        <v>111</v>
      </c>
      <c r="P1203" s="5">
        <f t="shared" si="109"/>
        <v>83.05</v>
      </c>
      <c r="Q1203" t="str">
        <f t="shared" si="110"/>
        <v>theater</v>
      </c>
      <c r="R1203" t="str">
        <f t="shared" si="111"/>
        <v>plays</v>
      </c>
      <c r="S1203" s="10">
        <f t="shared" si="112"/>
        <v>42146.731087962966</v>
      </c>
      <c r="T1203" s="10">
        <f t="shared" si="113"/>
        <v>42176.731087962966</v>
      </c>
    </row>
    <row r="1204" spans="1:20" ht="45" x14ac:dyDescent="0.25">
      <c r="A1204">
        <v>35</v>
      </c>
      <c r="B1204" s="3" t="s">
        <v>37</v>
      </c>
      <c r="C1204" s="3" t="s">
        <v>4146</v>
      </c>
      <c r="D1204">
        <v>1000</v>
      </c>
      <c r="E1204">
        <v>1665</v>
      </c>
      <c r="F1204" t="s">
        <v>8219</v>
      </c>
      <c r="G1204" t="s">
        <v>8224</v>
      </c>
      <c r="H1204" t="s">
        <v>8246</v>
      </c>
      <c r="I1204">
        <v>1430179200</v>
      </c>
      <c r="J1204">
        <v>1428130814</v>
      </c>
      <c r="K1204" t="b">
        <v>0</v>
      </c>
      <c r="L1204">
        <v>28</v>
      </c>
      <c r="M1204" t="b">
        <v>1</v>
      </c>
      <c r="N1204" t="s">
        <v>8265</v>
      </c>
      <c r="O1204" s="9">
        <f t="shared" si="108"/>
        <v>167</v>
      </c>
      <c r="P1204" s="5">
        <f t="shared" si="109"/>
        <v>59.464285714285715</v>
      </c>
      <c r="Q1204" t="str">
        <f t="shared" si="110"/>
        <v>film &amp; video</v>
      </c>
      <c r="R1204" t="str">
        <f t="shared" si="111"/>
        <v>television</v>
      </c>
      <c r="S1204" s="10">
        <f t="shared" si="112"/>
        <v>42098.291828703703</v>
      </c>
      <c r="T1204" s="10">
        <f t="shared" si="113"/>
        <v>42122</v>
      </c>
    </row>
    <row r="1205" spans="1:20" ht="60" x14ac:dyDescent="0.25">
      <c r="A1205">
        <v>3722</v>
      </c>
      <c r="B1205" s="3" t="s">
        <v>3719</v>
      </c>
      <c r="C1205" s="3" t="s">
        <v>7832</v>
      </c>
      <c r="D1205">
        <v>1500</v>
      </c>
      <c r="E1205">
        <v>1668</v>
      </c>
      <c r="F1205" t="s">
        <v>8219</v>
      </c>
      <c r="G1205" t="s">
        <v>8229</v>
      </c>
      <c r="H1205" t="s">
        <v>8251</v>
      </c>
      <c r="I1205">
        <v>1455231540</v>
      </c>
      <c r="J1205">
        <v>1452614847</v>
      </c>
      <c r="K1205" t="b">
        <v>0</v>
      </c>
      <c r="L1205">
        <v>35</v>
      </c>
      <c r="M1205" t="b">
        <v>1</v>
      </c>
      <c r="N1205" t="s">
        <v>8271</v>
      </c>
      <c r="O1205" s="9">
        <f t="shared" si="108"/>
        <v>111</v>
      </c>
      <c r="P1205" s="5">
        <f t="shared" si="109"/>
        <v>47.657142857142858</v>
      </c>
      <c r="Q1205" t="str">
        <f t="shared" si="110"/>
        <v>theater</v>
      </c>
      <c r="R1205" t="str">
        <f t="shared" si="111"/>
        <v>plays</v>
      </c>
      <c r="S1205" s="10">
        <f t="shared" si="112"/>
        <v>42381.671840277777</v>
      </c>
      <c r="T1205" s="10">
        <f t="shared" si="113"/>
        <v>42411.957638888889</v>
      </c>
    </row>
    <row r="1206" spans="1:20" ht="45" x14ac:dyDescent="0.25">
      <c r="A1206">
        <v>3528</v>
      </c>
      <c r="B1206" s="3" t="s">
        <v>3527</v>
      </c>
      <c r="C1206" s="3" t="s">
        <v>7638</v>
      </c>
      <c r="D1206">
        <v>1650</v>
      </c>
      <c r="E1206">
        <v>1669</v>
      </c>
      <c r="F1206" t="s">
        <v>8219</v>
      </c>
      <c r="G1206" t="s">
        <v>8225</v>
      </c>
      <c r="H1206" t="s">
        <v>8247</v>
      </c>
      <c r="I1206">
        <v>1484740918</v>
      </c>
      <c r="J1206">
        <v>1483012918</v>
      </c>
      <c r="K1206" t="b">
        <v>0</v>
      </c>
      <c r="L1206">
        <v>37</v>
      </c>
      <c r="M1206" t="b">
        <v>1</v>
      </c>
      <c r="N1206" t="s">
        <v>8271</v>
      </c>
      <c r="O1206" s="9">
        <f t="shared" si="108"/>
        <v>101</v>
      </c>
      <c r="P1206" s="5">
        <f t="shared" si="109"/>
        <v>45.108108108108105</v>
      </c>
      <c r="Q1206" t="str">
        <f t="shared" si="110"/>
        <v>theater</v>
      </c>
      <c r="R1206" t="str">
        <f t="shared" si="111"/>
        <v>plays</v>
      </c>
      <c r="S1206" s="10">
        <f t="shared" si="112"/>
        <v>42733.50136574074</v>
      </c>
      <c r="T1206" s="10">
        <f t="shared" si="113"/>
        <v>42753.50136574074</v>
      </c>
    </row>
    <row r="1207" spans="1:20" ht="45" x14ac:dyDescent="0.25">
      <c r="A1207">
        <v>1506</v>
      </c>
      <c r="B1207" s="3" t="s">
        <v>1507</v>
      </c>
      <c r="C1207" s="3" t="s">
        <v>5616</v>
      </c>
      <c r="D1207">
        <v>1500</v>
      </c>
      <c r="E1207">
        <v>1671</v>
      </c>
      <c r="F1207" t="s">
        <v>8219</v>
      </c>
      <c r="G1207" t="s">
        <v>8225</v>
      </c>
      <c r="H1207" t="s">
        <v>8247</v>
      </c>
      <c r="I1207">
        <v>1406227904</v>
      </c>
      <c r="J1207">
        <v>1403635904</v>
      </c>
      <c r="K1207" t="b">
        <v>1</v>
      </c>
      <c r="L1207">
        <v>43</v>
      </c>
      <c r="M1207" t="b">
        <v>1</v>
      </c>
      <c r="N1207" t="s">
        <v>8285</v>
      </c>
      <c r="O1207" s="9">
        <f t="shared" si="108"/>
        <v>111</v>
      </c>
      <c r="P1207" s="5">
        <f t="shared" si="109"/>
        <v>38.860465116279073</v>
      </c>
      <c r="Q1207" t="str">
        <f t="shared" si="110"/>
        <v>photography</v>
      </c>
      <c r="R1207" t="str">
        <f t="shared" si="111"/>
        <v>photobooks</v>
      </c>
      <c r="S1207" s="10">
        <f t="shared" si="112"/>
        <v>41814.785925925928</v>
      </c>
      <c r="T1207" s="10">
        <f t="shared" si="113"/>
        <v>41844.785925925928</v>
      </c>
    </row>
    <row r="1208" spans="1:20" ht="60" x14ac:dyDescent="0.25">
      <c r="A1208">
        <v>650</v>
      </c>
      <c r="B1208" s="3" t="s">
        <v>651</v>
      </c>
      <c r="C1208" s="3" t="s">
        <v>4760</v>
      </c>
      <c r="D1208">
        <v>1500</v>
      </c>
      <c r="E1208">
        <v>1686</v>
      </c>
      <c r="F1208" t="s">
        <v>8219</v>
      </c>
      <c r="G1208" t="s">
        <v>8224</v>
      </c>
      <c r="H1208" t="s">
        <v>8246</v>
      </c>
      <c r="I1208">
        <v>1418953984</v>
      </c>
      <c r="J1208">
        <v>1413766384</v>
      </c>
      <c r="K1208" t="b">
        <v>0</v>
      </c>
      <c r="L1208">
        <v>48</v>
      </c>
      <c r="M1208" t="b">
        <v>1</v>
      </c>
      <c r="N1208" t="s">
        <v>8273</v>
      </c>
      <c r="O1208" s="9">
        <f t="shared" si="108"/>
        <v>112</v>
      </c>
      <c r="P1208" s="5">
        <f t="shared" si="109"/>
        <v>35.125</v>
      </c>
      <c r="Q1208" t="str">
        <f t="shared" si="110"/>
        <v>technology</v>
      </c>
      <c r="R1208" t="str">
        <f t="shared" si="111"/>
        <v>wearables</v>
      </c>
      <c r="S1208" s="10">
        <f t="shared" si="112"/>
        <v>41932.036851851852</v>
      </c>
      <c r="T1208" s="10">
        <f t="shared" si="113"/>
        <v>41992.078518518523</v>
      </c>
    </row>
    <row r="1209" spans="1:20" ht="60" x14ac:dyDescent="0.25">
      <c r="A1209">
        <v>3314</v>
      </c>
      <c r="B1209" s="3" t="s">
        <v>3314</v>
      </c>
      <c r="C1209" s="3" t="s">
        <v>7424</v>
      </c>
      <c r="D1209">
        <v>800</v>
      </c>
      <c r="E1209">
        <v>1686</v>
      </c>
      <c r="F1209" t="s">
        <v>8219</v>
      </c>
      <c r="G1209" t="s">
        <v>8225</v>
      </c>
      <c r="H1209" t="s">
        <v>8247</v>
      </c>
      <c r="I1209">
        <v>1431115500</v>
      </c>
      <c r="J1209">
        <v>1428733511</v>
      </c>
      <c r="K1209" t="b">
        <v>0</v>
      </c>
      <c r="L1209">
        <v>58</v>
      </c>
      <c r="M1209" t="b">
        <v>1</v>
      </c>
      <c r="N1209" t="s">
        <v>8271</v>
      </c>
      <c r="O1209" s="9">
        <f t="shared" si="108"/>
        <v>211</v>
      </c>
      <c r="P1209" s="5">
        <f t="shared" si="109"/>
        <v>29.068965517241381</v>
      </c>
      <c r="Q1209" t="str">
        <f t="shared" si="110"/>
        <v>theater</v>
      </c>
      <c r="R1209" t="str">
        <f t="shared" si="111"/>
        <v>plays</v>
      </c>
      <c r="S1209" s="10">
        <f t="shared" si="112"/>
        <v>42105.267488425925</v>
      </c>
      <c r="T1209" s="10">
        <f t="shared" si="113"/>
        <v>42132.836805555555</v>
      </c>
    </row>
    <row r="1210" spans="1:20" ht="60" x14ac:dyDescent="0.25">
      <c r="A1210">
        <v>3497</v>
      </c>
      <c r="B1210" s="3" t="s">
        <v>3496</v>
      </c>
      <c r="C1210" s="3" t="s">
        <v>7607</v>
      </c>
      <c r="D1210">
        <v>1551</v>
      </c>
      <c r="E1210">
        <v>1686</v>
      </c>
      <c r="F1210" t="s">
        <v>8219</v>
      </c>
      <c r="G1210" t="s">
        <v>8224</v>
      </c>
      <c r="H1210" t="s">
        <v>8246</v>
      </c>
      <c r="I1210">
        <v>1464904800</v>
      </c>
      <c r="J1210">
        <v>1463852904</v>
      </c>
      <c r="K1210" t="b">
        <v>0</v>
      </c>
      <c r="L1210">
        <v>49</v>
      </c>
      <c r="M1210" t="b">
        <v>1</v>
      </c>
      <c r="N1210" t="s">
        <v>8271</v>
      </c>
      <c r="O1210" s="9">
        <f t="shared" si="108"/>
        <v>109</v>
      </c>
      <c r="P1210" s="5">
        <f t="shared" si="109"/>
        <v>34.408163265306122</v>
      </c>
      <c r="Q1210" t="str">
        <f t="shared" si="110"/>
        <v>theater</v>
      </c>
      <c r="R1210" t="str">
        <f t="shared" si="111"/>
        <v>plays</v>
      </c>
      <c r="S1210" s="10">
        <f t="shared" si="112"/>
        <v>42511.741944444439</v>
      </c>
      <c r="T1210" s="10">
        <f t="shared" si="113"/>
        <v>42523.916666666672</v>
      </c>
    </row>
    <row r="1211" spans="1:20" ht="60" x14ac:dyDescent="0.25">
      <c r="A1211">
        <v>3498</v>
      </c>
      <c r="B1211" s="3" t="s">
        <v>3497</v>
      </c>
      <c r="C1211" s="3" t="s">
        <v>7608</v>
      </c>
      <c r="D1211">
        <v>1650</v>
      </c>
      <c r="E1211">
        <v>1690</v>
      </c>
      <c r="F1211" t="s">
        <v>8219</v>
      </c>
      <c r="G1211" t="s">
        <v>8229</v>
      </c>
      <c r="H1211" t="s">
        <v>8251</v>
      </c>
      <c r="I1211">
        <v>1464471840</v>
      </c>
      <c r="J1211">
        <v>1459309704</v>
      </c>
      <c r="K1211" t="b">
        <v>0</v>
      </c>
      <c r="L1211">
        <v>42</v>
      </c>
      <c r="M1211" t="b">
        <v>1</v>
      </c>
      <c r="N1211" t="s">
        <v>8271</v>
      </c>
      <c r="O1211" s="9">
        <f t="shared" si="108"/>
        <v>102</v>
      </c>
      <c r="P1211" s="5">
        <f t="shared" si="109"/>
        <v>40.238095238095241</v>
      </c>
      <c r="Q1211" t="str">
        <f t="shared" si="110"/>
        <v>theater</v>
      </c>
      <c r="R1211" t="str">
        <f t="shared" si="111"/>
        <v>plays</v>
      </c>
      <c r="S1211" s="10">
        <f t="shared" si="112"/>
        <v>42459.15861111111</v>
      </c>
      <c r="T1211" s="10">
        <f t="shared" si="113"/>
        <v>42518.905555555553</v>
      </c>
    </row>
    <row r="1212" spans="1:20" ht="45" x14ac:dyDescent="0.25">
      <c r="A1212">
        <v>110</v>
      </c>
      <c r="B1212" s="3" t="s">
        <v>112</v>
      </c>
      <c r="C1212" s="3" t="s">
        <v>4221</v>
      </c>
      <c r="D1212">
        <v>1300</v>
      </c>
      <c r="E1212">
        <v>1700</v>
      </c>
      <c r="F1212" t="s">
        <v>8219</v>
      </c>
      <c r="G1212" t="s">
        <v>8224</v>
      </c>
      <c r="H1212" t="s">
        <v>8246</v>
      </c>
      <c r="I1212">
        <v>1384408740</v>
      </c>
      <c r="J1212">
        <v>1381445253</v>
      </c>
      <c r="K1212" t="b">
        <v>0</v>
      </c>
      <c r="L1212">
        <v>26</v>
      </c>
      <c r="M1212" t="b">
        <v>1</v>
      </c>
      <c r="N1212" t="s">
        <v>8266</v>
      </c>
      <c r="O1212" s="9">
        <f t="shared" si="108"/>
        <v>131</v>
      </c>
      <c r="P1212" s="5">
        <f t="shared" si="109"/>
        <v>65.384615384615387</v>
      </c>
      <c r="Q1212" t="str">
        <f t="shared" si="110"/>
        <v>film &amp; video</v>
      </c>
      <c r="R1212" t="str">
        <f t="shared" si="111"/>
        <v>shorts</v>
      </c>
      <c r="S1212" s="10">
        <f t="shared" si="112"/>
        <v>41557.949687500004</v>
      </c>
      <c r="T1212" s="10">
        <f t="shared" si="113"/>
        <v>41592.249305555553</v>
      </c>
    </row>
    <row r="1213" spans="1:20" ht="45" x14ac:dyDescent="0.25">
      <c r="A1213">
        <v>3417</v>
      </c>
      <c r="B1213" s="3" t="s">
        <v>3416</v>
      </c>
      <c r="C1213" s="3" t="s">
        <v>7527</v>
      </c>
      <c r="D1213">
        <v>1700</v>
      </c>
      <c r="E1213">
        <v>1700.01</v>
      </c>
      <c r="F1213" t="s">
        <v>8219</v>
      </c>
      <c r="G1213" t="s">
        <v>8224</v>
      </c>
      <c r="H1213" t="s">
        <v>8246</v>
      </c>
      <c r="I1213">
        <v>1414284180</v>
      </c>
      <c r="J1213">
        <v>1410558948</v>
      </c>
      <c r="K1213" t="b">
        <v>0</v>
      </c>
      <c r="L1213">
        <v>45</v>
      </c>
      <c r="M1213" t="b">
        <v>1</v>
      </c>
      <c r="N1213" t="s">
        <v>8271</v>
      </c>
      <c r="O1213" s="9">
        <f t="shared" si="108"/>
        <v>100</v>
      </c>
      <c r="P1213" s="5">
        <f t="shared" si="109"/>
        <v>37.777999999999999</v>
      </c>
      <c r="Q1213" t="str">
        <f t="shared" si="110"/>
        <v>theater</v>
      </c>
      <c r="R1213" t="str">
        <f t="shared" si="111"/>
        <v>plays</v>
      </c>
      <c r="S1213" s="10">
        <f t="shared" si="112"/>
        <v>41894.91375</v>
      </c>
      <c r="T1213" s="10">
        <f t="shared" si="113"/>
        <v>41938.029861111114</v>
      </c>
    </row>
    <row r="1214" spans="1:20" ht="30" x14ac:dyDescent="0.25">
      <c r="A1214">
        <v>2668</v>
      </c>
      <c r="B1214" s="3" t="s">
        <v>2668</v>
      </c>
      <c r="C1214" s="3" t="s">
        <v>6778</v>
      </c>
      <c r="D1214">
        <v>1000</v>
      </c>
      <c r="E1214">
        <v>1707</v>
      </c>
      <c r="F1214" t="s">
        <v>8219</v>
      </c>
      <c r="G1214" t="s">
        <v>8229</v>
      </c>
      <c r="H1214" t="s">
        <v>8251</v>
      </c>
      <c r="I1214">
        <v>1447079520</v>
      </c>
      <c r="J1214">
        <v>1443449265</v>
      </c>
      <c r="K1214" t="b">
        <v>0</v>
      </c>
      <c r="L1214">
        <v>28</v>
      </c>
      <c r="M1214" t="b">
        <v>1</v>
      </c>
      <c r="N1214" t="s">
        <v>8302</v>
      </c>
      <c r="O1214" s="9">
        <f t="shared" si="108"/>
        <v>171</v>
      </c>
      <c r="P1214" s="5">
        <f t="shared" si="109"/>
        <v>60.964285714285715</v>
      </c>
      <c r="Q1214" t="str">
        <f t="shared" si="110"/>
        <v>technology</v>
      </c>
      <c r="R1214" t="str">
        <f t="shared" si="111"/>
        <v>makerspaces</v>
      </c>
      <c r="S1214" s="10">
        <f t="shared" si="112"/>
        <v>42275.588715277772</v>
      </c>
      <c r="T1214" s="10">
        <f t="shared" si="113"/>
        <v>42317.60555555555</v>
      </c>
    </row>
    <row r="1215" spans="1:20" ht="45" x14ac:dyDescent="0.25">
      <c r="A1215">
        <v>526</v>
      </c>
      <c r="B1215" s="3" t="s">
        <v>527</v>
      </c>
      <c r="C1215" s="3" t="s">
        <v>4636</v>
      </c>
      <c r="D1215">
        <v>1500</v>
      </c>
      <c r="E1215">
        <v>1710</v>
      </c>
      <c r="F1215" t="s">
        <v>8219</v>
      </c>
      <c r="G1215" t="s">
        <v>8225</v>
      </c>
      <c r="H1215" t="s">
        <v>8247</v>
      </c>
      <c r="I1215">
        <v>1438966800</v>
      </c>
      <c r="J1215">
        <v>1436278344</v>
      </c>
      <c r="K1215" t="b">
        <v>0</v>
      </c>
      <c r="L1215">
        <v>23</v>
      </c>
      <c r="M1215" t="b">
        <v>1</v>
      </c>
      <c r="N1215" t="s">
        <v>8271</v>
      </c>
      <c r="O1215" s="9">
        <f t="shared" si="108"/>
        <v>114</v>
      </c>
      <c r="P1215" s="5">
        <f t="shared" si="109"/>
        <v>74.347826086956516</v>
      </c>
      <c r="Q1215" t="str">
        <f t="shared" si="110"/>
        <v>theater</v>
      </c>
      <c r="R1215" t="str">
        <f t="shared" si="111"/>
        <v>plays</v>
      </c>
      <c r="S1215" s="10">
        <f t="shared" si="112"/>
        <v>42192.591944444444</v>
      </c>
      <c r="T1215" s="10">
        <f t="shared" si="113"/>
        <v>42223.708333333328</v>
      </c>
    </row>
    <row r="1216" spans="1:20" ht="60" x14ac:dyDescent="0.25">
      <c r="A1216">
        <v>96</v>
      </c>
      <c r="B1216" s="3" t="s">
        <v>98</v>
      </c>
      <c r="C1216" s="3" t="s">
        <v>4207</v>
      </c>
      <c r="D1216">
        <v>1500</v>
      </c>
      <c r="E1216">
        <v>1720</v>
      </c>
      <c r="F1216" t="s">
        <v>8219</v>
      </c>
      <c r="G1216" t="s">
        <v>8224</v>
      </c>
      <c r="H1216" t="s">
        <v>8246</v>
      </c>
      <c r="I1216">
        <v>1280631600</v>
      </c>
      <c r="J1216">
        <v>1274889241</v>
      </c>
      <c r="K1216" t="b">
        <v>0</v>
      </c>
      <c r="L1216">
        <v>34</v>
      </c>
      <c r="M1216" t="b">
        <v>1</v>
      </c>
      <c r="N1216" t="s">
        <v>8266</v>
      </c>
      <c r="O1216" s="9">
        <f t="shared" si="108"/>
        <v>115</v>
      </c>
      <c r="P1216" s="5">
        <f t="shared" si="109"/>
        <v>50.588235294117645</v>
      </c>
      <c r="Q1216" t="str">
        <f t="shared" si="110"/>
        <v>film &amp; video</v>
      </c>
      <c r="R1216" t="str">
        <f t="shared" si="111"/>
        <v>shorts</v>
      </c>
      <c r="S1216" s="10">
        <f t="shared" si="112"/>
        <v>40324.662511574075</v>
      </c>
      <c r="T1216" s="10">
        <f t="shared" si="113"/>
        <v>40391.125</v>
      </c>
    </row>
    <row r="1217" spans="1:20" ht="60" x14ac:dyDescent="0.25">
      <c r="A1217">
        <v>858</v>
      </c>
      <c r="B1217" s="3" t="s">
        <v>859</v>
      </c>
      <c r="C1217" s="3" t="s">
        <v>4968</v>
      </c>
      <c r="D1217">
        <v>1200</v>
      </c>
      <c r="E1217">
        <v>1728.07</v>
      </c>
      <c r="F1217" t="s">
        <v>8219</v>
      </c>
      <c r="G1217" t="s">
        <v>8225</v>
      </c>
      <c r="H1217" t="s">
        <v>8247</v>
      </c>
      <c r="I1217">
        <v>1429138740</v>
      </c>
      <c r="J1217">
        <v>1426528418</v>
      </c>
      <c r="K1217" t="b">
        <v>0</v>
      </c>
      <c r="L1217">
        <v>76</v>
      </c>
      <c r="M1217" t="b">
        <v>1</v>
      </c>
      <c r="N1217" t="s">
        <v>8277</v>
      </c>
      <c r="O1217" s="9">
        <f t="shared" si="108"/>
        <v>144</v>
      </c>
      <c r="P1217" s="5">
        <f t="shared" si="109"/>
        <v>22.737763157894737</v>
      </c>
      <c r="Q1217" t="str">
        <f t="shared" si="110"/>
        <v>music</v>
      </c>
      <c r="R1217" t="str">
        <f t="shared" si="111"/>
        <v>metal</v>
      </c>
      <c r="S1217" s="10">
        <f t="shared" si="112"/>
        <v>42079.745578703703</v>
      </c>
      <c r="T1217" s="10">
        <f t="shared" si="113"/>
        <v>42109.957638888889</v>
      </c>
    </row>
    <row r="1218" spans="1:20" ht="60" x14ac:dyDescent="0.25">
      <c r="A1218">
        <v>2175</v>
      </c>
      <c r="B1218" s="3" t="s">
        <v>2176</v>
      </c>
      <c r="C1218" s="3" t="s">
        <v>6285</v>
      </c>
      <c r="D1218">
        <v>700</v>
      </c>
      <c r="E1218">
        <v>1750</v>
      </c>
      <c r="F1218" t="s">
        <v>8219</v>
      </c>
      <c r="G1218" t="s">
        <v>8224</v>
      </c>
      <c r="H1218" t="s">
        <v>8246</v>
      </c>
      <c r="I1218">
        <v>1469059986</v>
      </c>
      <c r="J1218">
        <v>1468455186</v>
      </c>
      <c r="K1218" t="b">
        <v>0</v>
      </c>
      <c r="L1218">
        <v>26</v>
      </c>
      <c r="M1218" t="b">
        <v>1</v>
      </c>
      <c r="N1218" t="s">
        <v>8276</v>
      </c>
      <c r="O1218" s="9">
        <f t="shared" ref="O1218:O1281" si="114">ROUND((E1218/D1218)*100,0)</f>
        <v>250</v>
      </c>
      <c r="P1218" s="5">
        <f t="shared" ref="P1218:P1281" si="115">E1218/L1218</f>
        <v>67.307692307692307</v>
      </c>
      <c r="Q1218" t="str">
        <f t="shared" ref="Q1218:Q1281" si="116">LEFT(N1218,SEARCH("/",N1218)-1)</f>
        <v>music</v>
      </c>
      <c r="R1218" t="str">
        <f t="shared" ref="R1218:R1281" si="117">RIGHT(N1218,LEN(N1218)-SEARCH("/",N1218,1))</f>
        <v>rock</v>
      </c>
      <c r="S1218" s="10">
        <f t="shared" ref="S1218:S1281" si="118">(((J1218/60)/60)/24)+DATE(1970,1,1)</f>
        <v>42565.009097222224</v>
      </c>
      <c r="T1218" s="10">
        <f t="shared" ref="T1218:T1281" si="119">(((I1218/60)/60)/24)+DATE(1970,1,1)</f>
        <v>42572.009097222224</v>
      </c>
    </row>
    <row r="1219" spans="1:20" ht="45" x14ac:dyDescent="0.25">
      <c r="A1219">
        <v>2214</v>
      </c>
      <c r="B1219" s="3" t="s">
        <v>2215</v>
      </c>
      <c r="C1219" s="3" t="s">
        <v>6324</v>
      </c>
      <c r="D1219">
        <v>600</v>
      </c>
      <c r="E1219">
        <v>1755.01</v>
      </c>
      <c r="F1219" t="s">
        <v>8219</v>
      </c>
      <c r="G1219" t="s">
        <v>8224</v>
      </c>
      <c r="H1219" t="s">
        <v>8246</v>
      </c>
      <c r="I1219">
        <v>1391713248</v>
      </c>
      <c r="J1219">
        <v>1389121248</v>
      </c>
      <c r="K1219" t="b">
        <v>0</v>
      </c>
      <c r="L1219">
        <v>24</v>
      </c>
      <c r="M1219" t="b">
        <v>1</v>
      </c>
      <c r="N1219" t="s">
        <v>8280</v>
      </c>
      <c r="O1219" s="9">
        <f t="shared" si="114"/>
        <v>293</v>
      </c>
      <c r="P1219" s="5">
        <f t="shared" si="115"/>
        <v>73.125416666666666</v>
      </c>
      <c r="Q1219" t="str">
        <f t="shared" si="116"/>
        <v>music</v>
      </c>
      <c r="R1219" t="str">
        <f t="shared" si="117"/>
        <v>electronic music</v>
      </c>
      <c r="S1219" s="10">
        <f t="shared" si="118"/>
        <v>41646.792222222226</v>
      </c>
      <c r="T1219" s="10">
        <f t="shared" si="119"/>
        <v>41676.792222222226</v>
      </c>
    </row>
    <row r="1220" spans="1:20" ht="30" x14ac:dyDescent="0.25">
      <c r="A1220">
        <v>3370</v>
      </c>
      <c r="B1220" s="3" t="s">
        <v>3369</v>
      </c>
      <c r="C1220" s="3" t="s">
        <v>7480</v>
      </c>
      <c r="D1220">
        <v>1500</v>
      </c>
      <c r="E1220">
        <v>1766</v>
      </c>
      <c r="F1220" t="s">
        <v>8219</v>
      </c>
      <c r="G1220" t="s">
        <v>8224</v>
      </c>
      <c r="H1220" t="s">
        <v>8246</v>
      </c>
      <c r="I1220">
        <v>1481961600</v>
      </c>
      <c r="J1220">
        <v>1479283285</v>
      </c>
      <c r="K1220" t="b">
        <v>0</v>
      </c>
      <c r="L1220">
        <v>26</v>
      </c>
      <c r="M1220" t="b">
        <v>1</v>
      </c>
      <c r="N1220" t="s">
        <v>8271</v>
      </c>
      <c r="O1220" s="9">
        <f t="shared" si="114"/>
        <v>118</v>
      </c>
      <c r="P1220" s="5">
        <f t="shared" si="115"/>
        <v>67.92307692307692</v>
      </c>
      <c r="Q1220" t="str">
        <f t="shared" si="116"/>
        <v>theater</v>
      </c>
      <c r="R1220" t="str">
        <f t="shared" si="117"/>
        <v>plays</v>
      </c>
      <c r="S1220" s="10">
        <f t="shared" si="118"/>
        <v>42690.334317129629</v>
      </c>
      <c r="T1220" s="10">
        <f t="shared" si="119"/>
        <v>42721.333333333328</v>
      </c>
    </row>
    <row r="1221" spans="1:20" ht="60" x14ac:dyDescent="0.25">
      <c r="A1221">
        <v>2117</v>
      </c>
      <c r="B1221" s="3" t="s">
        <v>2118</v>
      </c>
      <c r="C1221" s="3" t="s">
        <v>6227</v>
      </c>
      <c r="D1221">
        <v>1200</v>
      </c>
      <c r="E1221">
        <v>1773</v>
      </c>
      <c r="F1221" t="s">
        <v>8219</v>
      </c>
      <c r="G1221" t="s">
        <v>8224</v>
      </c>
      <c r="H1221" t="s">
        <v>8246</v>
      </c>
      <c r="I1221">
        <v>1445921940</v>
      </c>
      <c r="J1221">
        <v>1444699549</v>
      </c>
      <c r="K1221" t="b">
        <v>0</v>
      </c>
      <c r="L1221">
        <v>35</v>
      </c>
      <c r="M1221" t="b">
        <v>1</v>
      </c>
      <c r="N1221" t="s">
        <v>8279</v>
      </c>
      <c r="O1221" s="9">
        <f t="shared" si="114"/>
        <v>148</v>
      </c>
      <c r="P1221" s="5">
        <f t="shared" si="115"/>
        <v>50.657142857142858</v>
      </c>
      <c r="Q1221" t="str">
        <f t="shared" si="116"/>
        <v>music</v>
      </c>
      <c r="R1221" t="str">
        <f t="shared" si="117"/>
        <v>indie rock</v>
      </c>
      <c r="S1221" s="10">
        <f t="shared" si="118"/>
        <v>42290.059594907405</v>
      </c>
      <c r="T1221" s="10">
        <f t="shared" si="119"/>
        <v>42304.207638888889</v>
      </c>
    </row>
    <row r="1222" spans="1:20" ht="45" x14ac:dyDescent="0.25">
      <c r="A1222">
        <v>1609</v>
      </c>
      <c r="B1222" s="3" t="s">
        <v>1610</v>
      </c>
      <c r="C1222" s="3" t="s">
        <v>5719</v>
      </c>
      <c r="D1222">
        <v>1500</v>
      </c>
      <c r="E1222">
        <v>1775</v>
      </c>
      <c r="F1222" t="s">
        <v>8219</v>
      </c>
      <c r="G1222" t="s">
        <v>8224</v>
      </c>
      <c r="H1222" t="s">
        <v>8246</v>
      </c>
      <c r="I1222">
        <v>1320220800</v>
      </c>
      <c r="J1222">
        <v>1315612909</v>
      </c>
      <c r="K1222" t="b">
        <v>0</v>
      </c>
      <c r="L1222">
        <v>4</v>
      </c>
      <c r="M1222" t="b">
        <v>1</v>
      </c>
      <c r="N1222" t="s">
        <v>8276</v>
      </c>
      <c r="O1222" s="9">
        <f t="shared" si="114"/>
        <v>118</v>
      </c>
      <c r="P1222" s="5">
        <f t="shared" si="115"/>
        <v>443.75</v>
      </c>
      <c r="Q1222" t="str">
        <f t="shared" si="116"/>
        <v>music</v>
      </c>
      <c r="R1222" t="str">
        <f t="shared" si="117"/>
        <v>rock</v>
      </c>
      <c r="S1222" s="10">
        <f t="shared" si="118"/>
        <v>40796.001261574071</v>
      </c>
      <c r="T1222" s="10">
        <f t="shared" si="119"/>
        <v>40849.333333333336</v>
      </c>
    </row>
    <row r="1223" spans="1:20" ht="45" x14ac:dyDescent="0.25">
      <c r="A1223">
        <v>1678</v>
      </c>
      <c r="B1223" s="3" t="s">
        <v>1679</v>
      </c>
      <c r="C1223" s="3" t="s">
        <v>5788</v>
      </c>
      <c r="D1223">
        <v>1500</v>
      </c>
      <c r="E1223">
        <v>1776</v>
      </c>
      <c r="F1223" t="s">
        <v>8219</v>
      </c>
      <c r="G1223" t="s">
        <v>8224</v>
      </c>
      <c r="H1223" t="s">
        <v>8246</v>
      </c>
      <c r="I1223">
        <v>1391718671</v>
      </c>
      <c r="J1223">
        <v>1390509071</v>
      </c>
      <c r="K1223" t="b">
        <v>0</v>
      </c>
      <c r="L1223">
        <v>49</v>
      </c>
      <c r="M1223" t="b">
        <v>1</v>
      </c>
      <c r="N1223" t="s">
        <v>8292</v>
      </c>
      <c r="O1223" s="9">
        <f t="shared" si="114"/>
        <v>118</v>
      </c>
      <c r="P1223" s="5">
        <f t="shared" si="115"/>
        <v>36.244897959183675</v>
      </c>
      <c r="Q1223" t="str">
        <f t="shared" si="116"/>
        <v>music</v>
      </c>
      <c r="R1223" t="str">
        <f t="shared" si="117"/>
        <v>pop</v>
      </c>
      <c r="S1223" s="10">
        <f t="shared" si="118"/>
        <v>41662.854988425926</v>
      </c>
      <c r="T1223" s="10">
        <f t="shared" si="119"/>
        <v>41676.854988425926</v>
      </c>
    </row>
    <row r="1224" spans="1:20" ht="30" x14ac:dyDescent="0.25">
      <c r="A1224">
        <v>2603</v>
      </c>
      <c r="B1224" s="3" t="s">
        <v>2603</v>
      </c>
      <c r="C1224" s="3" t="s">
        <v>6713</v>
      </c>
      <c r="D1224">
        <v>1750</v>
      </c>
      <c r="E1224">
        <v>1776</v>
      </c>
      <c r="F1224" t="s">
        <v>8219</v>
      </c>
      <c r="G1224" t="s">
        <v>8224</v>
      </c>
      <c r="H1224" t="s">
        <v>8246</v>
      </c>
      <c r="I1224">
        <v>1387835654</v>
      </c>
      <c r="J1224">
        <v>1386626054</v>
      </c>
      <c r="K1224" t="b">
        <v>1</v>
      </c>
      <c r="L1224">
        <v>50</v>
      </c>
      <c r="M1224" t="b">
        <v>1</v>
      </c>
      <c r="N1224" t="s">
        <v>8301</v>
      </c>
      <c r="O1224" s="9">
        <f t="shared" si="114"/>
        <v>101</v>
      </c>
      <c r="P1224" s="5">
        <f t="shared" si="115"/>
        <v>35.520000000000003</v>
      </c>
      <c r="Q1224" t="str">
        <f t="shared" si="116"/>
        <v>technology</v>
      </c>
      <c r="R1224" t="str">
        <f t="shared" si="117"/>
        <v>space exploration</v>
      </c>
      <c r="S1224" s="10">
        <f t="shared" si="118"/>
        <v>41617.912662037037</v>
      </c>
      <c r="T1224" s="10">
        <f t="shared" si="119"/>
        <v>41631.912662037037</v>
      </c>
    </row>
    <row r="1225" spans="1:20" ht="30" x14ac:dyDescent="0.25">
      <c r="A1225">
        <v>1263</v>
      </c>
      <c r="B1225" s="3" t="s">
        <v>1264</v>
      </c>
      <c r="C1225" s="3" t="s">
        <v>5373</v>
      </c>
      <c r="D1225">
        <v>1500</v>
      </c>
      <c r="E1225">
        <v>1785</v>
      </c>
      <c r="F1225" t="s">
        <v>8219</v>
      </c>
      <c r="G1225" t="s">
        <v>8224</v>
      </c>
      <c r="H1225" t="s">
        <v>8246</v>
      </c>
      <c r="I1225">
        <v>1396054800</v>
      </c>
      <c r="J1225">
        <v>1393034470</v>
      </c>
      <c r="K1225" t="b">
        <v>1</v>
      </c>
      <c r="L1225">
        <v>41</v>
      </c>
      <c r="M1225" t="b">
        <v>1</v>
      </c>
      <c r="N1225" t="s">
        <v>8276</v>
      </c>
      <c r="O1225" s="9">
        <f t="shared" si="114"/>
        <v>119</v>
      </c>
      <c r="P1225" s="5">
        <f t="shared" si="115"/>
        <v>43.536585365853661</v>
      </c>
      <c r="Q1225" t="str">
        <f t="shared" si="116"/>
        <v>music</v>
      </c>
      <c r="R1225" t="str">
        <f t="shared" si="117"/>
        <v>rock</v>
      </c>
      <c r="S1225" s="10">
        <f t="shared" si="118"/>
        <v>41692.084143518521</v>
      </c>
      <c r="T1225" s="10">
        <f t="shared" si="119"/>
        <v>41727.041666666664</v>
      </c>
    </row>
    <row r="1226" spans="1:20" ht="30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9">
        <f t="shared" si="114"/>
        <v>7</v>
      </c>
      <c r="P1226" s="5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0">
        <f t="shared" si="118"/>
        <v>41736.549791666665</v>
      </c>
      <c r="T1226" s="10">
        <f t="shared" si="119"/>
        <v>41796.549791666665</v>
      </c>
    </row>
    <row r="1227" spans="1:20" ht="60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9">
        <f t="shared" si="114"/>
        <v>4</v>
      </c>
      <c r="P1227" s="5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0">
        <f t="shared" si="118"/>
        <v>41509.905995370369</v>
      </c>
      <c r="T1227" s="10">
        <f t="shared" si="119"/>
        <v>41569.905995370369</v>
      </c>
    </row>
    <row r="1228" spans="1:20" ht="45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9">
        <f t="shared" si="114"/>
        <v>4</v>
      </c>
      <c r="P1228" s="5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0">
        <f t="shared" si="118"/>
        <v>41715.874780092592</v>
      </c>
      <c r="T1228" s="10">
        <f t="shared" si="119"/>
        <v>41750.041666666664</v>
      </c>
    </row>
    <row r="1229" spans="1:20" ht="60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9">
        <f t="shared" si="114"/>
        <v>0</v>
      </c>
      <c r="P1229" s="5" t="e">
        <f t="shared" si="115"/>
        <v>#DIV/0!</v>
      </c>
      <c r="Q1229" t="str">
        <f t="shared" si="116"/>
        <v>music</v>
      </c>
      <c r="R1229" t="str">
        <f t="shared" si="117"/>
        <v>world music</v>
      </c>
      <c r="S1229" s="10">
        <f t="shared" si="118"/>
        <v>41827.919166666667</v>
      </c>
      <c r="T1229" s="10">
        <f t="shared" si="119"/>
        <v>41858.291666666664</v>
      </c>
    </row>
    <row r="1230" spans="1:20" ht="45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9">
        <f t="shared" si="114"/>
        <v>29</v>
      </c>
      <c r="P1230" s="5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0">
        <f t="shared" si="118"/>
        <v>40754.729259259257</v>
      </c>
      <c r="T1230" s="10">
        <f t="shared" si="119"/>
        <v>40814.729259259257</v>
      </c>
    </row>
    <row r="1231" spans="1:20" ht="60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9">
        <f t="shared" si="114"/>
        <v>1</v>
      </c>
      <c r="P1231" s="5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0">
        <f t="shared" si="118"/>
        <v>40985.459803240738</v>
      </c>
      <c r="T1231" s="10">
        <f t="shared" si="119"/>
        <v>41015.666666666664</v>
      </c>
    </row>
    <row r="1232" spans="1:20" ht="45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9">
        <f t="shared" si="114"/>
        <v>0</v>
      </c>
      <c r="P1232" s="5" t="e">
        <f t="shared" si="115"/>
        <v>#DIV/0!</v>
      </c>
      <c r="Q1232" t="str">
        <f t="shared" si="116"/>
        <v>music</v>
      </c>
      <c r="R1232" t="str">
        <f t="shared" si="117"/>
        <v>world music</v>
      </c>
      <c r="S1232" s="10">
        <f t="shared" si="118"/>
        <v>40568.972569444442</v>
      </c>
      <c r="T1232" s="10">
        <f t="shared" si="119"/>
        <v>40598.972569444442</v>
      </c>
    </row>
    <row r="1233" spans="1:20" ht="45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9">
        <f t="shared" si="114"/>
        <v>0</v>
      </c>
      <c r="P1233" s="5" t="e">
        <f t="shared" si="115"/>
        <v>#DIV/0!</v>
      </c>
      <c r="Q1233" t="str">
        <f t="shared" si="116"/>
        <v>music</v>
      </c>
      <c r="R1233" t="str">
        <f t="shared" si="117"/>
        <v>world music</v>
      </c>
      <c r="S1233" s="10">
        <f t="shared" si="118"/>
        <v>42193.941759259258</v>
      </c>
      <c r="T1233" s="10">
        <f t="shared" si="119"/>
        <v>42244.041666666672</v>
      </c>
    </row>
    <row r="1234" spans="1:20" ht="60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9">
        <f t="shared" si="114"/>
        <v>1</v>
      </c>
      <c r="P1234" s="5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0">
        <f t="shared" si="118"/>
        <v>41506.848032407412</v>
      </c>
      <c r="T1234" s="10">
        <f t="shared" si="119"/>
        <v>41553.848032407412</v>
      </c>
    </row>
    <row r="1235" spans="1:20" ht="60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9">
        <f t="shared" si="114"/>
        <v>12</v>
      </c>
      <c r="P1235" s="5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0">
        <f t="shared" si="118"/>
        <v>40939.948773148149</v>
      </c>
      <c r="T1235" s="10">
        <f t="shared" si="119"/>
        <v>40960.948773148149</v>
      </c>
    </row>
    <row r="1236" spans="1:20" ht="45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9">
        <f t="shared" si="114"/>
        <v>0</v>
      </c>
      <c r="P1236" s="5" t="e">
        <f t="shared" si="115"/>
        <v>#DIV/0!</v>
      </c>
      <c r="Q1236" t="str">
        <f t="shared" si="116"/>
        <v>music</v>
      </c>
      <c r="R1236" t="str">
        <f t="shared" si="117"/>
        <v>world music</v>
      </c>
      <c r="S1236" s="10">
        <f t="shared" si="118"/>
        <v>42007.788680555561</v>
      </c>
      <c r="T1236" s="10">
        <f t="shared" si="119"/>
        <v>42037.788680555561</v>
      </c>
    </row>
    <row r="1237" spans="1:20" ht="60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9">
        <f t="shared" si="114"/>
        <v>3</v>
      </c>
      <c r="P1237" s="5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0">
        <f t="shared" si="118"/>
        <v>41583.135405092595</v>
      </c>
      <c r="T1237" s="10">
        <f t="shared" si="119"/>
        <v>41623.135405092595</v>
      </c>
    </row>
    <row r="1238" spans="1:20" ht="30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9">
        <f t="shared" si="114"/>
        <v>0</v>
      </c>
      <c r="P1238" s="5" t="e">
        <f t="shared" si="115"/>
        <v>#DIV/0!</v>
      </c>
      <c r="Q1238" t="str">
        <f t="shared" si="116"/>
        <v>music</v>
      </c>
      <c r="R1238" t="str">
        <f t="shared" si="117"/>
        <v>world music</v>
      </c>
      <c r="S1238" s="10">
        <f t="shared" si="118"/>
        <v>41110.680138888885</v>
      </c>
      <c r="T1238" s="10">
        <f t="shared" si="119"/>
        <v>41118.666666666664</v>
      </c>
    </row>
    <row r="1239" spans="1:20" ht="60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9">
        <f t="shared" si="114"/>
        <v>0</v>
      </c>
      <c r="P1239" s="5" t="e">
        <f t="shared" si="115"/>
        <v>#DIV/0!</v>
      </c>
      <c r="Q1239" t="str">
        <f t="shared" si="116"/>
        <v>music</v>
      </c>
      <c r="R1239" t="str">
        <f t="shared" si="117"/>
        <v>world music</v>
      </c>
      <c r="S1239" s="10">
        <f t="shared" si="118"/>
        <v>41125.283159722225</v>
      </c>
      <c r="T1239" s="10">
        <f t="shared" si="119"/>
        <v>41145.283159722225</v>
      </c>
    </row>
    <row r="1240" spans="1:20" ht="60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9">
        <f t="shared" si="114"/>
        <v>18</v>
      </c>
      <c r="P1240" s="5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0">
        <f t="shared" si="118"/>
        <v>40731.61037037037</v>
      </c>
      <c r="T1240" s="10">
        <f t="shared" si="119"/>
        <v>40761.61037037037</v>
      </c>
    </row>
    <row r="1241" spans="1:20" ht="30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9">
        <f t="shared" si="114"/>
        <v>0</v>
      </c>
      <c r="P1241" s="5" t="e">
        <f t="shared" si="115"/>
        <v>#DIV/0!</v>
      </c>
      <c r="Q1241" t="str">
        <f t="shared" si="116"/>
        <v>music</v>
      </c>
      <c r="R1241" t="str">
        <f t="shared" si="117"/>
        <v>world music</v>
      </c>
      <c r="S1241" s="10">
        <f t="shared" si="118"/>
        <v>40883.962581018517</v>
      </c>
      <c r="T1241" s="10">
        <f t="shared" si="119"/>
        <v>40913.962581018517</v>
      </c>
    </row>
    <row r="1242" spans="1:20" ht="45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9">
        <f t="shared" si="114"/>
        <v>3</v>
      </c>
      <c r="P1242" s="5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0">
        <f t="shared" si="118"/>
        <v>41409.040011574078</v>
      </c>
      <c r="T1242" s="10">
        <f t="shared" si="119"/>
        <v>41467.910416666666</v>
      </c>
    </row>
    <row r="1243" spans="1:20" ht="60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9">
        <f t="shared" si="114"/>
        <v>51</v>
      </c>
      <c r="P1243" s="5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0">
        <f t="shared" si="118"/>
        <v>41923.837731481479</v>
      </c>
      <c r="T1243" s="10">
        <f t="shared" si="119"/>
        <v>41946.249305555553</v>
      </c>
    </row>
    <row r="1244" spans="1:20" ht="60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9">
        <f t="shared" si="114"/>
        <v>1</v>
      </c>
      <c r="P1244" s="5">
        <f t="shared" si="115"/>
        <v>5</v>
      </c>
      <c r="Q1244" t="str">
        <f t="shared" si="116"/>
        <v>music</v>
      </c>
      <c r="R1244" t="str">
        <f t="shared" si="117"/>
        <v>world music</v>
      </c>
      <c r="S1244" s="10">
        <f t="shared" si="118"/>
        <v>40782.165532407409</v>
      </c>
      <c r="T1244" s="10">
        <f t="shared" si="119"/>
        <v>40797.554166666669</v>
      </c>
    </row>
    <row r="1245" spans="1:20" ht="45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9">
        <f t="shared" si="114"/>
        <v>14</v>
      </c>
      <c r="P1245" s="5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0">
        <f t="shared" si="118"/>
        <v>40671.879293981481</v>
      </c>
      <c r="T1245" s="10">
        <f t="shared" si="119"/>
        <v>40732.875</v>
      </c>
    </row>
    <row r="1246" spans="1:20" ht="60" x14ac:dyDescent="0.25">
      <c r="A1246">
        <v>3816</v>
      </c>
      <c r="B1246" s="3" t="s">
        <v>3813</v>
      </c>
      <c r="C1246" s="3" t="s">
        <v>7926</v>
      </c>
      <c r="D1246">
        <v>1500</v>
      </c>
      <c r="E1246">
        <v>1788.57</v>
      </c>
      <c r="F1246" t="s">
        <v>8219</v>
      </c>
      <c r="G1246" t="s">
        <v>8224</v>
      </c>
      <c r="H1246" t="s">
        <v>8246</v>
      </c>
      <c r="I1246">
        <v>1405614823</v>
      </c>
      <c r="J1246">
        <v>1403022823</v>
      </c>
      <c r="K1246" t="b">
        <v>0</v>
      </c>
      <c r="L1246">
        <v>37</v>
      </c>
      <c r="M1246" t="b">
        <v>1</v>
      </c>
      <c r="N1246" t="s">
        <v>8271</v>
      </c>
      <c r="O1246" s="9">
        <f t="shared" si="114"/>
        <v>119</v>
      </c>
      <c r="P1246" s="5">
        <f t="shared" si="115"/>
        <v>48.339729729729726</v>
      </c>
      <c r="Q1246" t="str">
        <f t="shared" si="116"/>
        <v>theater</v>
      </c>
      <c r="R1246" t="str">
        <f t="shared" si="117"/>
        <v>plays</v>
      </c>
      <c r="S1246" s="10">
        <f t="shared" si="118"/>
        <v>41807.690081018518</v>
      </c>
      <c r="T1246" s="10">
        <f t="shared" si="119"/>
        <v>41837.690081018518</v>
      </c>
    </row>
    <row r="1247" spans="1:20" ht="60" x14ac:dyDescent="0.25">
      <c r="A1247">
        <v>1639</v>
      </c>
      <c r="B1247" s="3" t="s">
        <v>1640</v>
      </c>
      <c r="C1247" s="3" t="s">
        <v>5749</v>
      </c>
      <c r="D1247">
        <v>1800</v>
      </c>
      <c r="E1247">
        <v>1800</v>
      </c>
      <c r="F1247" t="s">
        <v>8219</v>
      </c>
      <c r="G1247" t="s">
        <v>8224</v>
      </c>
      <c r="H1247" t="s">
        <v>8246</v>
      </c>
      <c r="I1247">
        <v>1330789165</v>
      </c>
      <c r="J1247">
        <v>1328197165</v>
      </c>
      <c r="K1247" t="b">
        <v>0</v>
      </c>
      <c r="L1247">
        <v>19</v>
      </c>
      <c r="M1247" t="b">
        <v>1</v>
      </c>
      <c r="N1247" t="s">
        <v>8276</v>
      </c>
      <c r="O1247" s="9">
        <f t="shared" si="114"/>
        <v>100</v>
      </c>
      <c r="P1247" s="5">
        <f t="shared" si="115"/>
        <v>94.736842105263165</v>
      </c>
      <c r="Q1247" t="str">
        <f t="shared" si="116"/>
        <v>music</v>
      </c>
      <c r="R1247" t="str">
        <f t="shared" si="117"/>
        <v>rock</v>
      </c>
      <c r="S1247" s="10">
        <f t="shared" si="118"/>
        <v>40941.652372685188</v>
      </c>
      <c r="T1247" s="10">
        <f t="shared" si="119"/>
        <v>40971.652372685188</v>
      </c>
    </row>
    <row r="1248" spans="1:20" ht="60" x14ac:dyDescent="0.25">
      <c r="A1248">
        <v>3690</v>
      </c>
      <c r="B1248" s="3" t="s">
        <v>3687</v>
      </c>
      <c r="C1248" s="3" t="s">
        <v>7800</v>
      </c>
      <c r="D1248">
        <v>1500</v>
      </c>
      <c r="E1248">
        <v>1800</v>
      </c>
      <c r="F1248" t="s">
        <v>8219</v>
      </c>
      <c r="G1248" t="s">
        <v>8224</v>
      </c>
      <c r="H1248" t="s">
        <v>8246</v>
      </c>
      <c r="I1248">
        <v>1417101683</v>
      </c>
      <c r="J1248">
        <v>1414506083</v>
      </c>
      <c r="K1248" t="b">
        <v>0</v>
      </c>
      <c r="L1248">
        <v>31</v>
      </c>
      <c r="M1248" t="b">
        <v>1</v>
      </c>
      <c r="N1248" t="s">
        <v>8271</v>
      </c>
      <c r="O1248" s="9">
        <f t="shared" si="114"/>
        <v>120</v>
      </c>
      <c r="P1248" s="5">
        <f t="shared" si="115"/>
        <v>58.064516129032256</v>
      </c>
      <c r="Q1248" t="str">
        <f t="shared" si="116"/>
        <v>theater</v>
      </c>
      <c r="R1248" t="str">
        <f t="shared" si="117"/>
        <v>plays</v>
      </c>
      <c r="S1248" s="10">
        <f t="shared" si="118"/>
        <v>41940.598182870373</v>
      </c>
      <c r="T1248" s="10">
        <f t="shared" si="119"/>
        <v>41970.639849537038</v>
      </c>
    </row>
    <row r="1249" spans="1:20" ht="60" x14ac:dyDescent="0.25">
      <c r="A1249">
        <v>3275</v>
      </c>
      <c r="B1249" s="3" t="s">
        <v>3275</v>
      </c>
      <c r="C1249" s="3" t="s">
        <v>7385</v>
      </c>
      <c r="D1249">
        <v>1800</v>
      </c>
      <c r="E1249">
        <v>1805</v>
      </c>
      <c r="F1249" t="s">
        <v>8219</v>
      </c>
      <c r="G1249" t="s">
        <v>8224</v>
      </c>
      <c r="H1249" t="s">
        <v>8246</v>
      </c>
      <c r="I1249">
        <v>1423456200</v>
      </c>
      <c r="J1249">
        <v>1421183271</v>
      </c>
      <c r="K1249" t="b">
        <v>1</v>
      </c>
      <c r="L1249">
        <v>12</v>
      </c>
      <c r="M1249" t="b">
        <v>1</v>
      </c>
      <c r="N1249" t="s">
        <v>8271</v>
      </c>
      <c r="O1249" s="9">
        <f t="shared" si="114"/>
        <v>100</v>
      </c>
      <c r="P1249" s="5">
        <f t="shared" si="115"/>
        <v>150.41666666666666</v>
      </c>
      <c r="Q1249" t="str">
        <f t="shared" si="116"/>
        <v>theater</v>
      </c>
      <c r="R1249" t="str">
        <f t="shared" si="117"/>
        <v>plays</v>
      </c>
      <c r="S1249" s="10">
        <f t="shared" si="118"/>
        <v>42017.88045138889</v>
      </c>
      <c r="T1249" s="10">
        <f t="shared" si="119"/>
        <v>42044.1875</v>
      </c>
    </row>
    <row r="1250" spans="1:20" x14ac:dyDescent="0.25">
      <c r="A1250">
        <v>1473</v>
      </c>
      <c r="B1250" s="3" t="s">
        <v>1474</v>
      </c>
      <c r="C1250" s="3" t="s">
        <v>5583</v>
      </c>
      <c r="D1250">
        <v>1500</v>
      </c>
      <c r="E1250">
        <v>1807.74</v>
      </c>
      <c r="F1250" t="s">
        <v>8219</v>
      </c>
      <c r="G1250" t="s">
        <v>8224</v>
      </c>
      <c r="H1250" t="s">
        <v>8246</v>
      </c>
      <c r="I1250">
        <v>1330644639</v>
      </c>
      <c r="J1250">
        <v>1328052639</v>
      </c>
      <c r="K1250" t="b">
        <v>1</v>
      </c>
      <c r="L1250">
        <v>47</v>
      </c>
      <c r="M1250" t="b">
        <v>1</v>
      </c>
      <c r="N1250" t="s">
        <v>8288</v>
      </c>
      <c r="O1250" s="9">
        <f t="shared" si="114"/>
        <v>121</v>
      </c>
      <c r="P1250" s="5">
        <f t="shared" si="115"/>
        <v>38.462553191489363</v>
      </c>
      <c r="Q1250" t="str">
        <f t="shared" si="116"/>
        <v>publishing</v>
      </c>
      <c r="R1250" t="str">
        <f t="shared" si="117"/>
        <v>radio &amp; podcasts</v>
      </c>
      <c r="S1250" s="10">
        <f t="shared" si="118"/>
        <v>40939.979618055557</v>
      </c>
      <c r="T1250" s="10">
        <f t="shared" si="119"/>
        <v>40969.979618055557</v>
      </c>
    </row>
    <row r="1251" spans="1:20" ht="45" x14ac:dyDescent="0.25">
      <c r="A1251">
        <v>3706</v>
      </c>
      <c r="B1251" s="3" t="s">
        <v>3703</v>
      </c>
      <c r="C1251" s="3" t="s">
        <v>7816</v>
      </c>
      <c r="D1251">
        <v>1500</v>
      </c>
      <c r="E1251">
        <v>1820</v>
      </c>
      <c r="F1251" t="s">
        <v>8219</v>
      </c>
      <c r="G1251" t="s">
        <v>8224</v>
      </c>
      <c r="H1251" t="s">
        <v>8246</v>
      </c>
      <c r="I1251">
        <v>1410558949</v>
      </c>
      <c r="J1251">
        <v>1409262949</v>
      </c>
      <c r="K1251" t="b">
        <v>0</v>
      </c>
      <c r="L1251">
        <v>13</v>
      </c>
      <c r="M1251" t="b">
        <v>1</v>
      </c>
      <c r="N1251" t="s">
        <v>8271</v>
      </c>
      <c r="O1251" s="9">
        <f t="shared" si="114"/>
        <v>121</v>
      </c>
      <c r="P1251" s="5">
        <f t="shared" si="115"/>
        <v>140</v>
      </c>
      <c r="Q1251" t="str">
        <f t="shared" si="116"/>
        <v>theater</v>
      </c>
      <c r="R1251" t="str">
        <f t="shared" si="117"/>
        <v>plays</v>
      </c>
      <c r="S1251" s="10">
        <f t="shared" si="118"/>
        <v>41879.913761574076</v>
      </c>
      <c r="T1251" s="10">
        <f t="shared" si="119"/>
        <v>41894.913761574076</v>
      </c>
    </row>
    <row r="1252" spans="1:20" ht="60" x14ac:dyDescent="0.25">
      <c r="A1252">
        <v>3810</v>
      </c>
      <c r="B1252" s="3" t="s">
        <v>3807</v>
      </c>
      <c r="C1252" s="3" t="s">
        <v>7920</v>
      </c>
      <c r="D1252">
        <v>1500</v>
      </c>
      <c r="E1252">
        <v>1826</v>
      </c>
      <c r="F1252" t="s">
        <v>8219</v>
      </c>
      <c r="G1252" t="s">
        <v>8224</v>
      </c>
      <c r="H1252" t="s">
        <v>8246</v>
      </c>
      <c r="I1252">
        <v>1426965758</v>
      </c>
      <c r="J1252">
        <v>1424377358</v>
      </c>
      <c r="K1252" t="b">
        <v>0</v>
      </c>
      <c r="L1252">
        <v>26</v>
      </c>
      <c r="M1252" t="b">
        <v>1</v>
      </c>
      <c r="N1252" t="s">
        <v>8271</v>
      </c>
      <c r="O1252" s="9">
        <f t="shared" si="114"/>
        <v>122</v>
      </c>
      <c r="P1252" s="5">
        <f t="shared" si="115"/>
        <v>70.230769230769226</v>
      </c>
      <c r="Q1252" t="str">
        <f t="shared" si="116"/>
        <v>theater</v>
      </c>
      <c r="R1252" t="str">
        <f t="shared" si="117"/>
        <v>plays</v>
      </c>
      <c r="S1252" s="10">
        <f t="shared" si="118"/>
        <v>42054.849050925928</v>
      </c>
      <c r="T1252" s="10">
        <f t="shared" si="119"/>
        <v>42084.807384259257</v>
      </c>
    </row>
    <row r="1253" spans="1:20" ht="60" x14ac:dyDescent="0.25">
      <c r="A1253">
        <v>3270</v>
      </c>
      <c r="B1253" s="3" t="s">
        <v>3270</v>
      </c>
      <c r="C1253" s="3" t="s">
        <v>7380</v>
      </c>
      <c r="D1253">
        <v>1800</v>
      </c>
      <c r="E1253">
        <v>1830</v>
      </c>
      <c r="F1253" t="s">
        <v>8219</v>
      </c>
      <c r="G1253" t="s">
        <v>8225</v>
      </c>
      <c r="H1253" t="s">
        <v>8247</v>
      </c>
      <c r="I1253">
        <v>1436705265</v>
      </c>
      <c r="J1253">
        <v>1434113265</v>
      </c>
      <c r="K1253" t="b">
        <v>1</v>
      </c>
      <c r="L1253">
        <v>30</v>
      </c>
      <c r="M1253" t="b">
        <v>1</v>
      </c>
      <c r="N1253" t="s">
        <v>8271</v>
      </c>
      <c r="O1253" s="9">
        <f t="shared" si="114"/>
        <v>102</v>
      </c>
      <c r="P1253" s="5">
        <f t="shared" si="115"/>
        <v>61</v>
      </c>
      <c r="Q1253" t="str">
        <f t="shared" si="116"/>
        <v>theater</v>
      </c>
      <c r="R1253" t="str">
        <f t="shared" si="117"/>
        <v>plays</v>
      </c>
      <c r="S1253" s="10">
        <f t="shared" si="118"/>
        <v>42167.533159722225</v>
      </c>
      <c r="T1253" s="10">
        <f t="shared" si="119"/>
        <v>42197.533159722225</v>
      </c>
    </row>
    <row r="1254" spans="1:20" ht="45" x14ac:dyDescent="0.25">
      <c r="A1254">
        <v>3571</v>
      </c>
      <c r="B1254" s="3" t="s">
        <v>3570</v>
      </c>
      <c r="C1254" s="3" t="s">
        <v>7681</v>
      </c>
      <c r="D1254">
        <v>1500</v>
      </c>
      <c r="E1254">
        <v>1831</v>
      </c>
      <c r="F1254" t="s">
        <v>8219</v>
      </c>
      <c r="G1254" t="s">
        <v>8225</v>
      </c>
      <c r="H1254" t="s">
        <v>8247</v>
      </c>
      <c r="I1254">
        <v>1414701413</v>
      </c>
      <c r="J1254">
        <v>1412109413</v>
      </c>
      <c r="K1254" t="b">
        <v>0</v>
      </c>
      <c r="L1254">
        <v>25</v>
      </c>
      <c r="M1254" t="b">
        <v>1</v>
      </c>
      <c r="N1254" t="s">
        <v>8271</v>
      </c>
      <c r="O1254" s="9">
        <f t="shared" si="114"/>
        <v>122</v>
      </c>
      <c r="P1254" s="5">
        <f t="shared" si="115"/>
        <v>73.239999999999995</v>
      </c>
      <c r="Q1254" t="str">
        <f t="shared" si="116"/>
        <v>theater</v>
      </c>
      <c r="R1254" t="str">
        <f t="shared" si="117"/>
        <v>plays</v>
      </c>
      <c r="S1254" s="10">
        <f t="shared" si="118"/>
        <v>41912.858946759261</v>
      </c>
      <c r="T1254" s="10">
        <f t="shared" si="119"/>
        <v>41942.858946759261</v>
      </c>
    </row>
    <row r="1255" spans="1:20" ht="30" x14ac:dyDescent="0.25">
      <c r="A1255">
        <v>3710</v>
      </c>
      <c r="B1255" s="3" t="s">
        <v>3707</v>
      </c>
      <c r="C1255" s="3" t="s">
        <v>7820</v>
      </c>
      <c r="D1255">
        <v>1300</v>
      </c>
      <c r="E1255">
        <v>1835</v>
      </c>
      <c r="F1255" t="s">
        <v>8219</v>
      </c>
      <c r="G1255" t="s">
        <v>8224</v>
      </c>
      <c r="H1255" t="s">
        <v>8246</v>
      </c>
      <c r="I1255">
        <v>1428068988</v>
      </c>
      <c r="J1255">
        <v>1425908988</v>
      </c>
      <c r="K1255" t="b">
        <v>0</v>
      </c>
      <c r="L1255">
        <v>27</v>
      </c>
      <c r="M1255" t="b">
        <v>1</v>
      </c>
      <c r="N1255" t="s">
        <v>8271</v>
      </c>
      <c r="O1255" s="9">
        <f t="shared" si="114"/>
        <v>141</v>
      </c>
      <c r="P1255" s="5">
        <f t="shared" si="115"/>
        <v>67.962962962962962</v>
      </c>
      <c r="Q1255" t="str">
        <f t="shared" si="116"/>
        <v>theater</v>
      </c>
      <c r="R1255" t="str">
        <f t="shared" si="117"/>
        <v>plays</v>
      </c>
      <c r="S1255" s="10">
        <f t="shared" si="118"/>
        <v>42072.576249999998</v>
      </c>
      <c r="T1255" s="10">
        <f t="shared" si="119"/>
        <v>42097.576249999998</v>
      </c>
    </row>
    <row r="1256" spans="1:20" ht="60" x14ac:dyDescent="0.25">
      <c r="A1256">
        <v>2008</v>
      </c>
      <c r="B1256" s="3" t="s">
        <v>2009</v>
      </c>
      <c r="C1256" s="3" t="s">
        <v>6118</v>
      </c>
      <c r="D1256">
        <v>1570.79</v>
      </c>
      <c r="E1256">
        <v>1839</v>
      </c>
      <c r="F1256" t="s">
        <v>8219</v>
      </c>
      <c r="G1256" t="s">
        <v>8224</v>
      </c>
      <c r="H1256" t="s">
        <v>8246</v>
      </c>
      <c r="I1256">
        <v>1316442622</v>
      </c>
      <c r="J1256">
        <v>1312641022</v>
      </c>
      <c r="K1256" t="b">
        <v>1</v>
      </c>
      <c r="L1256">
        <v>41</v>
      </c>
      <c r="M1256" t="b">
        <v>1</v>
      </c>
      <c r="N1256" t="s">
        <v>8295</v>
      </c>
      <c r="O1256" s="9">
        <f t="shared" si="114"/>
        <v>117</v>
      </c>
      <c r="P1256" s="5">
        <f t="shared" si="115"/>
        <v>44.853658536585364</v>
      </c>
      <c r="Q1256" t="str">
        <f t="shared" si="116"/>
        <v>technology</v>
      </c>
      <c r="R1256" t="str">
        <f t="shared" si="117"/>
        <v>hardware</v>
      </c>
      <c r="S1256" s="10">
        <f t="shared" si="118"/>
        <v>40761.604421296295</v>
      </c>
      <c r="T1256" s="10">
        <f t="shared" si="119"/>
        <v>40805.604421296295</v>
      </c>
    </row>
    <row r="1257" spans="1:20" ht="60" x14ac:dyDescent="0.25">
      <c r="A1257">
        <v>1837</v>
      </c>
      <c r="B1257" s="3" t="s">
        <v>1838</v>
      </c>
      <c r="C1257" s="3" t="s">
        <v>5947</v>
      </c>
      <c r="D1257">
        <v>600</v>
      </c>
      <c r="E1257">
        <v>1841</v>
      </c>
      <c r="F1257" t="s">
        <v>8219</v>
      </c>
      <c r="G1257" t="s">
        <v>8224</v>
      </c>
      <c r="H1257" t="s">
        <v>8246</v>
      </c>
      <c r="I1257">
        <v>1332029335</v>
      </c>
      <c r="J1257">
        <v>1326848935</v>
      </c>
      <c r="K1257" t="b">
        <v>0</v>
      </c>
      <c r="L1257">
        <v>30</v>
      </c>
      <c r="M1257" t="b">
        <v>1</v>
      </c>
      <c r="N1257" t="s">
        <v>8276</v>
      </c>
      <c r="O1257" s="9">
        <f t="shared" si="114"/>
        <v>307</v>
      </c>
      <c r="P1257" s="5">
        <f t="shared" si="115"/>
        <v>61.366666666666667</v>
      </c>
      <c r="Q1257" t="str">
        <f t="shared" si="116"/>
        <v>music</v>
      </c>
      <c r="R1257" t="str">
        <f t="shared" si="117"/>
        <v>rock</v>
      </c>
      <c r="S1257" s="10">
        <f t="shared" si="118"/>
        <v>40926.047858796301</v>
      </c>
      <c r="T1257" s="10">
        <f t="shared" si="119"/>
        <v>40986.006192129629</v>
      </c>
    </row>
    <row r="1258" spans="1:20" ht="60" x14ac:dyDescent="0.25">
      <c r="A1258">
        <v>3443</v>
      </c>
      <c r="B1258" s="3" t="s">
        <v>3442</v>
      </c>
      <c r="C1258" s="3" t="s">
        <v>7553</v>
      </c>
      <c r="D1258">
        <v>1000</v>
      </c>
      <c r="E1258">
        <v>1855</v>
      </c>
      <c r="F1258" t="s">
        <v>8219</v>
      </c>
      <c r="G1258" t="s">
        <v>8224</v>
      </c>
      <c r="H1258" t="s">
        <v>8246</v>
      </c>
      <c r="I1258">
        <v>1410266146</v>
      </c>
      <c r="J1258">
        <v>1407674146</v>
      </c>
      <c r="K1258" t="b">
        <v>0</v>
      </c>
      <c r="L1258">
        <v>45</v>
      </c>
      <c r="M1258" t="b">
        <v>1</v>
      </c>
      <c r="N1258" t="s">
        <v>8271</v>
      </c>
      <c r="O1258" s="9">
        <f t="shared" si="114"/>
        <v>186</v>
      </c>
      <c r="P1258" s="5">
        <f t="shared" si="115"/>
        <v>41.222222222222221</v>
      </c>
      <c r="Q1258" t="str">
        <f t="shared" si="116"/>
        <v>theater</v>
      </c>
      <c r="R1258" t="str">
        <f t="shared" si="117"/>
        <v>plays</v>
      </c>
      <c r="S1258" s="10">
        <f t="shared" si="118"/>
        <v>41861.524837962963</v>
      </c>
      <c r="T1258" s="10">
        <f t="shared" si="119"/>
        <v>41891.524837962963</v>
      </c>
    </row>
    <row r="1259" spans="1:20" ht="45" x14ac:dyDescent="0.25">
      <c r="A1259">
        <v>789</v>
      </c>
      <c r="B1259" s="3" t="s">
        <v>790</v>
      </c>
      <c r="C1259" s="3" t="s">
        <v>4899</v>
      </c>
      <c r="D1259">
        <v>1700</v>
      </c>
      <c r="E1259">
        <v>1860</v>
      </c>
      <c r="F1259" t="s">
        <v>8219</v>
      </c>
      <c r="G1259" t="s">
        <v>8224</v>
      </c>
      <c r="H1259" t="s">
        <v>8246</v>
      </c>
      <c r="I1259">
        <v>1358755140</v>
      </c>
      <c r="J1259">
        <v>1357187280</v>
      </c>
      <c r="K1259" t="b">
        <v>0</v>
      </c>
      <c r="L1259">
        <v>14</v>
      </c>
      <c r="M1259" t="b">
        <v>1</v>
      </c>
      <c r="N1259" t="s">
        <v>8276</v>
      </c>
      <c r="O1259" s="9">
        <f t="shared" si="114"/>
        <v>109</v>
      </c>
      <c r="P1259" s="5">
        <f t="shared" si="115"/>
        <v>132.85714285714286</v>
      </c>
      <c r="Q1259" t="str">
        <f t="shared" si="116"/>
        <v>music</v>
      </c>
      <c r="R1259" t="str">
        <f t="shared" si="117"/>
        <v>rock</v>
      </c>
      <c r="S1259" s="10">
        <f t="shared" si="118"/>
        <v>41277.186111111114</v>
      </c>
      <c r="T1259" s="10">
        <f t="shared" si="119"/>
        <v>41295.332638888889</v>
      </c>
    </row>
    <row r="1260" spans="1:20" ht="45" x14ac:dyDescent="0.25">
      <c r="A1260">
        <v>3707</v>
      </c>
      <c r="B1260" s="3" t="s">
        <v>3704</v>
      </c>
      <c r="C1260" s="3" t="s">
        <v>7817</v>
      </c>
      <c r="D1260">
        <v>1000</v>
      </c>
      <c r="E1260">
        <v>1860</v>
      </c>
      <c r="F1260" t="s">
        <v>8219</v>
      </c>
      <c r="G1260" t="s">
        <v>8224</v>
      </c>
      <c r="H1260" t="s">
        <v>8246</v>
      </c>
      <c r="I1260">
        <v>1469165160</v>
      </c>
      <c r="J1260">
        <v>1467335378</v>
      </c>
      <c r="K1260" t="b">
        <v>0</v>
      </c>
      <c r="L1260">
        <v>23</v>
      </c>
      <c r="M1260" t="b">
        <v>1</v>
      </c>
      <c r="N1260" t="s">
        <v>8271</v>
      </c>
      <c r="O1260" s="9">
        <f t="shared" si="114"/>
        <v>186</v>
      </c>
      <c r="P1260" s="5">
        <f t="shared" si="115"/>
        <v>80.869565217391298</v>
      </c>
      <c r="Q1260" t="str">
        <f t="shared" si="116"/>
        <v>theater</v>
      </c>
      <c r="R1260" t="str">
        <f t="shared" si="117"/>
        <v>plays</v>
      </c>
      <c r="S1260" s="10">
        <f t="shared" si="118"/>
        <v>42552.048356481479</v>
      </c>
      <c r="T1260" s="10">
        <f t="shared" si="119"/>
        <v>42573.226388888885</v>
      </c>
    </row>
    <row r="1261" spans="1:20" ht="60" x14ac:dyDescent="0.25">
      <c r="A1261">
        <v>3030</v>
      </c>
      <c r="B1261" s="3" t="s">
        <v>3030</v>
      </c>
      <c r="C1261" s="3" t="s">
        <v>7140</v>
      </c>
      <c r="D1261">
        <v>1750</v>
      </c>
      <c r="E1261">
        <v>1867</v>
      </c>
      <c r="F1261" t="s">
        <v>8219</v>
      </c>
      <c r="G1261" t="s">
        <v>8224</v>
      </c>
      <c r="H1261" t="s">
        <v>8246</v>
      </c>
      <c r="I1261">
        <v>1442426171</v>
      </c>
      <c r="J1261">
        <v>1439834171</v>
      </c>
      <c r="K1261" t="b">
        <v>0</v>
      </c>
      <c r="L1261">
        <v>41</v>
      </c>
      <c r="M1261" t="b">
        <v>1</v>
      </c>
      <c r="N1261" t="s">
        <v>8303</v>
      </c>
      <c r="O1261" s="9">
        <f t="shared" si="114"/>
        <v>107</v>
      </c>
      <c r="P1261" s="5">
        <f t="shared" si="115"/>
        <v>45.536585365853661</v>
      </c>
      <c r="Q1261" t="str">
        <f t="shared" si="116"/>
        <v>theater</v>
      </c>
      <c r="R1261" t="str">
        <f t="shared" si="117"/>
        <v>spaces</v>
      </c>
      <c r="S1261" s="10">
        <f t="shared" si="118"/>
        <v>42233.747349537036</v>
      </c>
      <c r="T1261" s="10">
        <f t="shared" si="119"/>
        <v>42263.747349537036</v>
      </c>
    </row>
    <row r="1262" spans="1:20" ht="60" x14ac:dyDescent="0.25">
      <c r="A1262">
        <v>1292</v>
      </c>
      <c r="B1262" s="3" t="s">
        <v>1293</v>
      </c>
      <c r="C1262" s="3" t="s">
        <v>5402</v>
      </c>
      <c r="D1262">
        <v>1700</v>
      </c>
      <c r="E1262">
        <v>1870</v>
      </c>
      <c r="F1262" t="s">
        <v>8219</v>
      </c>
      <c r="G1262" t="s">
        <v>8225</v>
      </c>
      <c r="H1262" t="s">
        <v>8247</v>
      </c>
      <c r="I1262">
        <v>1444172340</v>
      </c>
      <c r="J1262">
        <v>1441822828</v>
      </c>
      <c r="K1262" t="b">
        <v>0</v>
      </c>
      <c r="L1262">
        <v>52</v>
      </c>
      <c r="M1262" t="b">
        <v>1</v>
      </c>
      <c r="N1262" t="s">
        <v>8271</v>
      </c>
      <c r="O1262" s="9">
        <f t="shared" si="114"/>
        <v>110</v>
      </c>
      <c r="P1262" s="5">
        <f t="shared" si="115"/>
        <v>35.96153846153846</v>
      </c>
      <c r="Q1262" t="str">
        <f t="shared" si="116"/>
        <v>theater</v>
      </c>
      <c r="R1262" t="str">
        <f t="shared" si="117"/>
        <v>plays</v>
      </c>
      <c r="S1262" s="10">
        <f t="shared" si="118"/>
        <v>42256.764212962968</v>
      </c>
      <c r="T1262" s="10">
        <f t="shared" si="119"/>
        <v>42283.957638888889</v>
      </c>
    </row>
    <row r="1263" spans="1:20" ht="45" x14ac:dyDescent="0.25">
      <c r="A1263">
        <v>2835</v>
      </c>
      <c r="B1263" s="3" t="s">
        <v>2835</v>
      </c>
      <c r="C1263" s="3" t="s">
        <v>6945</v>
      </c>
      <c r="D1263">
        <v>1000</v>
      </c>
      <c r="E1263">
        <v>1870.99</v>
      </c>
      <c r="F1263" t="s">
        <v>8219</v>
      </c>
      <c r="G1263" t="s">
        <v>8225</v>
      </c>
      <c r="H1263" t="s">
        <v>8247</v>
      </c>
      <c r="I1263">
        <v>1449273600</v>
      </c>
      <c r="J1263">
        <v>1446742417</v>
      </c>
      <c r="K1263" t="b">
        <v>0</v>
      </c>
      <c r="L1263">
        <v>93</v>
      </c>
      <c r="M1263" t="b">
        <v>1</v>
      </c>
      <c r="N1263" t="s">
        <v>8271</v>
      </c>
      <c r="O1263" s="9">
        <f t="shared" si="114"/>
        <v>187</v>
      </c>
      <c r="P1263" s="5">
        <f t="shared" si="115"/>
        <v>20.118172043010752</v>
      </c>
      <c r="Q1263" t="str">
        <f t="shared" si="116"/>
        <v>theater</v>
      </c>
      <c r="R1263" t="str">
        <f t="shared" si="117"/>
        <v>plays</v>
      </c>
      <c r="S1263" s="10">
        <f t="shared" si="118"/>
        <v>42313.703900462962</v>
      </c>
      <c r="T1263" s="10">
        <f t="shared" si="119"/>
        <v>42343</v>
      </c>
    </row>
    <row r="1264" spans="1:20" ht="60" x14ac:dyDescent="0.25">
      <c r="A1264">
        <v>2636</v>
      </c>
      <c r="B1264" s="3" t="s">
        <v>2636</v>
      </c>
      <c r="C1264" s="3" t="s">
        <v>6746</v>
      </c>
      <c r="D1264">
        <v>1000</v>
      </c>
      <c r="E1264">
        <v>1873</v>
      </c>
      <c r="F1264" t="s">
        <v>8219</v>
      </c>
      <c r="G1264" t="s">
        <v>8224</v>
      </c>
      <c r="H1264" t="s">
        <v>8246</v>
      </c>
      <c r="I1264">
        <v>1476579600</v>
      </c>
      <c r="J1264">
        <v>1474641914</v>
      </c>
      <c r="K1264" t="b">
        <v>0</v>
      </c>
      <c r="L1264">
        <v>50</v>
      </c>
      <c r="M1264" t="b">
        <v>1</v>
      </c>
      <c r="N1264" t="s">
        <v>8301</v>
      </c>
      <c r="O1264" s="9">
        <f t="shared" si="114"/>
        <v>187</v>
      </c>
      <c r="P1264" s="5">
        <f t="shared" si="115"/>
        <v>37.46</v>
      </c>
      <c r="Q1264" t="str">
        <f t="shared" si="116"/>
        <v>technology</v>
      </c>
      <c r="R1264" t="str">
        <f t="shared" si="117"/>
        <v>space exploration</v>
      </c>
      <c r="S1264" s="10">
        <f t="shared" si="118"/>
        <v>42636.614745370374</v>
      </c>
      <c r="T1264" s="10">
        <f t="shared" si="119"/>
        <v>42659.041666666672</v>
      </c>
    </row>
    <row r="1265" spans="1:20" ht="45" x14ac:dyDescent="0.25">
      <c r="A1265">
        <v>1289</v>
      </c>
      <c r="B1265" s="3" t="s">
        <v>1290</v>
      </c>
      <c r="C1265" s="3" t="s">
        <v>5399</v>
      </c>
      <c r="D1265">
        <v>1500</v>
      </c>
      <c r="E1265">
        <v>1876</v>
      </c>
      <c r="F1265" t="s">
        <v>8219</v>
      </c>
      <c r="G1265" t="s">
        <v>8224</v>
      </c>
      <c r="H1265" t="s">
        <v>8246</v>
      </c>
      <c r="I1265">
        <v>1483499645</v>
      </c>
      <c r="J1265">
        <v>1480907645</v>
      </c>
      <c r="K1265" t="b">
        <v>0</v>
      </c>
      <c r="L1265">
        <v>52</v>
      </c>
      <c r="M1265" t="b">
        <v>1</v>
      </c>
      <c r="N1265" t="s">
        <v>8271</v>
      </c>
      <c r="O1265" s="9">
        <f t="shared" si="114"/>
        <v>125</v>
      </c>
      <c r="P1265" s="5">
        <f t="shared" si="115"/>
        <v>36.07692307692308</v>
      </c>
      <c r="Q1265" t="str">
        <f t="shared" si="116"/>
        <v>theater</v>
      </c>
      <c r="R1265" t="str">
        <f t="shared" si="117"/>
        <v>plays</v>
      </c>
      <c r="S1265" s="10">
        <f t="shared" si="118"/>
        <v>42709.134780092587</v>
      </c>
      <c r="T1265" s="10">
        <f t="shared" si="119"/>
        <v>42739.134780092587</v>
      </c>
    </row>
    <row r="1266" spans="1:20" ht="60" x14ac:dyDescent="0.25">
      <c r="A1266">
        <v>1470</v>
      </c>
      <c r="B1266" s="3" t="s">
        <v>1471</v>
      </c>
      <c r="C1266" s="3" t="s">
        <v>5580</v>
      </c>
      <c r="D1266">
        <v>1500</v>
      </c>
      <c r="E1266">
        <v>1877</v>
      </c>
      <c r="F1266" t="s">
        <v>8219</v>
      </c>
      <c r="G1266" t="s">
        <v>8224</v>
      </c>
      <c r="H1266" t="s">
        <v>8246</v>
      </c>
      <c r="I1266">
        <v>1356724263</v>
      </c>
      <c r="J1266">
        <v>1354909863</v>
      </c>
      <c r="K1266" t="b">
        <v>1</v>
      </c>
      <c r="L1266">
        <v>81</v>
      </c>
      <c r="M1266" t="b">
        <v>1</v>
      </c>
      <c r="N1266" t="s">
        <v>8288</v>
      </c>
      <c r="O1266" s="9">
        <f t="shared" si="114"/>
        <v>125</v>
      </c>
      <c r="P1266" s="5">
        <f t="shared" si="115"/>
        <v>23.172839506172838</v>
      </c>
      <c r="Q1266" t="str">
        <f t="shared" si="116"/>
        <v>publishing</v>
      </c>
      <c r="R1266" t="str">
        <f t="shared" si="117"/>
        <v>radio &amp; podcasts</v>
      </c>
      <c r="S1266" s="10">
        <f t="shared" si="118"/>
        <v>41250.827118055553</v>
      </c>
      <c r="T1266" s="10">
        <f t="shared" si="119"/>
        <v>41271.827118055553</v>
      </c>
    </row>
    <row r="1267" spans="1:20" ht="60" x14ac:dyDescent="0.25">
      <c r="A1267">
        <v>2314</v>
      </c>
      <c r="B1267" s="3" t="s">
        <v>2315</v>
      </c>
      <c r="C1267" s="3" t="s">
        <v>6424</v>
      </c>
      <c r="D1267">
        <v>1200</v>
      </c>
      <c r="E1267">
        <v>1883.64</v>
      </c>
      <c r="F1267" t="s">
        <v>8219</v>
      </c>
      <c r="G1267" t="s">
        <v>8224</v>
      </c>
      <c r="H1267" t="s">
        <v>8246</v>
      </c>
      <c r="I1267">
        <v>1339074857</v>
      </c>
      <c r="J1267">
        <v>1336482857</v>
      </c>
      <c r="K1267" t="b">
        <v>1</v>
      </c>
      <c r="L1267">
        <v>50</v>
      </c>
      <c r="M1267" t="b">
        <v>1</v>
      </c>
      <c r="N1267" t="s">
        <v>8279</v>
      </c>
      <c r="O1267" s="9">
        <f t="shared" si="114"/>
        <v>157</v>
      </c>
      <c r="P1267" s="5">
        <f t="shared" si="115"/>
        <v>37.672800000000002</v>
      </c>
      <c r="Q1267" t="str">
        <f t="shared" si="116"/>
        <v>music</v>
      </c>
      <c r="R1267" t="str">
        <f t="shared" si="117"/>
        <v>indie rock</v>
      </c>
      <c r="S1267" s="10">
        <f t="shared" si="118"/>
        <v>41037.551585648151</v>
      </c>
      <c r="T1267" s="10">
        <f t="shared" si="119"/>
        <v>41067.551585648151</v>
      </c>
    </row>
    <row r="1268" spans="1:20" ht="60" x14ac:dyDescent="0.25">
      <c r="A1268">
        <v>2619</v>
      </c>
      <c r="B1268" s="3" t="s">
        <v>2619</v>
      </c>
      <c r="C1268" s="3" t="s">
        <v>6729</v>
      </c>
      <c r="D1268">
        <v>1000</v>
      </c>
      <c r="E1268">
        <v>1884</v>
      </c>
      <c r="F1268" t="s">
        <v>8219</v>
      </c>
      <c r="G1268" t="s">
        <v>8224</v>
      </c>
      <c r="H1268" t="s">
        <v>8246</v>
      </c>
      <c r="I1268">
        <v>1445598000</v>
      </c>
      <c r="J1268">
        <v>1443302004</v>
      </c>
      <c r="K1268" t="b">
        <v>1</v>
      </c>
      <c r="L1268">
        <v>53</v>
      </c>
      <c r="M1268" t="b">
        <v>1</v>
      </c>
      <c r="N1268" t="s">
        <v>8301</v>
      </c>
      <c r="O1268" s="9">
        <f t="shared" si="114"/>
        <v>188</v>
      </c>
      <c r="P1268" s="5">
        <f t="shared" si="115"/>
        <v>35.547169811320757</v>
      </c>
      <c r="Q1268" t="str">
        <f t="shared" si="116"/>
        <v>technology</v>
      </c>
      <c r="R1268" t="str">
        <f t="shared" si="117"/>
        <v>space exploration</v>
      </c>
      <c r="S1268" s="10">
        <f t="shared" si="118"/>
        <v>42273.884305555555</v>
      </c>
      <c r="T1268" s="10">
        <f t="shared" si="119"/>
        <v>42300.458333333328</v>
      </c>
    </row>
    <row r="1269" spans="1:20" ht="45" x14ac:dyDescent="0.25">
      <c r="A1269">
        <v>2495</v>
      </c>
      <c r="B1269" s="3" t="s">
        <v>2495</v>
      </c>
      <c r="C1269" s="3" t="s">
        <v>6605</v>
      </c>
      <c r="D1269">
        <v>1500</v>
      </c>
      <c r="E1269">
        <v>1913.05</v>
      </c>
      <c r="F1269" t="s">
        <v>8219</v>
      </c>
      <c r="G1269" t="s">
        <v>8224</v>
      </c>
      <c r="H1269" t="s">
        <v>8246</v>
      </c>
      <c r="I1269">
        <v>1339022575</v>
      </c>
      <c r="J1269">
        <v>1336430575</v>
      </c>
      <c r="K1269" t="b">
        <v>0</v>
      </c>
      <c r="L1269">
        <v>42</v>
      </c>
      <c r="M1269" t="b">
        <v>1</v>
      </c>
      <c r="N1269" t="s">
        <v>8279</v>
      </c>
      <c r="O1269" s="9">
        <f t="shared" si="114"/>
        <v>128</v>
      </c>
      <c r="P1269" s="5">
        <f t="shared" si="115"/>
        <v>45.548809523809524</v>
      </c>
      <c r="Q1269" t="str">
        <f t="shared" si="116"/>
        <v>music</v>
      </c>
      <c r="R1269" t="str">
        <f t="shared" si="117"/>
        <v>indie rock</v>
      </c>
      <c r="S1269" s="10">
        <f t="shared" si="118"/>
        <v>41036.946469907409</v>
      </c>
      <c r="T1269" s="10">
        <f t="shared" si="119"/>
        <v>41066.946469907409</v>
      </c>
    </row>
    <row r="1270" spans="1:20" ht="45" x14ac:dyDescent="0.25">
      <c r="A1270">
        <v>3479</v>
      </c>
      <c r="B1270" s="3" t="s">
        <v>3478</v>
      </c>
      <c r="C1270" s="3" t="s">
        <v>7589</v>
      </c>
      <c r="D1270">
        <v>1500</v>
      </c>
      <c r="E1270">
        <v>1918</v>
      </c>
      <c r="F1270" t="s">
        <v>8219</v>
      </c>
      <c r="G1270" t="s">
        <v>8225</v>
      </c>
      <c r="H1270" t="s">
        <v>8247</v>
      </c>
      <c r="I1270">
        <v>1403382680</v>
      </c>
      <c r="J1270">
        <v>1400790680</v>
      </c>
      <c r="K1270" t="b">
        <v>0</v>
      </c>
      <c r="L1270">
        <v>56</v>
      </c>
      <c r="M1270" t="b">
        <v>1</v>
      </c>
      <c r="N1270" t="s">
        <v>8271</v>
      </c>
      <c r="O1270" s="9">
        <f t="shared" si="114"/>
        <v>128</v>
      </c>
      <c r="P1270" s="5">
        <f t="shared" si="115"/>
        <v>34.25</v>
      </c>
      <c r="Q1270" t="str">
        <f t="shared" si="116"/>
        <v>theater</v>
      </c>
      <c r="R1270" t="str">
        <f t="shared" si="117"/>
        <v>plays</v>
      </c>
      <c r="S1270" s="10">
        <f t="shared" si="118"/>
        <v>41781.855092592588</v>
      </c>
      <c r="T1270" s="10">
        <f t="shared" si="119"/>
        <v>41811.855092592588</v>
      </c>
    </row>
    <row r="1271" spans="1:20" ht="45" x14ac:dyDescent="0.25">
      <c r="A1271">
        <v>1672</v>
      </c>
      <c r="B1271" s="3" t="s">
        <v>1673</v>
      </c>
      <c r="C1271" s="3" t="s">
        <v>5782</v>
      </c>
      <c r="D1271">
        <v>1700</v>
      </c>
      <c r="E1271">
        <v>1920</v>
      </c>
      <c r="F1271" t="s">
        <v>8219</v>
      </c>
      <c r="G1271" t="s">
        <v>8224</v>
      </c>
      <c r="H1271" t="s">
        <v>8246</v>
      </c>
      <c r="I1271">
        <v>1338824730</v>
      </c>
      <c r="J1271">
        <v>1336232730</v>
      </c>
      <c r="K1271" t="b">
        <v>0</v>
      </c>
      <c r="L1271">
        <v>49</v>
      </c>
      <c r="M1271" t="b">
        <v>1</v>
      </c>
      <c r="N1271" t="s">
        <v>8292</v>
      </c>
      <c r="O1271" s="9">
        <f t="shared" si="114"/>
        <v>113</v>
      </c>
      <c r="P1271" s="5">
        <f t="shared" si="115"/>
        <v>39.183673469387756</v>
      </c>
      <c r="Q1271" t="str">
        <f t="shared" si="116"/>
        <v>music</v>
      </c>
      <c r="R1271" t="str">
        <f t="shared" si="117"/>
        <v>pop</v>
      </c>
      <c r="S1271" s="10">
        <f t="shared" si="118"/>
        <v>41034.656597222223</v>
      </c>
      <c r="T1271" s="10">
        <f t="shared" si="119"/>
        <v>41064.656597222223</v>
      </c>
    </row>
    <row r="1272" spans="1:20" ht="60" x14ac:dyDescent="0.25">
      <c r="A1272">
        <v>3042</v>
      </c>
      <c r="B1272" s="3" t="s">
        <v>3042</v>
      </c>
      <c r="C1272" s="3" t="s">
        <v>7152</v>
      </c>
      <c r="D1272">
        <v>1500</v>
      </c>
      <c r="E1272">
        <v>1920</v>
      </c>
      <c r="F1272" t="s">
        <v>8219</v>
      </c>
      <c r="G1272" t="s">
        <v>8225</v>
      </c>
      <c r="H1272" t="s">
        <v>8247</v>
      </c>
      <c r="I1272">
        <v>1444149047</v>
      </c>
      <c r="J1272">
        <v>1441557047</v>
      </c>
      <c r="K1272" t="b">
        <v>0</v>
      </c>
      <c r="L1272">
        <v>37</v>
      </c>
      <c r="M1272" t="b">
        <v>1</v>
      </c>
      <c r="N1272" t="s">
        <v>8303</v>
      </c>
      <c r="O1272" s="9">
        <f t="shared" si="114"/>
        <v>128</v>
      </c>
      <c r="P1272" s="5">
        <f t="shared" si="115"/>
        <v>51.891891891891895</v>
      </c>
      <c r="Q1272" t="str">
        <f t="shared" si="116"/>
        <v>theater</v>
      </c>
      <c r="R1272" t="str">
        <f t="shared" si="117"/>
        <v>spaces</v>
      </c>
      <c r="S1272" s="10">
        <f t="shared" si="118"/>
        <v>42253.688043981485</v>
      </c>
      <c r="T1272" s="10">
        <f t="shared" si="119"/>
        <v>42283.688043981485</v>
      </c>
    </row>
    <row r="1273" spans="1:20" ht="45" x14ac:dyDescent="0.25">
      <c r="A1273">
        <v>26</v>
      </c>
      <c r="B1273" s="3" t="s">
        <v>28</v>
      </c>
      <c r="C1273" s="3" t="s">
        <v>4137</v>
      </c>
      <c r="D1273">
        <v>1250</v>
      </c>
      <c r="E1273">
        <v>1940</v>
      </c>
      <c r="F1273" t="s">
        <v>8219</v>
      </c>
      <c r="G1273" t="s">
        <v>8224</v>
      </c>
      <c r="H1273" t="s">
        <v>8246</v>
      </c>
      <c r="I1273">
        <v>1408278144</v>
      </c>
      <c r="J1273">
        <v>1404822144</v>
      </c>
      <c r="K1273" t="b">
        <v>0</v>
      </c>
      <c r="L1273">
        <v>19</v>
      </c>
      <c r="M1273" t="b">
        <v>1</v>
      </c>
      <c r="N1273" t="s">
        <v>8265</v>
      </c>
      <c r="O1273" s="9">
        <f t="shared" si="114"/>
        <v>155</v>
      </c>
      <c r="P1273" s="5">
        <f t="shared" si="115"/>
        <v>102.10526315789474</v>
      </c>
      <c r="Q1273" t="str">
        <f t="shared" si="116"/>
        <v>film &amp; video</v>
      </c>
      <c r="R1273" t="str">
        <f t="shared" si="117"/>
        <v>television</v>
      </c>
      <c r="S1273" s="10">
        <f t="shared" si="118"/>
        <v>41828.515555555554</v>
      </c>
      <c r="T1273" s="10">
        <f t="shared" si="119"/>
        <v>41868.515555555554</v>
      </c>
    </row>
    <row r="1274" spans="1:20" ht="45" x14ac:dyDescent="0.25">
      <c r="A1274">
        <v>830</v>
      </c>
      <c r="B1274" s="3" t="s">
        <v>831</v>
      </c>
      <c r="C1274" s="3" t="s">
        <v>4940</v>
      </c>
      <c r="D1274">
        <v>1800</v>
      </c>
      <c r="E1274">
        <v>1941</v>
      </c>
      <c r="F1274" t="s">
        <v>8219</v>
      </c>
      <c r="G1274" t="s">
        <v>8224</v>
      </c>
      <c r="H1274" t="s">
        <v>8246</v>
      </c>
      <c r="I1274">
        <v>1363952225</v>
      </c>
      <c r="J1274">
        <v>1361363825</v>
      </c>
      <c r="K1274" t="b">
        <v>0</v>
      </c>
      <c r="L1274">
        <v>32</v>
      </c>
      <c r="M1274" t="b">
        <v>1</v>
      </c>
      <c r="N1274" t="s">
        <v>8276</v>
      </c>
      <c r="O1274" s="9">
        <f t="shared" si="114"/>
        <v>108</v>
      </c>
      <c r="P1274" s="5">
        <f t="shared" si="115"/>
        <v>60.65625</v>
      </c>
      <c r="Q1274" t="str">
        <f t="shared" si="116"/>
        <v>music</v>
      </c>
      <c r="R1274" t="str">
        <f t="shared" si="117"/>
        <v>rock</v>
      </c>
      <c r="S1274" s="10">
        <f t="shared" si="118"/>
        <v>41325.525752314818</v>
      </c>
      <c r="T1274" s="10">
        <f t="shared" si="119"/>
        <v>41355.484085648146</v>
      </c>
    </row>
    <row r="1275" spans="1:20" ht="30" x14ac:dyDescent="0.25">
      <c r="A1275">
        <v>3271</v>
      </c>
      <c r="B1275" s="3" t="s">
        <v>3271</v>
      </c>
      <c r="C1275" s="3" t="s">
        <v>7381</v>
      </c>
      <c r="D1275">
        <v>1500</v>
      </c>
      <c r="E1275">
        <v>1950</v>
      </c>
      <c r="F1275" t="s">
        <v>8219</v>
      </c>
      <c r="G1275" t="s">
        <v>8225</v>
      </c>
      <c r="H1275" t="s">
        <v>8247</v>
      </c>
      <c r="I1275">
        <v>1414927775</v>
      </c>
      <c r="J1275">
        <v>1412332175</v>
      </c>
      <c r="K1275" t="b">
        <v>1</v>
      </c>
      <c r="L1275">
        <v>51</v>
      </c>
      <c r="M1275" t="b">
        <v>1</v>
      </c>
      <c r="N1275" t="s">
        <v>8271</v>
      </c>
      <c r="O1275" s="9">
        <f t="shared" si="114"/>
        <v>130</v>
      </c>
      <c r="P1275" s="5">
        <f t="shared" si="115"/>
        <v>38.235294117647058</v>
      </c>
      <c r="Q1275" t="str">
        <f t="shared" si="116"/>
        <v>theater</v>
      </c>
      <c r="R1275" t="str">
        <f t="shared" si="117"/>
        <v>plays</v>
      </c>
      <c r="S1275" s="10">
        <f t="shared" si="118"/>
        <v>41915.437210648146</v>
      </c>
      <c r="T1275" s="10">
        <f t="shared" si="119"/>
        <v>41945.478877314818</v>
      </c>
    </row>
    <row r="1276" spans="1:20" ht="60" x14ac:dyDescent="0.25">
      <c r="A1276">
        <v>3383</v>
      </c>
      <c r="B1276" s="3" t="s">
        <v>3382</v>
      </c>
      <c r="C1276" s="3" t="s">
        <v>7493</v>
      </c>
      <c r="D1276">
        <v>1750</v>
      </c>
      <c r="E1276">
        <v>1955</v>
      </c>
      <c r="F1276" t="s">
        <v>8219</v>
      </c>
      <c r="G1276" t="s">
        <v>8224</v>
      </c>
      <c r="H1276" t="s">
        <v>8246</v>
      </c>
      <c r="I1276">
        <v>1466707620</v>
      </c>
      <c r="J1276">
        <v>1464979620</v>
      </c>
      <c r="K1276" t="b">
        <v>0</v>
      </c>
      <c r="L1276">
        <v>30</v>
      </c>
      <c r="M1276" t="b">
        <v>1</v>
      </c>
      <c r="N1276" t="s">
        <v>8271</v>
      </c>
      <c r="O1276" s="9">
        <f t="shared" si="114"/>
        <v>112</v>
      </c>
      <c r="P1276" s="5">
        <f t="shared" si="115"/>
        <v>65.166666666666671</v>
      </c>
      <c r="Q1276" t="str">
        <f t="shared" si="116"/>
        <v>theater</v>
      </c>
      <c r="R1276" t="str">
        <f t="shared" si="117"/>
        <v>plays</v>
      </c>
      <c r="S1276" s="10">
        <f t="shared" si="118"/>
        <v>42524.782638888893</v>
      </c>
      <c r="T1276" s="10">
        <f t="shared" si="119"/>
        <v>42544.782638888893</v>
      </c>
    </row>
    <row r="1277" spans="1:20" ht="60" x14ac:dyDescent="0.25">
      <c r="A1277">
        <v>2622</v>
      </c>
      <c r="B1277" s="3" t="s">
        <v>2622</v>
      </c>
      <c r="C1277" s="3" t="s">
        <v>6732</v>
      </c>
      <c r="D1277">
        <v>1500</v>
      </c>
      <c r="E1277">
        <v>1967.76</v>
      </c>
      <c r="F1277" t="s">
        <v>8219</v>
      </c>
      <c r="G1277" t="s">
        <v>8237</v>
      </c>
      <c r="H1277" t="s">
        <v>8249</v>
      </c>
      <c r="I1277">
        <v>1483120216</v>
      </c>
      <c r="J1277">
        <v>1479232216</v>
      </c>
      <c r="K1277" t="b">
        <v>0</v>
      </c>
      <c r="L1277">
        <v>74</v>
      </c>
      <c r="M1277" t="b">
        <v>1</v>
      </c>
      <c r="N1277" t="s">
        <v>8301</v>
      </c>
      <c r="O1277" s="9">
        <f t="shared" si="114"/>
        <v>131</v>
      </c>
      <c r="P1277" s="5">
        <f t="shared" si="115"/>
        <v>26.591351351351353</v>
      </c>
      <c r="Q1277" t="str">
        <f t="shared" si="116"/>
        <v>technology</v>
      </c>
      <c r="R1277" t="str">
        <f t="shared" si="117"/>
        <v>space exploration</v>
      </c>
      <c r="S1277" s="10">
        <f t="shared" si="118"/>
        <v>42689.74324074074</v>
      </c>
      <c r="T1277" s="10">
        <f t="shared" si="119"/>
        <v>42734.74324074074</v>
      </c>
    </row>
    <row r="1278" spans="1:20" ht="45" x14ac:dyDescent="0.25">
      <c r="A1278">
        <v>2204</v>
      </c>
      <c r="B1278" s="3" t="s">
        <v>2205</v>
      </c>
      <c r="C1278" s="3" t="s">
        <v>6314</v>
      </c>
      <c r="D1278">
        <v>1500</v>
      </c>
      <c r="E1278">
        <v>1993</v>
      </c>
      <c r="F1278" t="s">
        <v>8219</v>
      </c>
      <c r="G1278" t="s">
        <v>8224</v>
      </c>
      <c r="H1278" t="s">
        <v>8246</v>
      </c>
      <c r="I1278">
        <v>1362814119</v>
      </c>
      <c r="J1278">
        <v>1360222119</v>
      </c>
      <c r="K1278" t="b">
        <v>0</v>
      </c>
      <c r="L1278">
        <v>73</v>
      </c>
      <c r="M1278" t="b">
        <v>1</v>
      </c>
      <c r="N1278" t="s">
        <v>8280</v>
      </c>
      <c r="O1278" s="9">
        <f t="shared" si="114"/>
        <v>133</v>
      </c>
      <c r="P1278" s="5">
        <f t="shared" si="115"/>
        <v>27.301369863013697</v>
      </c>
      <c r="Q1278" t="str">
        <f t="shared" si="116"/>
        <v>music</v>
      </c>
      <c r="R1278" t="str">
        <f t="shared" si="117"/>
        <v>electronic music</v>
      </c>
      <c r="S1278" s="10">
        <f t="shared" si="118"/>
        <v>41312.311562499999</v>
      </c>
      <c r="T1278" s="10">
        <f t="shared" si="119"/>
        <v>41342.311562499999</v>
      </c>
    </row>
    <row r="1279" spans="1:20" ht="60" x14ac:dyDescent="0.25">
      <c r="A1279">
        <v>41</v>
      </c>
      <c r="B1279" s="3" t="s">
        <v>43</v>
      </c>
      <c r="C1279" s="3" t="s">
        <v>4152</v>
      </c>
      <c r="D1279">
        <v>2000</v>
      </c>
      <c r="E1279">
        <v>2000</v>
      </c>
      <c r="F1279" t="s">
        <v>8219</v>
      </c>
      <c r="G1279" t="s">
        <v>8224</v>
      </c>
      <c r="H1279" t="s">
        <v>8246</v>
      </c>
      <c r="I1279">
        <v>1412516354</v>
      </c>
      <c r="J1279">
        <v>1409924354</v>
      </c>
      <c r="K1279" t="b">
        <v>0</v>
      </c>
      <c r="L1279">
        <v>19</v>
      </c>
      <c r="M1279" t="b">
        <v>1</v>
      </c>
      <c r="N1279" t="s">
        <v>8265</v>
      </c>
      <c r="O1279" s="9">
        <f t="shared" si="114"/>
        <v>100</v>
      </c>
      <c r="P1279" s="5">
        <f t="shared" si="115"/>
        <v>105.26315789473684</v>
      </c>
      <c r="Q1279" t="str">
        <f t="shared" si="116"/>
        <v>film &amp; video</v>
      </c>
      <c r="R1279" t="str">
        <f t="shared" si="117"/>
        <v>television</v>
      </c>
      <c r="S1279" s="10">
        <f t="shared" si="118"/>
        <v>41887.568912037037</v>
      </c>
      <c r="T1279" s="10">
        <f t="shared" si="119"/>
        <v>41917.568912037037</v>
      </c>
    </row>
    <row r="1280" spans="1:20" ht="60" x14ac:dyDescent="0.25">
      <c r="A1280">
        <v>44</v>
      </c>
      <c r="B1280" s="3" t="s">
        <v>46</v>
      </c>
      <c r="C1280" s="3" t="s">
        <v>4155</v>
      </c>
      <c r="D1280">
        <v>2000</v>
      </c>
      <c r="E1280">
        <v>2000</v>
      </c>
      <c r="F1280" t="s">
        <v>8219</v>
      </c>
      <c r="G1280" t="s">
        <v>8224</v>
      </c>
      <c r="H1280" t="s">
        <v>8246</v>
      </c>
      <c r="I1280">
        <v>1412648537</v>
      </c>
      <c r="J1280">
        <v>1408760537</v>
      </c>
      <c r="K1280" t="b">
        <v>0</v>
      </c>
      <c r="L1280">
        <v>15</v>
      </c>
      <c r="M1280" t="b">
        <v>1</v>
      </c>
      <c r="N1280" t="s">
        <v>8265</v>
      </c>
      <c r="O1280" s="9">
        <f t="shared" si="114"/>
        <v>100</v>
      </c>
      <c r="P1280" s="5">
        <f t="shared" si="115"/>
        <v>133.33333333333334</v>
      </c>
      <c r="Q1280" t="str">
        <f t="shared" si="116"/>
        <v>film &amp; video</v>
      </c>
      <c r="R1280" t="str">
        <f t="shared" si="117"/>
        <v>television</v>
      </c>
      <c r="S1280" s="10">
        <f t="shared" si="118"/>
        <v>41874.098807870374</v>
      </c>
      <c r="T1280" s="10">
        <f t="shared" si="119"/>
        <v>41919.098807870374</v>
      </c>
    </row>
    <row r="1281" spans="1:20" ht="60" x14ac:dyDescent="0.25">
      <c r="A1281">
        <v>1619</v>
      </c>
      <c r="B1281" s="3" t="s">
        <v>1620</v>
      </c>
      <c r="C1281" s="3" t="s">
        <v>5729</v>
      </c>
      <c r="D1281">
        <v>1500</v>
      </c>
      <c r="E1281">
        <v>2000</v>
      </c>
      <c r="F1281" t="s">
        <v>8219</v>
      </c>
      <c r="G1281" t="s">
        <v>8224</v>
      </c>
      <c r="H1281" t="s">
        <v>8246</v>
      </c>
      <c r="I1281">
        <v>1410755286</v>
      </c>
      <c r="J1281">
        <v>1408940886</v>
      </c>
      <c r="K1281" t="b">
        <v>0</v>
      </c>
      <c r="L1281">
        <v>23</v>
      </c>
      <c r="M1281" t="b">
        <v>1</v>
      </c>
      <c r="N1281" t="s">
        <v>8276</v>
      </c>
      <c r="O1281" s="9">
        <f t="shared" si="114"/>
        <v>133</v>
      </c>
      <c r="P1281" s="5">
        <f t="shared" si="115"/>
        <v>86.956521739130437</v>
      </c>
      <c r="Q1281" t="str">
        <f t="shared" si="116"/>
        <v>music</v>
      </c>
      <c r="R1281" t="str">
        <f t="shared" si="117"/>
        <v>rock</v>
      </c>
      <c r="S1281" s="10">
        <f t="shared" si="118"/>
        <v>41876.18618055556</v>
      </c>
      <c r="T1281" s="10">
        <f t="shared" si="119"/>
        <v>41897.18618055556</v>
      </c>
    </row>
    <row r="1282" spans="1:20" ht="45" x14ac:dyDescent="0.25">
      <c r="A1282">
        <v>2207</v>
      </c>
      <c r="B1282" s="3" t="s">
        <v>2208</v>
      </c>
      <c r="C1282" s="3" t="s">
        <v>6317</v>
      </c>
      <c r="D1282">
        <v>2000</v>
      </c>
      <c r="E1282">
        <v>2000</v>
      </c>
      <c r="F1282" t="s">
        <v>8219</v>
      </c>
      <c r="G1282" t="s">
        <v>8224</v>
      </c>
      <c r="H1282" t="s">
        <v>8246</v>
      </c>
      <c r="I1282">
        <v>1384580373</v>
      </c>
      <c r="J1282">
        <v>1381984773</v>
      </c>
      <c r="K1282" t="b">
        <v>0</v>
      </c>
      <c r="L1282">
        <v>7</v>
      </c>
      <c r="M1282" t="b">
        <v>1</v>
      </c>
      <c r="N1282" t="s">
        <v>8280</v>
      </c>
      <c r="O1282" s="9">
        <f t="shared" ref="O1282:O1345" si="120">ROUND((E1282/D1282)*100,0)</f>
        <v>100</v>
      </c>
      <c r="P1282" s="5">
        <f t="shared" ref="P1282:P1345" si="121">E1282/L1282</f>
        <v>285.71428571428572</v>
      </c>
      <c r="Q1282" t="str">
        <f t="shared" ref="Q1282:Q1345" si="122">LEFT(N1282,SEARCH("/",N1282)-1)</f>
        <v>music</v>
      </c>
      <c r="R1282" t="str">
        <f t="shared" ref="R1282:R1345" si="123">RIGHT(N1282,LEN(N1282)-SEARCH("/",N1282,1))</f>
        <v>electronic music</v>
      </c>
      <c r="S1282" s="10">
        <f t="shared" ref="S1282:S1345" si="124">(((J1282/60)/60)/24)+DATE(1970,1,1)</f>
        <v>41564.194131944445</v>
      </c>
      <c r="T1282" s="10">
        <f t="shared" ref="T1282:T1345" si="125">(((I1282/60)/60)/24)+DATE(1970,1,1)</f>
        <v>41594.235798611109</v>
      </c>
    </row>
    <row r="1283" spans="1:20" ht="45" x14ac:dyDescent="0.25">
      <c r="A1283">
        <v>2473</v>
      </c>
      <c r="B1283" s="3" t="s">
        <v>2474</v>
      </c>
      <c r="C1283" s="3" t="s">
        <v>6583</v>
      </c>
      <c r="D1283">
        <v>2000</v>
      </c>
      <c r="E1283">
        <v>2000</v>
      </c>
      <c r="F1283" t="s">
        <v>8219</v>
      </c>
      <c r="G1283" t="s">
        <v>8224</v>
      </c>
      <c r="H1283" t="s">
        <v>8246</v>
      </c>
      <c r="I1283">
        <v>1352573869</v>
      </c>
      <c r="J1283">
        <v>1349978269</v>
      </c>
      <c r="K1283" t="b">
        <v>0</v>
      </c>
      <c r="L1283">
        <v>47</v>
      </c>
      <c r="M1283" t="b">
        <v>1</v>
      </c>
      <c r="N1283" t="s">
        <v>8279</v>
      </c>
      <c r="O1283" s="9">
        <f t="shared" si="120"/>
        <v>100</v>
      </c>
      <c r="P1283" s="5">
        <f t="shared" si="121"/>
        <v>42.553191489361701</v>
      </c>
      <c r="Q1283" t="str">
        <f t="shared" si="122"/>
        <v>music</v>
      </c>
      <c r="R1283" t="str">
        <f t="shared" si="123"/>
        <v>indie rock</v>
      </c>
      <c r="S1283" s="10">
        <f t="shared" si="124"/>
        <v>41193.748483796298</v>
      </c>
      <c r="T1283" s="10">
        <f t="shared" si="125"/>
        <v>41223.790150462963</v>
      </c>
    </row>
    <row r="1284" spans="1:20" ht="60" x14ac:dyDescent="0.25">
      <c r="A1284">
        <v>2480</v>
      </c>
      <c r="B1284" s="3" t="s">
        <v>2480</v>
      </c>
      <c r="C1284" s="3" t="s">
        <v>6590</v>
      </c>
      <c r="D1284">
        <v>2000</v>
      </c>
      <c r="E1284">
        <v>2000</v>
      </c>
      <c r="F1284" t="s">
        <v>8219</v>
      </c>
      <c r="G1284" t="s">
        <v>8224</v>
      </c>
      <c r="H1284" t="s">
        <v>8246</v>
      </c>
      <c r="I1284">
        <v>1444516084</v>
      </c>
      <c r="J1284">
        <v>1439332084</v>
      </c>
      <c r="K1284" t="b">
        <v>0</v>
      </c>
      <c r="L1284">
        <v>8</v>
      </c>
      <c r="M1284" t="b">
        <v>1</v>
      </c>
      <c r="N1284" t="s">
        <v>8279</v>
      </c>
      <c r="O1284" s="9">
        <f t="shared" si="120"/>
        <v>100</v>
      </c>
      <c r="P1284" s="5">
        <f t="shared" si="121"/>
        <v>250</v>
      </c>
      <c r="Q1284" t="str">
        <f t="shared" si="122"/>
        <v>music</v>
      </c>
      <c r="R1284" t="str">
        <f t="shared" si="123"/>
        <v>indie rock</v>
      </c>
      <c r="S1284" s="10">
        <f t="shared" si="124"/>
        <v>42227.936157407406</v>
      </c>
      <c r="T1284" s="10">
        <f t="shared" si="125"/>
        <v>42287.936157407406</v>
      </c>
    </row>
    <row r="1285" spans="1:20" ht="30" x14ac:dyDescent="0.25">
      <c r="A1285">
        <v>2937</v>
      </c>
      <c r="B1285" s="3" t="s">
        <v>2937</v>
      </c>
      <c r="C1285" s="3" t="s">
        <v>7047</v>
      </c>
      <c r="D1285">
        <v>1500</v>
      </c>
      <c r="E1285">
        <v>2000</v>
      </c>
      <c r="F1285" t="s">
        <v>8219</v>
      </c>
      <c r="G1285" t="s">
        <v>8225</v>
      </c>
      <c r="H1285" t="s">
        <v>8247</v>
      </c>
      <c r="I1285">
        <v>1405249113</v>
      </c>
      <c r="J1285">
        <v>1402657113</v>
      </c>
      <c r="K1285" t="b">
        <v>0</v>
      </c>
      <c r="L1285">
        <v>55</v>
      </c>
      <c r="M1285" t="b">
        <v>1</v>
      </c>
      <c r="N1285" t="s">
        <v>8305</v>
      </c>
      <c r="O1285" s="9">
        <f t="shared" si="120"/>
        <v>133</v>
      </c>
      <c r="P1285" s="5">
        <f t="shared" si="121"/>
        <v>36.363636363636367</v>
      </c>
      <c r="Q1285" t="str">
        <f t="shared" si="122"/>
        <v>theater</v>
      </c>
      <c r="R1285" t="str">
        <f t="shared" si="123"/>
        <v>musical</v>
      </c>
      <c r="S1285" s="10">
        <f t="shared" si="124"/>
        <v>41803.457326388889</v>
      </c>
      <c r="T1285" s="10">
        <f t="shared" si="125"/>
        <v>41833.457326388889</v>
      </c>
    </row>
    <row r="1286" spans="1:20" ht="60" x14ac:dyDescent="0.25">
      <c r="A1286">
        <v>3385</v>
      </c>
      <c r="B1286" s="3" t="s">
        <v>3384</v>
      </c>
      <c r="C1286" s="3" t="s">
        <v>7495</v>
      </c>
      <c r="D1286">
        <v>2000</v>
      </c>
      <c r="E1286">
        <v>2000</v>
      </c>
      <c r="F1286" t="s">
        <v>8219</v>
      </c>
      <c r="G1286" t="s">
        <v>8224</v>
      </c>
      <c r="H1286" t="s">
        <v>8246</v>
      </c>
      <c r="I1286">
        <v>1418244552</v>
      </c>
      <c r="J1286">
        <v>1415652552</v>
      </c>
      <c r="K1286" t="b">
        <v>0</v>
      </c>
      <c r="L1286">
        <v>15</v>
      </c>
      <c r="M1286" t="b">
        <v>1</v>
      </c>
      <c r="N1286" t="s">
        <v>8271</v>
      </c>
      <c r="O1286" s="9">
        <f t="shared" si="120"/>
        <v>100</v>
      </c>
      <c r="P1286" s="5">
        <f t="shared" si="121"/>
        <v>133.33333333333334</v>
      </c>
      <c r="Q1286" t="str">
        <f t="shared" si="122"/>
        <v>theater</v>
      </c>
      <c r="R1286" t="str">
        <f t="shared" si="123"/>
        <v>plays</v>
      </c>
      <c r="S1286" s="10">
        <f t="shared" si="124"/>
        <v>41953.8675</v>
      </c>
      <c r="T1286" s="10">
        <f t="shared" si="125"/>
        <v>41983.8675</v>
      </c>
    </row>
    <row r="1287" spans="1:20" ht="45" x14ac:dyDescent="0.25">
      <c r="A1287">
        <v>3403</v>
      </c>
      <c r="B1287" s="3" t="s">
        <v>3402</v>
      </c>
      <c r="C1287" s="3" t="s">
        <v>7513</v>
      </c>
      <c r="D1287">
        <v>2000</v>
      </c>
      <c r="E1287">
        <v>2000</v>
      </c>
      <c r="F1287" t="s">
        <v>8219</v>
      </c>
      <c r="G1287" t="s">
        <v>8225</v>
      </c>
      <c r="H1287" t="s">
        <v>8247</v>
      </c>
      <c r="I1287">
        <v>1435230324</v>
      </c>
      <c r="J1287">
        <v>1432638324</v>
      </c>
      <c r="K1287" t="b">
        <v>0</v>
      </c>
      <c r="L1287">
        <v>17</v>
      </c>
      <c r="M1287" t="b">
        <v>1</v>
      </c>
      <c r="N1287" t="s">
        <v>8271</v>
      </c>
      <c r="O1287" s="9">
        <f t="shared" si="120"/>
        <v>100</v>
      </c>
      <c r="P1287" s="5">
        <f t="shared" si="121"/>
        <v>117.64705882352941</v>
      </c>
      <c r="Q1287" t="str">
        <f t="shared" si="122"/>
        <v>theater</v>
      </c>
      <c r="R1287" t="str">
        <f t="shared" si="123"/>
        <v>plays</v>
      </c>
      <c r="S1287" s="10">
        <f t="shared" si="124"/>
        <v>42150.462083333332</v>
      </c>
      <c r="T1287" s="10">
        <f t="shared" si="125"/>
        <v>42180.462083333332</v>
      </c>
    </row>
    <row r="1288" spans="1:20" ht="45" x14ac:dyDescent="0.25">
      <c r="A1288">
        <v>3431</v>
      </c>
      <c r="B1288" s="3" t="s">
        <v>3430</v>
      </c>
      <c r="C1288" s="3" t="s">
        <v>7541</v>
      </c>
      <c r="D1288">
        <v>2000</v>
      </c>
      <c r="E1288">
        <v>2000</v>
      </c>
      <c r="F1288" t="s">
        <v>8219</v>
      </c>
      <c r="G1288" t="s">
        <v>8224</v>
      </c>
      <c r="H1288" t="s">
        <v>8246</v>
      </c>
      <c r="I1288">
        <v>1408383153</v>
      </c>
      <c r="J1288">
        <v>1405791153</v>
      </c>
      <c r="K1288" t="b">
        <v>0</v>
      </c>
      <c r="L1288">
        <v>21</v>
      </c>
      <c r="M1288" t="b">
        <v>1</v>
      </c>
      <c r="N1288" t="s">
        <v>8271</v>
      </c>
      <c r="O1288" s="9">
        <f t="shared" si="120"/>
        <v>100</v>
      </c>
      <c r="P1288" s="5">
        <f t="shared" si="121"/>
        <v>95.238095238095241</v>
      </c>
      <c r="Q1288" t="str">
        <f t="shared" si="122"/>
        <v>theater</v>
      </c>
      <c r="R1288" t="str">
        <f t="shared" si="123"/>
        <v>plays</v>
      </c>
      <c r="S1288" s="10">
        <f t="shared" si="124"/>
        <v>41839.730937500004</v>
      </c>
      <c r="T1288" s="10">
        <f t="shared" si="125"/>
        <v>41869.730937500004</v>
      </c>
    </row>
    <row r="1289" spans="1:20" ht="45" x14ac:dyDescent="0.25">
      <c r="A1289">
        <v>3445</v>
      </c>
      <c r="B1289" s="3" t="s">
        <v>3444</v>
      </c>
      <c r="C1289" s="3" t="s">
        <v>7555</v>
      </c>
      <c r="D1289">
        <v>2000</v>
      </c>
      <c r="E1289">
        <v>2000</v>
      </c>
      <c r="F1289" t="s">
        <v>8219</v>
      </c>
      <c r="G1289" t="s">
        <v>8225</v>
      </c>
      <c r="H1289" t="s">
        <v>8247</v>
      </c>
      <c r="I1289">
        <v>1445604236</v>
      </c>
      <c r="J1289">
        <v>1443185036</v>
      </c>
      <c r="K1289" t="b">
        <v>0</v>
      </c>
      <c r="L1289">
        <v>31</v>
      </c>
      <c r="M1289" t="b">
        <v>1</v>
      </c>
      <c r="N1289" t="s">
        <v>8271</v>
      </c>
      <c r="O1289" s="9">
        <f t="shared" si="120"/>
        <v>100</v>
      </c>
      <c r="P1289" s="5">
        <f t="shared" si="121"/>
        <v>64.516129032258064</v>
      </c>
      <c r="Q1289" t="str">
        <f t="shared" si="122"/>
        <v>theater</v>
      </c>
      <c r="R1289" t="str">
        <f t="shared" si="123"/>
        <v>plays</v>
      </c>
      <c r="S1289" s="10">
        <f t="shared" si="124"/>
        <v>42272.530509259261</v>
      </c>
      <c r="T1289" s="10">
        <f t="shared" si="125"/>
        <v>42300.530509259261</v>
      </c>
    </row>
    <row r="1290" spans="1:20" ht="60" x14ac:dyDescent="0.25">
      <c r="A1290">
        <v>3627</v>
      </c>
      <c r="B1290" s="3" t="s">
        <v>3625</v>
      </c>
      <c r="C1290" s="3" t="s">
        <v>7737</v>
      </c>
      <c r="D1290">
        <v>2000</v>
      </c>
      <c r="E1290">
        <v>2000</v>
      </c>
      <c r="F1290" t="s">
        <v>8219</v>
      </c>
      <c r="G1290" t="s">
        <v>8224</v>
      </c>
      <c r="H1290" t="s">
        <v>8246</v>
      </c>
      <c r="I1290">
        <v>1463803140</v>
      </c>
      <c r="J1290">
        <v>1459446487</v>
      </c>
      <c r="K1290" t="b">
        <v>0</v>
      </c>
      <c r="L1290">
        <v>29</v>
      </c>
      <c r="M1290" t="b">
        <v>1</v>
      </c>
      <c r="N1290" t="s">
        <v>8271</v>
      </c>
      <c r="O1290" s="9">
        <f t="shared" si="120"/>
        <v>100</v>
      </c>
      <c r="P1290" s="5">
        <f t="shared" si="121"/>
        <v>68.965517241379317</v>
      </c>
      <c r="Q1290" t="str">
        <f t="shared" si="122"/>
        <v>theater</v>
      </c>
      <c r="R1290" t="str">
        <f t="shared" si="123"/>
        <v>plays</v>
      </c>
      <c r="S1290" s="10">
        <f t="shared" si="124"/>
        <v>42460.741747685184</v>
      </c>
      <c r="T1290" s="10">
        <f t="shared" si="125"/>
        <v>42511.165972222225</v>
      </c>
    </row>
    <row r="1291" spans="1:20" ht="60" x14ac:dyDescent="0.25">
      <c r="A1291">
        <v>3770</v>
      </c>
      <c r="B1291" s="3" t="s">
        <v>3767</v>
      </c>
      <c r="C1291" s="3" t="s">
        <v>7880</v>
      </c>
      <c r="D1291">
        <v>2000</v>
      </c>
      <c r="E1291">
        <v>2000</v>
      </c>
      <c r="F1291" t="s">
        <v>8219</v>
      </c>
      <c r="G1291" t="s">
        <v>8225</v>
      </c>
      <c r="H1291" t="s">
        <v>8247</v>
      </c>
      <c r="I1291">
        <v>1434234010</v>
      </c>
      <c r="J1291">
        <v>1431642010</v>
      </c>
      <c r="K1291" t="b">
        <v>0</v>
      </c>
      <c r="L1291">
        <v>20</v>
      </c>
      <c r="M1291" t="b">
        <v>1</v>
      </c>
      <c r="N1291" t="s">
        <v>8305</v>
      </c>
      <c r="O1291" s="9">
        <f t="shared" si="120"/>
        <v>100</v>
      </c>
      <c r="P1291" s="5">
        <f t="shared" si="121"/>
        <v>100</v>
      </c>
      <c r="Q1291" t="str">
        <f t="shared" si="122"/>
        <v>theater</v>
      </c>
      <c r="R1291" t="str">
        <f t="shared" si="123"/>
        <v>musical</v>
      </c>
      <c r="S1291" s="10">
        <f t="shared" si="124"/>
        <v>42138.930671296301</v>
      </c>
      <c r="T1291" s="10">
        <f t="shared" si="125"/>
        <v>42168.930671296301</v>
      </c>
    </row>
    <row r="1292" spans="1:20" ht="45" x14ac:dyDescent="0.25">
      <c r="A1292">
        <v>1603</v>
      </c>
      <c r="B1292" s="3" t="s">
        <v>1604</v>
      </c>
      <c r="C1292" s="3" t="s">
        <v>5713</v>
      </c>
      <c r="D1292">
        <v>2000</v>
      </c>
      <c r="E1292">
        <v>2000.66</v>
      </c>
      <c r="F1292" t="s">
        <v>8219</v>
      </c>
      <c r="G1292" t="s">
        <v>8224</v>
      </c>
      <c r="H1292" t="s">
        <v>8246</v>
      </c>
      <c r="I1292">
        <v>1327723459</v>
      </c>
      <c r="J1292">
        <v>1322539459</v>
      </c>
      <c r="K1292" t="b">
        <v>0</v>
      </c>
      <c r="L1292">
        <v>30</v>
      </c>
      <c r="M1292" t="b">
        <v>1</v>
      </c>
      <c r="N1292" t="s">
        <v>8276</v>
      </c>
      <c r="O1292" s="9">
        <f t="shared" si="120"/>
        <v>100</v>
      </c>
      <c r="P1292" s="5">
        <f t="shared" si="121"/>
        <v>66.688666666666663</v>
      </c>
      <c r="Q1292" t="str">
        <f t="shared" si="122"/>
        <v>music</v>
      </c>
      <c r="R1292" t="str">
        <f t="shared" si="123"/>
        <v>rock</v>
      </c>
      <c r="S1292" s="10">
        <f t="shared" si="124"/>
        <v>40876.169664351852</v>
      </c>
      <c r="T1292" s="10">
        <f t="shared" si="125"/>
        <v>40936.169664351852</v>
      </c>
    </row>
    <row r="1293" spans="1:20" ht="60" x14ac:dyDescent="0.25">
      <c r="A1293">
        <v>3216</v>
      </c>
      <c r="B1293" s="3" t="s">
        <v>3216</v>
      </c>
      <c r="C1293" s="3" t="s">
        <v>7326</v>
      </c>
      <c r="D1293">
        <v>2000</v>
      </c>
      <c r="E1293">
        <v>2001</v>
      </c>
      <c r="F1293" t="s">
        <v>8219</v>
      </c>
      <c r="G1293" t="s">
        <v>8225</v>
      </c>
      <c r="H1293" t="s">
        <v>8247</v>
      </c>
      <c r="I1293">
        <v>1436625000</v>
      </c>
      <c r="J1293">
        <v>1433934371</v>
      </c>
      <c r="K1293" t="b">
        <v>1</v>
      </c>
      <c r="L1293">
        <v>35</v>
      </c>
      <c r="M1293" t="b">
        <v>1</v>
      </c>
      <c r="N1293" t="s">
        <v>8271</v>
      </c>
      <c r="O1293" s="9">
        <f t="shared" si="120"/>
        <v>100</v>
      </c>
      <c r="P1293" s="5">
        <f t="shared" si="121"/>
        <v>57.171428571428571</v>
      </c>
      <c r="Q1293" t="str">
        <f t="shared" si="122"/>
        <v>theater</v>
      </c>
      <c r="R1293" t="str">
        <f t="shared" si="123"/>
        <v>plays</v>
      </c>
      <c r="S1293" s="10">
        <f t="shared" si="124"/>
        <v>42165.462627314817</v>
      </c>
      <c r="T1293" s="10">
        <f t="shared" si="125"/>
        <v>42196.604166666672</v>
      </c>
    </row>
    <row r="1294" spans="1:20" ht="45" x14ac:dyDescent="0.25">
      <c r="A1294">
        <v>3159</v>
      </c>
      <c r="B1294" s="3" t="s">
        <v>3159</v>
      </c>
      <c r="C1294" s="3" t="s">
        <v>7269</v>
      </c>
      <c r="D1294">
        <v>1500</v>
      </c>
      <c r="E1294">
        <v>2002.22</v>
      </c>
      <c r="F1294" t="s">
        <v>8219</v>
      </c>
      <c r="G1294" t="s">
        <v>8224</v>
      </c>
      <c r="H1294" t="s">
        <v>8246</v>
      </c>
      <c r="I1294">
        <v>1326927600</v>
      </c>
      <c r="J1294">
        <v>1323221761</v>
      </c>
      <c r="K1294" t="b">
        <v>1</v>
      </c>
      <c r="L1294">
        <v>52</v>
      </c>
      <c r="M1294" t="b">
        <v>1</v>
      </c>
      <c r="N1294" t="s">
        <v>8271</v>
      </c>
      <c r="O1294" s="9">
        <f t="shared" si="120"/>
        <v>133</v>
      </c>
      <c r="P1294" s="5">
        <f t="shared" si="121"/>
        <v>38.504230769230773</v>
      </c>
      <c r="Q1294" t="str">
        <f t="shared" si="122"/>
        <v>theater</v>
      </c>
      <c r="R1294" t="str">
        <f t="shared" si="123"/>
        <v>plays</v>
      </c>
      <c r="S1294" s="10">
        <f t="shared" si="124"/>
        <v>40884.066678240742</v>
      </c>
      <c r="T1294" s="10">
        <f t="shared" si="125"/>
        <v>40926.958333333336</v>
      </c>
    </row>
    <row r="1295" spans="1:20" ht="45" x14ac:dyDescent="0.25">
      <c r="A1295">
        <v>20</v>
      </c>
      <c r="B1295" s="3" t="s">
        <v>22</v>
      </c>
      <c r="C1295" s="3" t="s">
        <v>4131</v>
      </c>
      <c r="D1295">
        <v>2000</v>
      </c>
      <c r="E1295">
        <v>2004</v>
      </c>
      <c r="F1295" t="s">
        <v>8219</v>
      </c>
      <c r="G1295" t="s">
        <v>8224</v>
      </c>
      <c r="H1295" t="s">
        <v>8246</v>
      </c>
      <c r="I1295">
        <v>1442167912</v>
      </c>
      <c r="J1295">
        <v>1436983912</v>
      </c>
      <c r="K1295" t="b">
        <v>0</v>
      </c>
      <c r="L1295">
        <v>25</v>
      </c>
      <c r="M1295" t="b">
        <v>1</v>
      </c>
      <c r="N1295" t="s">
        <v>8265</v>
      </c>
      <c r="O1295" s="9">
        <f t="shared" si="120"/>
        <v>100</v>
      </c>
      <c r="P1295" s="5">
        <f t="shared" si="121"/>
        <v>80.16</v>
      </c>
      <c r="Q1295" t="str">
        <f t="shared" si="122"/>
        <v>film &amp; video</v>
      </c>
      <c r="R1295" t="str">
        <f t="shared" si="123"/>
        <v>television</v>
      </c>
      <c r="S1295" s="10">
        <f t="shared" si="124"/>
        <v>42200.758240740746</v>
      </c>
      <c r="T1295" s="10">
        <f t="shared" si="125"/>
        <v>42260.758240740746</v>
      </c>
    </row>
    <row r="1296" spans="1:20" ht="60" x14ac:dyDescent="0.25">
      <c r="A1296">
        <v>533</v>
      </c>
      <c r="B1296" s="3" t="s">
        <v>534</v>
      </c>
      <c r="C1296" s="3" t="s">
        <v>4643</v>
      </c>
      <c r="D1296">
        <v>2000</v>
      </c>
      <c r="E1296">
        <v>2004</v>
      </c>
      <c r="F1296" t="s">
        <v>8219</v>
      </c>
      <c r="G1296" t="s">
        <v>8225</v>
      </c>
      <c r="H1296" t="s">
        <v>8247</v>
      </c>
      <c r="I1296">
        <v>1463394365</v>
      </c>
      <c r="J1296">
        <v>1461320765</v>
      </c>
      <c r="K1296" t="b">
        <v>0</v>
      </c>
      <c r="L1296">
        <v>17</v>
      </c>
      <c r="M1296" t="b">
        <v>1</v>
      </c>
      <c r="N1296" t="s">
        <v>8271</v>
      </c>
      <c r="O1296" s="9">
        <f t="shared" si="120"/>
        <v>100</v>
      </c>
      <c r="P1296" s="5">
        <f t="shared" si="121"/>
        <v>117.88235294117646</v>
      </c>
      <c r="Q1296" t="str">
        <f t="shared" si="122"/>
        <v>theater</v>
      </c>
      <c r="R1296" t="str">
        <f t="shared" si="123"/>
        <v>plays</v>
      </c>
      <c r="S1296" s="10">
        <f t="shared" si="124"/>
        <v>42482.43478009259</v>
      </c>
      <c r="T1296" s="10">
        <f t="shared" si="125"/>
        <v>42506.43478009259</v>
      </c>
    </row>
    <row r="1297" spans="1:20" ht="45" x14ac:dyDescent="0.25">
      <c r="A1297">
        <v>748</v>
      </c>
      <c r="B1297" s="3" t="s">
        <v>749</v>
      </c>
      <c r="C1297" s="3" t="s">
        <v>4858</v>
      </c>
      <c r="D1297">
        <v>2000</v>
      </c>
      <c r="E1297">
        <v>2005</v>
      </c>
      <c r="F1297" t="s">
        <v>8219</v>
      </c>
      <c r="G1297" t="s">
        <v>8224</v>
      </c>
      <c r="H1297" t="s">
        <v>8246</v>
      </c>
      <c r="I1297">
        <v>1407701966</v>
      </c>
      <c r="J1297">
        <v>1405109966</v>
      </c>
      <c r="K1297" t="b">
        <v>0</v>
      </c>
      <c r="L1297">
        <v>44</v>
      </c>
      <c r="M1297" t="b">
        <v>1</v>
      </c>
      <c r="N1297" t="s">
        <v>8274</v>
      </c>
      <c r="O1297" s="9">
        <f t="shared" si="120"/>
        <v>100</v>
      </c>
      <c r="P1297" s="5">
        <f t="shared" si="121"/>
        <v>45.56818181818182</v>
      </c>
      <c r="Q1297" t="str">
        <f t="shared" si="122"/>
        <v>publishing</v>
      </c>
      <c r="R1297" t="str">
        <f t="shared" si="123"/>
        <v>nonfiction</v>
      </c>
      <c r="S1297" s="10">
        <f t="shared" si="124"/>
        <v>41831.846828703703</v>
      </c>
      <c r="T1297" s="10">
        <f t="shared" si="125"/>
        <v>41861.846828703703</v>
      </c>
    </row>
    <row r="1298" spans="1:20" ht="60" x14ac:dyDescent="0.25">
      <c r="A1298">
        <v>3373</v>
      </c>
      <c r="B1298" s="3" t="s">
        <v>3372</v>
      </c>
      <c r="C1298" s="3" t="s">
        <v>7483</v>
      </c>
      <c r="D1298">
        <v>2000</v>
      </c>
      <c r="E1298">
        <v>2005</v>
      </c>
      <c r="F1298" t="s">
        <v>8219</v>
      </c>
      <c r="G1298" t="s">
        <v>8225</v>
      </c>
      <c r="H1298" t="s">
        <v>8247</v>
      </c>
      <c r="I1298">
        <v>1437235200</v>
      </c>
      <c r="J1298">
        <v>1435177840</v>
      </c>
      <c r="K1298" t="b">
        <v>0</v>
      </c>
      <c r="L1298">
        <v>30</v>
      </c>
      <c r="M1298" t="b">
        <v>1</v>
      </c>
      <c r="N1298" t="s">
        <v>8271</v>
      </c>
      <c r="O1298" s="9">
        <f t="shared" si="120"/>
        <v>100</v>
      </c>
      <c r="P1298" s="5">
        <f t="shared" si="121"/>
        <v>66.833333333333329</v>
      </c>
      <c r="Q1298" t="str">
        <f t="shared" si="122"/>
        <v>theater</v>
      </c>
      <c r="R1298" t="str">
        <f t="shared" si="123"/>
        <v>plays</v>
      </c>
      <c r="S1298" s="10">
        <f t="shared" si="124"/>
        <v>42179.854629629626</v>
      </c>
      <c r="T1298" s="10">
        <f t="shared" si="125"/>
        <v>42203.666666666672</v>
      </c>
    </row>
    <row r="1299" spans="1:20" ht="45" x14ac:dyDescent="0.25">
      <c r="A1299">
        <v>3775</v>
      </c>
      <c r="B1299" s="3" t="s">
        <v>3772</v>
      </c>
      <c r="C1299" s="3" t="s">
        <v>7885</v>
      </c>
      <c r="D1299">
        <v>2000</v>
      </c>
      <c r="E1299">
        <v>2005</v>
      </c>
      <c r="F1299" t="s">
        <v>8219</v>
      </c>
      <c r="G1299" t="s">
        <v>8224</v>
      </c>
      <c r="H1299" t="s">
        <v>8246</v>
      </c>
      <c r="I1299">
        <v>1428552000</v>
      </c>
      <c r="J1299">
        <v>1426199843</v>
      </c>
      <c r="K1299" t="b">
        <v>0</v>
      </c>
      <c r="L1299">
        <v>14</v>
      </c>
      <c r="M1299" t="b">
        <v>1</v>
      </c>
      <c r="N1299" t="s">
        <v>8305</v>
      </c>
      <c r="O1299" s="9">
        <f t="shared" si="120"/>
        <v>100</v>
      </c>
      <c r="P1299" s="5">
        <f t="shared" si="121"/>
        <v>143.21428571428572</v>
      </c>
      <c r="Q1299" t="str">
        <f t="shared" si="122"/>
        <v>theater</v>
      </c>
      <c r="R1299" t="str">
        <f t="shared" si="123"/>
        <v>musical</v>
      </c>
      <c r="S1299" s="10">
        <f t="shared" si="124"/>
        <v>42075.942627314813</v>
      </c>
      <c r="T1299" s="10">
        <f t="shared" si="125"/>
        <v>42103.166666666672</v>
      </c>
    </row>
    <row r="1300" spans="1:20" ht="30" x14ac:dyDescent="0.25">
      <c r="A1300">
        <v>2110</v>
      </c>
      <c r="B1300" s="3" t="s">
        <v>2111</v>
      </c>
      <c r="C1300" s="3" t="s">
        <v>6220</v>
      </c>
      <c r="D1300">
        <v>2000</v>
      </c>
      <c r="E1300">
        <v>2007</v>
      </c>
      <c r="F1300" t="s">
        <v>8219</v>
      </c>
      <c r="G1300" t="s">
        <v>8224</v>
      </c>
      <c r="H1300" t="s">
        <v>8246</v>
      </c>
      <c r="I1300">
        <v>1401253140</v>
      </c>
      <c r="J1300">
        <v>1398873969</v>
      </c>
      <c r="K1300" t="b">
        <v>0</v>
      </c>
      <c r="L1300">
        <v>38</v>
      </c>
      <c r="M1300" t="b">
        <v>1</v>
      </c>
      <c r="N1300" t="s">
        <v>8279</v>
      </c>
      <c r="O1300" s="9">
        <f t="shared" si="120"/>
        <v>100</v>
      </c>
      <c r="P1300" s="5">
        <f t="shared" si="121"/>
        <v>52.815789473684212</v>
      </c>
      <c r="Q1300" t="str">
        <f t="shared" si="122"/>
        <v>music</v>
      </c>
      <c r="R1300" t="str">
        <f t="shared" si="123"/>
        <v>indie rock</v>
      </c>
      <c r="S1300" s="10">
        <f t="shared" si="124"/>
        <v>41759.670937499999</v>
      </c>
      <c r="T1300" s="10">
        <f t="shared" si="125"/>
        <v>41787.207638888889</v>
      </c>
    </row>
    <row r="1301" spans="1:20" ht="45" x14ac:dyDescent="0.25">
      <c r="A1301">
        <v>1634</v>
      </c>
      <c r="B1301" s="3" t="s">
        <v>1635</v>
      </c>
      <c r="C1301" s="3" t="s">
        <v>5744</v>
      </c>
      <c r="D1301">
        <v>2000</v>
      </c>
      <c r="E1301">
        <v>2010</v>
      </c>
      <c r="F1301" t="s">
        <v>8219</v>
      </c>
      <c r="G1301" t="s">
        <v>8224</v>
      </c>
      <c r="H1301" t="s">
        <v>8246</v>
      </c>
      <c r="I1301">
        <v>1306994340</v>
      </c>
      <c r="J1301">
        <v>1303706001</v>
      </c>
      <c r="K1301" t="b">
        <v>0</v>
      </c>
      <c r="L1301">
        <v>32</v>
      </c>
      <c r="M1301" t="b">
        <v>1</v>
      </c>
      <c r="N1301" t="s">
        <v>8276</v>
      </c>
      <c r="O1301" s="9">
        <f t="shared" si="120"/>
        <v>101</v>
      </c>
      <c r="P1301" s="5">
        <f t="shared" si="121"/>
        <v>62.8125</v>
      </c>
      <c r="Q1301" t="str">
        <f t="shared" si="122"/>
        <v>music</v>
      </c>
      <c r="R1301" t="str">
        <f t="shared" si="123"/>
        <v>rock</v>
      </c>
      <c r="S1301" s="10">
        <f t="shared" si="124"/>
        <v>40658.189826388887</v>
      </c>
      <c r="T1301" s="10">
        <f t="shared" si="125"/>
        <v>40696.249305555553</v>
      </c>
    </row>
    <row r="1302" spans="1:20" ht="60" x14ac:dyDescent="0.25">
      <c r="A1302">
        <v>3653</v>
      </c>
      <c r="B1302" s="3" t="s">
        <v>3650</v>
      </c>
      <c r="C1302" s="3" t="s">
        <v>7763</v>
      </c>
      <c r="D1302">
        <v>2000</v>
      </c>
      <c r="E1302">
        <v>2010</v>
      </c>
      <c r="F1302" t="s">
        <v>8219</v>
      </c>
      <c r="G1302" t="s">
        <v>8225</v>
      </c>
      <c r="H1302" t="s">
        <v>8247</v>
      </c>
      <c r="I1302">
        <v>1438764207</v>
      </c>
      <c r="J1302">
        <v>1436172207</v>
      </c>
      <c r="K1302" t="b">
        <v>0</v>
      </c>
      <c r="L1302">
        <v>33</v>
      </c>
      <c r="M1302" t="b">
        <v>1</v>
      </c>
      <c r="N1302" t="s">
        <v>8271</v>
      </c>
      <c r="O1302" s="9">
        <f t="shared" si="120"/>
        <v>101</v>
      </c>
      <c r="P1302" s="5">
        <f t="shared" si="121"/>
        <v>60.909090909090907</v>
      </c>
      <c r="Q1302" t="str">
        <f t="shared" si="122"/>
        <v>theater</v>
      </c>
      <c r="R1302" t="str">
        <f t="shared" si="123"/>
        <v>plays</v>
      </c>
      <c r="S1302" s="10">
        <f t="shared" si="124"/>
        <v>42191.363506944443</v>
      </c>
      <c r="T1302" s="10">
        <f t="shared" si="125"/>
        <v>42221.363506944443</v>
      </c>
    </row>
    <row r="1303" spans="1:20" ht="30" x14ac:dyDescent="0.25">
      <c r="A1303">
        <v>1671</v>
      </c>
      <c r="B1303" s="3" t="s">
        <v>1672</v>
      </c>
      <c r="C1303" s="3" t="s">
        <v>5781</v>
      </c>
      <c r="D1303">
        <v>2000</v>
      </c>
      <c r="E1303">
        <v>2013.47</v>
      </c>
      <c r="F1303" t="s">
        <v>8219</v>
      </c>
      <c r="G1303" t="s">
        <v>8224</v>
      </c>
      <c r="H1303" t="s">
        <v>8246</v>
      </c>
      <c r="I1303">
        <v>1470056614</v>
      </c>
      <c r="J1303">
        <v>1467464614</v>
      </c>
      <c r="K1303" t="b">
        <v>0</v>
      </c>
      <c r="L1303">
        <v>77</v>
      </c>
      <c r="M1303" t="b">
        <v>1</v>
      </c>
      <c r="N1303" t="s">
        <v>8292</v>
      </c>
      <c r="O1303" s="9">
        <f t="shared" si="120"/>
        <v>101</v>
      </c>
      <c r="P1303" s="5">
        <f t="shared" si="121"/>
        <v>26.148961038961041</v>
      </c>
      <c r="Q1303" t="str">
        <f t="shared" si="122"/>
        <v>music</v>
      </c>
      <c r="R1303" t="str">
        <f t="shared" si="123"/>
        <v>pop</v>
      </c>
      <c r="S1303" s="10">
        <f t="shared" si="124"/>
        <v>42553.54414351852</v>
      </c>
      <c r="T1303" s="10">
        <f t="shared" si="125"/>
        <v>42583.54414351852</v>
      </c>
    </row>
    <row r="1304" spans="1:20" ht="60" x14ac:dyDescent="0.25">
      <c r="A1304">
        <v>1651</v>
      </c>
      <c r="B1304" s="3" t="s">
        <v>1652</v>
      </c>
      <c r="C1304" s="3" t="s">
        <v>5761</v>
      </c>
      <c r="D1304">
        <v>2000</v>
      </c>
      <c r="E1304">
        <v>2015</v>
      </c>
      <c r="F1304" t="s">
        <v>8219</v>
      </c>
      <c r="G1304" t="s">
        <v>8224</v>
      </c>
      <c r="H1304" t="s">
        <v>8246</v>
      </c>
      <c r="I1304">
        <v>1303801140</v>
      </c>
      <c r="J1304">
        <v>1300916220</v>
      </c>
      <c r="K1304" t="b">
        <v>0</v>
      </c>
      <c r="L1304">
        <v>20</v>
      </c>
      <c r="M1304" t="b">
        <v>1</v>
      </c>
      <c r="N1304" t="s">
        <v>8292</v>
      </c>
      <c r="O1304" s="9">
        <f t="shared" si="120"/>
        <v>101</v>
      </c>
      <c r="P1304" s="5">
        <f t="shared" si="121"/>
        <v>100.75</v>
      </c>
      <c r="Q1304" t="str">
        <f t="shared" si="122"/>
        <v>music</v>
      </c>
      <c r="R1304" t="str">
        <f t="shared" si="123"/>
        <v>pop</v>
      </c>
      <c r="S1304" s="10">
        <f t="shared" si="124"/>
        <v>40625.900694444441</v>
      </c>
      <c r="T1304" s="10">
        <f t="shared" si="125"/>
        <v>40659.290972222225</v>
      </c>
    </row>
    <row r="1305" spans="1:20" ht="45" x14ac:dyDescent="0.25">
      <c r="A1305">
        <v>2119</v>
      </c>
      <c r="B1305" s="3" t="s">
        <v>2120</v>
      </c>
      <c r="C1305" s="3" t="s">
        <v>6229</v>
      </c>
      <c r="D1305">
        <v>2000</v>
      </c>
      <c r="E1305">
        <v>2015</v>
      </c>
      <c r="F1305" t="s">
        <v>8219</v>
      </c>
      <c r="G1305" t="s">
        <v>8224</v>
      </c>
      <c r="H1305" t="s">
        <v>8246</v>
      </c>
      <c r="I1305">
        <v>1345086445</v>
      </c>
      <c r="J1305">
        <v>1342494445</v>
      </c>
      <c r="K1305" t="b">
        <v>0</v>
      </c>
      <c r="L1305">
        <v>22</v>
      </c>
      <c r="M1305" t="b">
        <v>1</v>
      </c>
      <c r="N1305" t="s">
        <v>8279</v>
      </c>
      <c r="O1305" s="9">
        <f t="shared" si="120"/>
        <v>101</v>
      </c>
      <c r="P1305" s="5">
        <f t="shared" si="121"/>
        <v>91.590909090909093</v>
      </c>
      <c r="Q1305" t="str">
        <f t="shared" si="122"/>
        <v>music</v>
      </c>
      <c r="R1305" t="str">
        <f t="shared" si="123"/>
        <v>indie rock</v>
      </c>
      <c r="S1305" s="10">
        <f t="shared" si="124"/>
        <v>41107.130150462966</v>
      </c>
      <c r="T1305" s="10">
        <f t="shared" si="125"/>
        <v>41137.130150462966</v>
      </c>
    </row>
    <row r="1306" spans="1:20" ht="45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9">
        <f t="shared" si="120"/>
        <v>40</v>
      </c>
      <c r="P1306" s="5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0">
        <f t="shared" si="124"/>
        <v>42747.194502314815</v>
      </c>
      <c r="T1306" s="10">
        <f t="shared" si="125"/>
        <v>42807.152835648143</v>
      </c>
    </row>
    <row r="1307" spans="1:20" ht="60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9">
        <f t="shared" si="120"/>
        <v>26</v>
      </c>
      <c r="P1307" s="5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0">
        <f t="shared" si="124"/>
        <v>42543.665601851855</v>
      </c>
      <c r="T1307" s="10">
        <f t="shared" si="125"/>
        <v>42572.729166666672</v>
      </c>
    </row>
    <row r="1308" spans="1:20" ht="60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9">
        <f t="shared" si="120"/>
        <v>65</v>
      </c>
      <c r="P1308" s="5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0">
        <f t="shared" si="124"/>
        <v>41947.457569444443</v>
      </c>
      <c r="T1308" s="10">
        <f t="shared" si="125"/>
        <v>41977.457569444443</v>
      </c>
    </row>
    <row r="1309" spans="1:20" ht="30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9">
        <f t="shared" si="120"/>
        <v>12</v>
      </c>
      <c r="P1309" s="5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0">
        <f t="shared" si="124"/>
        <v>42387.503229166665</v>
      </c>
      <c r="T1309" s="10">
        <f t="shared" si="125"/>
        <v>42417.503229166665</v>
      </c>
    </row>
    <row r="1310" spans="1:20" ht="30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9">
        <f t="shared" si="120"/>
        <v>11</v>
      </c>
      <c r="P1310" s="5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0">
        <f t="shared" si="124"/>
        <v>42611.613564814819</v>
      </c>
      <c r="T1310" s="10">
        <f t="shared" si="125"/>
        <v>42651.613564814819</v>
      </c>
    </row>
    <row r="1311" spans="1:20" ht="45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9">
        <f t="shared" si="120"/>
        <v>112</v>
      </c>
      <c r="P1311" s="5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0">
        <f t="shared" si="124"/>
        <v>42257.882731481484</v>
      </c>
      <c r="T1311" s="10">
        <f t="shared" si="125"/>
        <v>42292.882731481484</v>
      </c>
    </row>
    <row r="1312" spans="1:20" ht="45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9">
        <f t="shared" si="120"/>
        <v>16</v>
      </c>
      <c r="P1312" s="5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0">
        <f t="shared" si="124"/>
        <v>42556.667245370365</v>
      </c>
      <c r="T1312" s="10">
        <f t="shared" si="125"/>
        <v>42601.667245370365</v>
      </c>
    </row>
    <row r="1313" spans="1:20" ht="60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9">
        <f t="shared" si="120"/>
        <v>32</v>
      </c>
      <c r="P1313" s="5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0">
        <f t="shared" si="124"/>
        <v>42669.802303240736</v>
      </c>
      <c r="T1313" s="10">
        <f t="shared" si="125"/>
        <v>42704.843969907408</v>
      </c>
    </row>
    <row r="1314" spans="1:20" ht="45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9">
        <f t="shared" si="120"/>
        <v>1</v>
      </c>
      <c r="P1314" s="5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0">
        <f t="shared" si="124"/>
        <v>42082.702800925923</v>
      </c>
      <c r="T1314" s="10">
        <f t="shared" si="125"/>
        <v>42112.702800925923</v>
      </c>
    </row>
    <row r="1315" spans="1:20" ht="60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9">
        <f t="shared" si="120"/>
        <v>31</v>
      </c>
      <c r="P1315" s="5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0">
        <f t="shared" si="124"/>
        <v>42402.709652777776</v>
      </c>
      <c r="T1315" s="10">
        <f t="shared" si="125"/>
        <v>42432.709652777776</v>
      </c>
    </row>
    <row r="1316" spans="1:20" ht="60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9">
        <f t="shared" si="120"/>
        <v>1</v>
      </c>
      <c r="P1316" s="5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0">
        <f t="shared" si="124"/>
        <v>42604.669675925921</v>
      </c>
      <c r="T1316" s="10">
        <f t="shared" si="125"/>
        <v>42664.669675925921</v>
      </c>
    </row>
    <row r="1317" spans="1:20" ht="30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9">
        <f t="shared" si="120"/>
        <v>40</v>
      </c>
      <c r="P1317" s="5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0">
        <f t="shared" si="124"/>
        <v>42278.498240740737</v>
      </c>
      <c r="T1317" s="10">
        <f t="shared" si="125"/>
        <v>42314.041666666672</v>
      </c>
    </row>
    <row r="1318" spans="1:20" ht="45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9">
        <f t="shared" si="120"/>
        <v>0</v>
      </c>
      <c r="P1318" s="5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0">
        <f t="shared" si="124"/>
        <v>42393.961909722217</v>
      </c>
      <c r="T1318" s="10">
        <f t="shared" si="125"/>
        <v>42428.961909722217</v>
      </c>
    </row>
    <row r="1319" spans="1:20" ht="60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9">
        <f t="shared" si="120"/>
        <v>6</v>
      </c>
      <c r="P1319" s="5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0">
        <f t="shared" si="124"/>
        <v>42520.235486111109</v>
      </c>
      <c r="T1319" s="10">
        <f t="shared" si="125"/>
        <v>42572.583333333328</v>
      </c>
    </row>
    <row r="1320" spans="1:20" ht="45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9">
        <f t="shared" si="120"/>
        <v>15</v>
      </c>
      <c r="P1320" s="5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0">
        <f t="shared" si="124"/>
        <v>41985.043657407412</v>
      </c>
      <c r="T1320" s="10">
        <f t="shared" si="125"/>
        <v>42015.043657407412</v>
      </c>
    </row>
    <row r="1321" spans="1:20" ht="60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9">
        <f t="shared" si="120"/>
        <v>15</v>
      </c>
      <c r="P1321" s="5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0">
        <f t="shared" si="124"/>
        <v>41816.812094907407</v>
      </c>
      <c r="T1321" s="10">
        <f t="shared" si="125"/>
        <v>41831.666666666664</v>
      </c>
    </row>
    <row r="1322" spans="1:20" ht="60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9">
        <f t="shared" si="120"/>
        <v>1</v>
      </c>
      <c r="P1322" s="5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0">
        <f t="shared" si="124"/>
        <v>42705.690347222218</v>
      </c>
      <c r="T1322" s="10">
        <f t="shared" si="125"/>
        <v>42734.958333333328</v>
      </c>
    </row>
    <row r="1323" spans="1:20" ht="60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9">
        <f t="shared" si="120"/>
        <v>1</v>
      </c>
      <c r="P1323" s="5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0">
        <f t="shared" si="124"/>
        <v>42697.74927083333</v>
      </c>
      <c r="T1323" s="10">
        <f t="shared" si="125"/>
        <v>42727.74927083333</v>
      </c>
    </row>
    <row r="1324" spans="1:20" ht="60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9">
        <f t="shared" si="120"/>
        <v>0</v>
      </c>
      <c r="P1324" s="5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0">
        <f t="shared" si="124"/>
        <v>42115.656539351854</v>
      </c>
      <c r="T1324" s="10">
        <f t="shared" si="125"/>
        <v>42145.656539351854</v>
      </c>
    </row>
    <row r="1325" spans="1:20" ht="60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9">
        <f t="shared" si="120"/>
        <v>9</v>
      </c>
      <c r="P1325" s="5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0">
        <f t="shared" si="124"/>
        <v>42451.698449074072</v>
      </c>
      <c r="T1325" s="10">
        <f t="shared" si="125"/>
        <v>42486.288194444445</v>
      </c>
    </row>
    <row r="1326" spans="1:20" ht="60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9">
        <f t="shared" si="120"/>
        <v>10</v>
      </c>
      <c r="P1326" s="5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0">
        <f t="shared" si="124"/>
        <v>42626.633703703701</v>
      </c>
      <c r="T1326" s="10">
        <f t="shared" si="125"/>
        <v>42656.633703703701</v>
      </c>
    </row>
    <row r="1327" spans="1:20" ht="60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9">
        <f t="shared" si="120"/>
        <v>2</v>
      </c>
      <c r="P1327" s="5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0">
        <f t="shared" si="124"/>
        <v>42704.086053240739</v>
      </c>
      <c r="T1327" s="10">
        <f t="shared" si="125"/>
        <v>42734.086053240739</v>
      </c>
    </row>
    <row r="1328" spans="1:20" ht="60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9">
        <f t="shared" si="120"/>
        <v>1</v>
      </c>
      <c r="P1328" s="5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0">
        <f t="shared" si="124"/>
        <v>41974.791990740734</v>
      </c>
      <c r="T1328" s="10">
        <f t="shared" si="125"/>
        <v>42019.791990740734</v>
      </c>
    </row>
    <row r="1329" spans="1:20" ht="45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9">
        <f t="shared" si="120"/>
        <v>4</v>
      </c>
      <c r="P1329" s="5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0">
        <f t="shared" si="124"/>
        <v>42123.678645833337</v>
      </c>
      <c r="T1329" s="10">
        <f t="shared" si="125"/>
        <v>42153.678645833337</v>
      </c>
    </row>
    <row r="1330" spans="1:20" ht="60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9">
        <f t="shared" si="120"/>
        <v>2</v>
      </c>
      <c r="P1330" s="5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0">
        <f t="shared" si="124"/>
        <v>42612.642754629633</v>
      </c>
      <c r="T1330" s="10">
        <f t="shared" si="125"/>
        <v>42657.642754629633</v>
      </c>
    </row>
    <row r="1331" spans="1:20" ht="45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9">
        <f t="shared" si="120"/>
        <v>1</v>
      </c>
      <c r="P1331" s="5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0">
        <f t="shared" si="124"/>
        <v>41935.221585648149</v>
      </c>
      <c r="T1331" s="10">
        <f t="shared" si="125"/>
        <v>41975.263252314813</v>
      </c>
    </row>
    <row r="1332" spans="1:20" ht="45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9">
        <f t="shared" si="120"/>
        <v>22</v>
      </c>
      <c r="P1332" s="5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0">
        <f t="shared" si="124"/>
        <v>42522.276724537034</v>
      </c>
      <c r="T1332" s="10">
        <f t="shared" si="125"/>
        <v>42553.166666666672</v>
      </c>
    </row>
    <row r="1333" spans="1:20" ht="45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9">
        <f t="shared" si="120"/>
        <v>1</v>
      </c>
      <c r="P1333" s="5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0">
        <f t="shared" si="124"/>
        <v>42569.50409722222</v>
      </c>
      <c r="T1333" s="10">
        <f t="shared" si="125"/>
        <v>42599.50409722222</v>
      </c>
    </row>
    <row r="1334" spans="1:20" ht="60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9">
        <f t="shared" si="120"/>
        <v>0</v>
      </c>
      <c r="P1334" s="5" t="e">
        <f t="shared" si="121"/>
        <v>#DIV/0!</v>
      </c>
      <c r="Q1334" t="str">
        <f t="shared" si="122"/>
        <v>technology</v>
      </c>
      <c r="R1334" t="str">
        <f t="shared" si="123"/>
        <v>wearables</v>
      </c>
      <c r="S1334" s="10">
        <f t="shared" si="124"/>
        <v>42732.060277777782</v>
      </c>
      <c r="T1334" s="10">
        <f t="shared" si="125"/>
        <v>42762.060277777782</v>
      </c>
    </row>
    <row r="1335" spans="1:20" ht="60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9">
        <f t="shared" si="120"/>
        <v>0</v>
      </c>
      <c r="P1335" s="5" t="e">
        <f t="shared" si="121"/>
        <v>#DIV/0!</v>
      </c>
      <c r="Q1335" t="str">
        <f t="shared" si="122"/>
        <v>technology</v>
      </c>
      <c r="R1335" t="str">
        <f t="shared" si="123"/>
        <v>wearables</v>
      </c>
      <c r="S1335" s="10">
        <f t="shared" si="124"/>
        <v>41806.106770833336</v>
      </c>
      <c r="T1335" s="10">
        <f t="shared" si="125"/>
        <v>41836.106770833336</v>
      </c>
    </row>
    <row r="1336" spans="1:20" ht="45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9">
        <f t="shared" si="120"/>
        <v>11</v>
      </c>
      <c r="P1336" s="5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0">
        <f t="shared" si="124"/>
        <v>42410.774155092593</v>
      </c>
      <c r="T1336" s="10">
        <f t="shared" si="125"/>
        <v>42440.774155092593</v>
      </c>
    </row>
    <row r="1337" spans="1:20" ht="60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9">
        <f t="shared" si="120"/>
        <v>20</v>
      </c>
      <c r="P1337" s="5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0">
        <f t="shared" si="124"/>
        <v>42313.936365740738</v>
      </c>
      <c r="T1337" s="10">
        <f t="shared" si="125"/>
        <v>42343.936365740738</v>
      </c>
    </row>
    <row r="1338" spans="1:20" ht="60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9">
        <f t="shared" si="120"/>
        <v>85</v>
      </c>
      <c r="P1338" s="5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0">
        <f t="shared" si="124"/>
        <v>41955.863750000004</v>
      </c>
      <c r="T1338" s="10">
        <f t="shared" si="125"/>
        <v>41990.863750000004</v>
      </c>
    </row>
    <row r="1339" spans="1:20" ht="45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9">
        <f t="shared" si="120"/>
        <v>49</v>
      </c>
      <c r="P1339" s="5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0">
        <f t="shared" si="124"/>
        <v>42767.577303240745</v>
      </c>
      <c r="T1339" s="10">
        <f t="shared" si="125"/>
        <v>42797.577303240745</v>
      </c>
    </row>
    <row r="1340" spans="1:20" ht="60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9">
        <f t="shared" si="120"/>
        <v>3</v>
      </c>
      <c r="P1340" s="5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0">
        <f t="shared" si="124"/>
        <v>42188.803622685184</v>
      </c>
      <c r="T1340" s="10">
        <f t="shared" si="125"/>
        <v>42218.803622685184</v>
      </c>
    </row>
    <row r="1341" spans="1:20" ht="30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9">
        <f t="shared" si="120"/>
        <v>7</v>
      </c>
      <c r="P1341" s="5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0">
        <f t="shared" si="124"/>
        <v>41936.647164351853</v>
      </c>
      <c r="T1341" s="10">
        <f t="shared" si="125"/>
        <v>41981.688831018517</v>
      </c>
    </row>
    <row r="1342" spans="1:20" ht="45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9">
        <f t="shared" si="120"/>
        <v>0</v>
      </c>
      <c r="P1342" s="5" t="e">
        <f t="shared" si="121"/>
        <v>#DIV/0!</v>
      </c>
      <c r="Q1342" t="str">
        <f t="shared" si="122"/>
        <v>technology</v>
      </c>
      <c r="R1342" t="str">
        <f t="shared" si="123"/>
        <v>wearables</v>
      </c>
      <c r="S1342" s="10">
        <f t="shared" si="124"/>
        <v>41836.595520833333</v>
      </c>
      <c r="T1342" s="10">
        <f t="shared" si="125"/>
        <v>41866.595520833333</v>
      </c>
    </row>
    <row r="1343" spans="1:20" ht="60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9">
        <f t="shared" si="120"/>
        <v>70</v>
      </c>
      <c r="P1343" s="5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0">
        <f t="shared" si="124"/>
        <v>42612.624039351853</v>
      </c>
      <c r="T1343" s="10">
        <f t="shared" si="125"/>
        <v>42644.624039351853</v>
      </c>
    </row>
    <row r="1344" spans="1:20" ht="60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9">
        <f t="shared" si="120"/>
        <v>0</v>
      </c>
      <c r="P1344" s="5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0">
        <f t="shared" si="124"/>
        <v>42172.816423611104</v>
      </c>
      <c r="T1344" s="10">
        <f t="shared" si="125"/>
        <v>42202.816423611104</v>
      </c>
    </row>
    <row r="1345" spans="1:20" ht="60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9">
        <f t="shared" si="120"/>
        <v>102</v>
      </c>
      <c r="P1345" s="5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0">
        <f t="shared" si="124"/>
        <v>42542.526423611111</v>
      </c>
      <c r="T1345" s="10">
        <f t="shared" si="125"/>
        <v>42601.165972222225</v>
      </c>
    </row>
    <row r="1346" spans="1:20" ht="45" x14ac:dyDescent="0.25">
      <c r="A1346">
        <v>3520</v>
      </c>
      <c r="B1346" s="3" t="s">
        <v>3519</v>
      </c>
      <c r="C1346" s="3" t="s">
        <v>7630</v>
      </c>
      <c r="D1346">
        <v>2000</v>
      </c>
      <c r="E1346">
        <v>2015</v>
      </c>
      <c r="F1346" t="s">
        <v>8219</v>
      </c>
      <c r="G1346" t="s">
        <v>8225</v>
      </c>
      <c r="H1346" t="s">
        <v>8247</v>
      </c>
      <c r="I1346">
        <v>1441547220</v>
      </c>
      <c r="J1346">
        <v>1439322412</v>
      </c>
      <c r="K1346" t="b">
        <v>0</v>
      </c>
      <c r="L1346">
        <v>21</v>
      </c>
      <c r="M1346" t="b">
        <v>1</v>
      </c>
      <c r="N1346" t="s">
        <v>8271</v>
      </c>
      <c r="O1346" s="9">
        <f t="shared" ref="O1346:O1409" si="126">ROUND((E1346/D1346)*100,0)</f>
        <v>101</v>
      </c>
      <c r="P1346" s="5">
        <f t="shared" ref="P1346:P1409" si="127">E1346/L1346</f>
        <v>95.952380952380949</v>
      </c>
      <c r="Q1346" t="str">
        <f t="shared" ref="Q1346:Q1409" si="128">LEFT(N1346,SEARCH("/",N1346)-1)</f>
        <v>theater</v>
      </c>
      <c r="R1346" t="str">
        <f t="shared" ref="R1346:R1409" si="129">RIGHT(N1346,LEN(N1346)-SEARCH("/",N1346,1))</f>
        <v>plays</v>
      </c>
      <c r="S1346" s="10">
        <f t="shared" ref="S1346:S1409" si="130">(((J1346/60)/60)/24)+DATE(1970,1,1)</f>
        <v>42227.824212962965</v>
      </c>
      <c r="T1346" s="10">
        <f t="shared" ref="T1346:T1409" si="131">(((I1346/60)/60)/24)+DATE(1970,1,1)</f>
        <v>42253.57430555555</v>
      </c>
    </row>
    <row r="1347" spans="1:20" ht="60" x14ac:dyDescent="0.25">
      <c r="A1347">
        <v>3594</v>
      </c>
      <c r="B1347" s="3" t="s">
        <v>3593</v>
      </c>
      <c r="C1347" s="3" t="s">
        <v>7704</v>
      </c>
      <c r="D1347">
        <v>1600</v>
      </c>
      <c r="E1347">
        <v>2015</v>
      </c>
      <c r="F1347" t="s">
        <v>8219</v>
      </c>
      <c r="G1347" t="s">
        <v>8224</v>
      </c>
      <c r="H1347" t="s">
        <v>8246</v>
      </c>
      <c r="I1347">
        <v>1472952982</v>
      </c>
      <c r="J1347">
        <v>1470792982</v>
      </c>
      <c r="K1347" t="b">
        <v>0</v>
      </c>
      <c r="L1347">
        <v>36</v>
      </c>
      <c r="M1347" t="b">
        <v>1</v>
      </c>
      <c r="N1347" t="s">
        <v>8271</v>
      </c>
      <c r="O1347" s="9">
        <f t="shared" si="126"/>
        <v>126</v>
      </c>
      <c r="P1347" s="5">
        <f t="shared" si="127"/>
        <v>55.972222222222221</v>
      </c>
      <c r="Q1347" t="str">
        <f t="shared" si="128"/>
        <v>theater</v>
      </c>
      <c r="R1347" t="str">
        <f t="shared" si="129"/>
        <v>plays</v>
      </c>
      <c r="S1347" s="10">
        <f t="shared" si="130"/>
        <v>42592.066921296297</v>
      </c>
      <c r="T1347" s="10">
        <f t="shared" si="131"/>
        <v>42617.066921296297</v>
      </c>
    </row>
    <row r="1348" spans="1:20" ht="45" x14ac:dyDescent="0.25">
      <c r="A1348">
        <v>3727</v>
      </c>
      <c r="B1348" s="3" t="s">
        <v>3724</v>
      </c>
      <c r="C1348" s="3" t="s">
        <v>7837</v>
      </c>
      <c r="D1348">
        <v>2000</v>
      </c>
      <c r="E1348">
        <v>2015</v>
      </c>
      <c r="F1348" t="s">
        <v>8219</v>
      </c>
      <c r="G1348" t="s">
        <v>8224</v>
      </c>
      <c r="H1348" t="s">
        <v>8246</v>
      </c>
      <c r="I1348">
        <v>1476939300</v>
      </c>
      <c r="J1348">
        <v>1474273294</v>
      </c>
      <c r="K1348" t="b">
        <v>0</v>
      </c>
      <c r="L1348">
        <v>33</v>
      </c>
      <c r="M1348" t="b">
        <v>1</v>
      </c>
      <c r="N1348" t="s">
        <v>8271</v>
      </c>
      <c r="O1348" s="9">
        <f t="shared" si="126"/>
        <v>101</v>
      </c>
      <c r="P1348" s="5">
        <f t="shared" si="127"/>
        <v>61.060606060606062</v>
      </c>
      <c r="Q1348" t="str">
        <f t="shared" si="128"/>
        <v>theater</v>
      </c>
      <c r="R1348" t="str">
        <f t="shared" si="129"/>
        <v>plays</v>
      </c>
      <c r="S1348" s="10">
        <f t="shared" si="130"/>
        <v>42632.348310185189</v>
      </c>
      <c r="T1348" s="10">
        <f t="shared" si="131"/>
        <v>42663.204861111109</v>
      </c>
    </row>
    <row r="1349" spans="1:20" ht="60" x14ac:dyDescent="0.25">
      <c r="A1349">
        <v>1284</v>
      </c>
      <c r="B1349" s="3" t="s">
        <v>1285</v>
      </c>
      <c r="C1349" s="3" t="s">
        <v>5394</v>
      </c>
      <c r="D1349">
        <v>2000</v>
      </c>
      <c r="E1349">
        <v>2020</v>
      </c>
      <c r="F1349" t="s">
        <v>8219</v>
      </c>
      <c r="G1349" t="s">
        <v>8224</v>
      </c>
      <c r="H1349" t="s">
        <v>8246</v>
      </c>
      <c r="I1349">
        <v>1483203540</v>
      </c>
      <c r="J1349">
        <v>1481175482</v>
      </c>
      <c r="K1349" t="b">
        <v>0</v>
      </c>
      <c r="L1349">
        <v>31</v>
      </c>
      <c r="M1349" t="b">
        <v>1</v>
      </c>
      <c r="N1349" t="s">
        <v>8271</v>
      </c>
      <c r="O1349" s="9">
        <f t="shared" si="126"/>
        <v>101</v>
      </c>
      <c r="P1349" s="5">
        <f t="shared" si="127"/>
        <v>65.161290322580641</v>
      </c>
      <c r="Q1349" t="str">
        <f t="shared" si="128"/>
        <v>theater</v>
      </c>
      <c r="R1349" t="str">
        <f t="shared" si="129"/>
        <v>plays</v>
      </c>
      <c r="S1349" s="10">
        <f t="shared" si="130"/>
        <v>42712.23474537037</v>
      </c>
      <c r="T1349" s="10">
        <f t="shared" si="131"/>
        <v>42735.707638888889</v>
      </c>
    </row>
    <row r="1350" spans="1:20" ht="30" x14ac:dyDescent="0.25">
      <c r="A1350">
        <v>1826</v>
      </c>
      <c r="B1350" s="3" t="s">
        <v>1827</v>
      </c>
      <c r="C1350" s="3" t="s">
        <v>5936</v>
      </c>
      <c r="D1350">
        <v>2000</v>
      </c>
      <c r="E1350">
        <v>2020</v>
      </c>
      <c r="F1350" t="s">
        <v>8219</v>
      </c>
      <c r="G1350" t="s">
        <v>8224</v>
      </c>
      <c r="H1350" t="s">
        <v>8246</v>
      </c>
      <c r="I1350">
        <v>1392675017</v>
      </c>
      <c r="J1350">
        <v>1390083017</v>
      </c>
      <c r="K1350" t="b">
        <v>0</v>
      </c>
      <c r="L1350">
        <v>38</v>
      </c>
      <c r="M1350" t="b">
        <v>1</v>
      </c>
      <c r="N1350" t="s">
        <v>8276</v>
      </c>
      <c r="O1350" s="9">
        <f t="shared" si="126"/>
        <v>101</v>
      </c>
      <c r="P1350" s="5">
        <f t="shared" si="127"/>
        <v>53.157894736842103</v>
      </c>
      <c r="Q1350" t="str">
        <f t="shared" si="128"/>
        <v>music</v>
      </c>
      <c r="R1350" t="str">
        <f t="shared" si="129"/>
        <v>rock</v>
      </c>
      <c r="S1350" s="10">
        <f t="shared" si="130"/>
        <v>41657.923807870371</v>
      </c>
      <c r="T1350" s="10">
        <f t="shared" si="131"/>
        <v>41687.923807870371</v>
      </c>
    </row>
    <row r="1351" spans="1:20" ht="60" x14ac:dyDescent="0.25">
      <c r="A1351">
        <v>3357</v>
      </c>
      <c r="B1351" s="3" t="s">
        <v>3356</v>
      </c>
      <c r="C1351" s="3" t="s">
        <v>7467</v>
      </c>
      <c r="D1351">
        <v>2000</v>
      </c>
      <c r="E1351">
        <v>2020</v>
      </c>
      <c r="F1351" t="s">
        <v>8219</v>
      </c>
      <c r="G1351" t="s">
        <v>8225</v>
      </c>
      <c r="H1351" t="s">
        <v>8247</v>
      </c>
      <c r="I1351">
        <v>1406887310</v>
      </c>
      <c r="J1351">
        <v>1404295310</v>
      </c>
      <c r="K1351" t="b">
        <v>0</v>
      </c>
      <c r="L1351">
        <v>21</v>
      </c>
      <c r="M1351" t="b">
        <v>1</v>
      </c>
      <c r="N1351" t="s">
        <v>8271</v>
      </c>
      <c r="O1351" s="9">
        <f t="shared" si="126"/>
        <v>101</v>
      </c>
      <c r="P1351" s="5">
        <f t="shared" si="127"/>
        <v>96.19047619047619</v>
      </c>
      <c r="Q1351" t="str">
        <f t="shared" si="128"/>
        <v>theater</v>
      </c>
      <c r="R1351" t="str">
        <f t="shared" si="129"/>
        <v>plays</v>
      </c>
      <c r="S1351" s="10">
        <f t="shared" si="130"/>
        <v>41822.417939814812</v>
      </c>
      <c r="T1351" s="10">
        <f t="shared" si="131"/>
        <v>41852.417939814812</v>
      </c>
    </row>
    <row r="1352" spans="1:20" ht="60" x14ac:dyDescent="0.25">
      <c r="A1352">
        <v>3474</v>
      </c>
      <c r="B1352" s="3" t="s">
        <v>3473</v>
      </c>
      <c r="C1352" s="3" t="s">
        <v>7584</v>
      </c>
      <c r="D1352">
        <v>2000</v>
      </c>
      <c r="E1352">
        <v>2020</v>
      </c>
      <c r="F1352" t="s">
        <v>8219</v>
      </c>
      <c r="G1352" t="s">
        <v>8225</v>
      </c>
      <c r="H1352" t="s">
        <v>8247</v>
      </c>
      <c r="I1352">
        <v>1469016131</v>
      </c>
      <c r="J1352">
        <v>1466424131</v>
      </c>
      <c r="K1352" t="b">
        <v>0</v>
      </c>
      <c r="L1352">
        <v>39</v>
      </c>
      <c r="M1352" t="b">
        <v>1</v>
      </c>
      <c r="N1352" t="s">
        <v>8271</v>
      </c>
      <c r="O1352" s="9">
        <f t="shared" si="126"/>
        <v>101</v>
      </c>
      <c r="P1352" s="5">
        <f t="shared" si="127"/>
        <v>51.794871794871796</v>
      </c>
      <c r="Q1352" t="str">
        <f t="shared" si="128"/>
        <v>theater</v>
      </c>
      <c r="R1352" t="str">
        <f t="shared" si="129"/>
        <v>plays</v>
      </c>
      <c r="S1352" s="10">
        <f t="shared" si="130"/>
        <v>42541.501516203702</v>
      </c>
      <c r="T1352" s="10">
        <f t="shared" si="131"/>
        <v>42571.501516203702</v>
      </c>
    </row>
    <row r="1353" spans="1:20" ht="60" x14ac:dyDescent="0.25">
      <c r="A1353">
        <v>3618</v>
      </c>
      <c r="B1353" s="3" t="s">
        <v>3616</v>
      </c>
      <c r="C1353" s="3" t="s">
        <v>7728</v>
      </c>
      <c r="D1353">
        <v>2000</v>
      </c>
      <c r="E1353">
        <v>2020</v>
      </c>
      <c r="F1353" t="s">
        <v>8219</v>
      </c>
      <c r="G1353" t="s">
        <v>8225</v>
      </c>
      <c r="H1353" t="s">
        <v>8247</v>
      </c>
      <c r="I1353">
        <v>1433343850</v>
      </c>
      <c r="J1353">
        <v>1430751850</v>
      </c>
      <c r="K1353" t="b">
        <v>0</v>
      </c>
      <c r="L1353">
        <v>56</v>
      </c>
      <c r="M1353" t="b">
        <v>1</v>
      </c>
      <c r="N1353" t="s">
        <v>8271</v>
      </c>
      <c r="O1353" s="9">
        <f t="shared" si="126"/>
        <v>101</v>
      </c>
      <c r="P1353" s="5">
        <f t="shared" si="127"/>
        <v>36.071428571428569</v>
      </c>
      <c r="Q1353" t="str">
        <f t="shared" si="128"/>
        <v>theater</v>
      </c>
      <c r="R1353" t="str">
        <f t="shared" si="129"/>
        <v>plays</v>
      </c>
      <c r="S1353" s="10">
        <f t="shared" si="130"/>
        <v>42128.627893518518</v>
      </c>
      <c r="T1353" s="10">
        <f t="shared" si="131"/>
        <v>42158.627893518518</v>
      </c>
    </row>
    <row r="1354" spans="1:20" ht="45" x14ac:dyDescent="0.25">
      <c r="A1354">
        <v>1261</v>
      </c>
      <c r="B1354" s="3" t="s">
        <v>1262</v>
      </c>
      <c r="C1354" s="3" t="s">
        <v>5371</v>
      </c>
      <c r="D1354">
        <v>2000</v>
      </c>
      <c r="E1354">
        <v>2025</v>
      </c>
      <c r="F1354" t="s">
        <v>8219</v>
      </c>
      <c r="G1354" t="s">
        <v>8224</v>
      </c>
      <c r="H1354" t="s">
        <v>8246</v>
      </c>
      <c r="I1354">
        <v>1390983227</v>
      </c>
      <c r="J1354">
        <v>1388391227</v>
      </c>
      <c r="K1354" t="b">
        <v>1</v>
      </c>
      <c r="L1354">
        <v>52</v>
      </c>
      <c r="M1354" t="b">
        <v>1</v>
      </c>
      <c r="N1354" t="s">
        <v>8276</v>
      </c>
      <c r="O1354" s="9">
        <f t="shared" si="126"/>
        <v>101</v>
      </c>
      <c r="P1354" s="5">
        <f t="shared" si="127"/>
        <v>38.942307692307693</v>
      </c>
      <c r="Q1354" t="str">
        <f t="shared" si="128"/>
        <v>music</v>
      </c>
      <c r="R1354" t="str">
        <f t="shared" si="129"/>
        <v>rock</v>
      </c>
      <c r="S1354" s="10">
        <f t="shared" si="130"/>
        <v>41638.342905092592</v>
      </c>
      <c r="T1354" s="10">
        <f t="shared" si="131"/>
        <v>41668.342905092592</v>
      </c>
    </row>
    <row r="1355" spans="1:20" ht="60" x14ac:dyDescent="0.25">
      <c r="A1355">
        <v>1856</v>
      </c>
      <c r="B1355" s="3" t="s">
        <v>1857</v>
      </c>
      <c r="C1355" s="3" t="s">
        <v>5966</v>
      </c>
      <c r="D1355">
        <v>2000</v>
      </c>
      <c r="E1355">
        <v>2025</v>
      </c>
      <c r="F1355" t="s">
        <v>8219</v>
      </c>
      <c r="G1355" t="s">
        <v>8224</v>
      </c>
      <c r="H1355" t="s">
        <v>8246</v>
      </c>
      <c r="I1355">
        <v>1405715472</v>
      </c>
      <c r="J1355">
        <v>1403901072</v>
      </c>
      <c r="K1355" t="b">
        <v>0</v>
      </c>
      <c r="L1355">
        <v>38</v>
      </c>
      <c r="M1355" t="b">
        <v>1</v>
      </c>
      <c r="N1355" t="s">
        <v>8276</v>
      </c>
      <c r="O1355" s="9">
        <f t="shared" si="126"/>
        <v>101</v>
      </c>
      <c r="P1355" s="5">
        <f t="shared" si="127"/>
        <v>53.289473684210527</v>
      </c>
      <c r="Q1355" t="str">
        <f t="shared" si="128"/>
        <v>music</v>
      </c>
      <c r="R1355" t="str">
        <f t="shared" si="129"/>
        <v>rock</v>
      </c>
      <c r="S1355" s="10">
        <f t="shared" si="130"/>
        <v>41817.854999999996</v>
      </c>
      <c r="T1355" s="10">
        <f t="shared" si="131"/>
        <v>41838.854999999996</v>
      </c>
    </row>
    <row r="1356" spans="1:20" ht="60" x14ac:dyDescent="0.25">
      <c r="A1356">
        <v>3809</v>
      </c>
      <c r="B1356" s="3" t="s">
        <v>3806</v>
      </c>
      <c r="C1356" s="3" t="s">
        <v>7919</v>
      </c>
      <c r="D1356">
        <v>2000</v>
      </c>
      <c r="E1356">
        <v>2025</v>
      </c>
      <c r="F1356" t="s">
        <v>8219</v>
      </c>
      <c r="G1356" t="s">
        <v>8225</v>
      </c>
      <c r="H1356" t="s">
        <v>8247</v>
      </c>
      <c r="I1356">
        <v>1406761200</v>
      </c>
      <c r="J1356">
        <v>1402403907</v>
      </c>
      <c r="K1356" t="b">
        <v>0</v>
      </c>
      <c r="L1356">
        <v>38</v>
      </c>
      <c r="M1356" t="b">
        <v>1</v>
      </c>
      <c r="N1356" t="s">
        <v>8271</v>
      </c>
      <c r="O1356" s="9">
        <f t="shared" si="126"/>
        <v>101</v>
      </c>
      <c r="P1356" s="5">
        <f t="shared" si="127"/>
        <v>53.289473684210527</v>
      </c>
      <c r="Q1356" t="str">
        <f t="shared" si="128"/>
        <v>theater</v>
      </c>
      <c r="R1356" t="str">
        <f t="shared" si="129"/>
        <v>plays</v>
      </c>
      <c r="S1356" s="10">
        <f t="shared" si="130"/>
        <v>41800.526701388888</v>
      </c>
      <c r="T1356" s="10">
        <f t="shared" si="131"/>
        <v>41850.958333333336</v>
      </c>
    </row>
    <row r="1357" spans="1:20" ht="60" x14ac:dyDescent="0.25">
      <c r="A1357">
        <v>3839</v>
      </c>
      <c r="B1357" s="3" t="s">
        <v>3836</v>
      </c>
      <c r="C1357" s="3" t="s">
        <v>7948</v>
      </c>
      <c r="D1357">
        <v>2000</v>
      </c>
      <c r="E1357">
        <v>2025</v>
      </c>
      <c r="F1357" t="s">
        <v>8219</v>
      </c>
      <c r="G1357" t="s">
        <v>8224</v>
      </c>
      <c r="H1357" t="s">
        <v>8246</v>
      </c>
      <c r="I1357">
        <v>1438226724</v>
      </c>
      <c r="J1357">
        <v>1433042724</v>
      </c>
      <c r="K1357" t="b">
        <v>0</v>
      </c>
      <c r="L1357">
        <v>32</v>
      </c>
      <c r="M1357" t="b">
        <v>1</v>
      </c>
      <c r="N1357" t="s">
        <v>8271</v>
      </c>
      <c r="O1357" s="9">
        <f t="shared" si="126"/>
        <v>101</v>
      </c>
      <c r="P1357" s="5">
        <f t="shared" si="127"/>
        <v>63.28125</v>
      </c>
      <c r="Q1357" t="str">
        <f t="shared" si="128"/>
        <v>theater</v>
      </c>
      <c r="R1357" t="str">
        <f t="shared" si="129"/>
        <v>plays</v>
      </c>
      <c r="S1357" s="10">
        <f t="shared" si="130"/>
        <v>42155.142638888887</v>
      </c>
      <c r="T1357" s="10">
        <f t="shared" si="131"/>
        <v>42215.142638888887</v>
      </c>
    </row>
    <row r="1358" spans="1:20" ht="60" x14ac:dyDescent="0.25">
      <c r="A1358">
        <v>40</v>
      </c>
      <c r="B1358" s="3" t="s">
        <v>42</v>
      </c>
      <c r="C1358" s="3" t="s">
        <v>4151</v>
      </c>
      <c r="D1358">
        <v>2000</v>
      </c>
      <c r="E1358">
        <v>2027</v>
      </c>
      <c r="F1358" t="s">
        <v>8219</v>
      </c>
      <c r="G1358" t="s">
        <v>8224</v>
      </c>
      <c r="H1358" t="s">
        <v>8246</v>
      </c>
      <c r="I1358">
        <v>1403150400</v>
      </c>
      <c r="J1358">
        <v>1401426488</v>
      </c>
      <c r="K1358" t="b">
        <v>0</v>
      </c>
      <c r="L1358">
        <v>16</v>
      </c>
      <c r="M1358" t="b">
        <v>1</v>
      </c>
      <c r="N1358" t="s">
        <v>8265</v>
      </c>
      <c r="O1358" s="9">
        <f t="shared" si="126"/>
        <v>101</v>
      </c>
      <c r="P1358" s="5">
        <f t="shared" si="127"/>
        <v>126.6875</v>
      </c>
      <c r="Q1358" t="str">
        <f t="shared" si="128"/>
        <v>film &amp; video</v>
      </c>
      <c r="R1358" t="str">
        <f t="shared" si="129"/>
        <v>television</v>
      </c>
      <c r="S1358" s="10">
        <f t="shared" si="130"/>
        <v>41789.21398148148</v>
      </c>
      <c r="T1358" s="10">
        <f t="shared" si="131"/>
        <v>41809.166666666664</v>
      </c>
    </row>
    <row r="1359" spans="1:20" ht="45" x14ac:dyDescent="0.25">
      <c r="A1359">
        <v>3519</v>
      </c>
      <c r="B1359" s="3" t="s">
        <v>3518</v>
      </c>
      <c r="C1359" s="3" t="s">
        <v>7629</v>
      </c>
      <c r="D1359">
        <v>2000</v>
      </c>
      <c r="E1359">
        <v>2027</v>
      </c>
      <c r="F1359" t="s">
        <v>8219</v>
      </c>
      <c r="G1359" t="s">
        <v>8225</v>
      </c>
      <c r="H1359" t="s">
        <v>8247</v>
      </c>
      <c r="I1359">
        <v>1425478950</v>
      </c>
      <c r="J1359">
        <v>1422886950</v>
      </c>
      <c r="K1359" t="b">
        <v>0</v>
      </c>
      <c r="L1359">
        <v>28</v>
      </c>
      <c r="M1359" t="b">
        <v>1</v>
      </c>
      <c r="N1359" t="s">
        <v>8271</v>
      </c>
      <c r="O1359" s="9">
        <f t="shared" si="126"/>
        <v>101</v>
      </c>
      <c r="P1359" s="5">
        <f t="shared" si="127"/>
        <v>72.392857142857139</v>
      </c>
      <c r="Q1359" t="str">
        <f t="shared" si="128"/>
        <v>theater</v>
      </c>
      <c r="R1359" t="str">
        <f t="shared" si="129"/>
        <v>plays</v>
      </c>
      <c r="S1359" s="10">
        <f t="shared" si="130"/>
        <v>42037.598958333328</v>
      </c>
      <c r="T1359" s="10">
        <f t="shared" si="131"/>
        <v>42067.598958333328</v>
      </c>
    </row>
    <row r="1360" spans="1:20" ht="45" x14ac:dyDescent="0.25">
      <c r="A1360">
        <v>3713</v>
      </c>
      <c r="B1360" s="3" t="s">
        <v>3710</v>
      </c>
      <c r="C1360" s="3" t="s">
        <v>7823</v>
      </c>
      <c r="D1360">
        <v>2000</v>
      </c>
      <c r="E1360">
        <v>2030</v>
      </c>
      <c r="F1360" t="s">
        <v>8219</v>
      </c>
      <c r="G1360" t="s">
        <v>8224</v>
      </c>
      <c r="H1360" t="s">
        <v>8246</v>
      </c>
      <c r="I1360">
        <v>1465062166</v>
      </c>
      <c r="J1360">
        <v>1463334166</v>
      </c>
      <c r="K1360" t="b">
        <v>0</v>
      </c>
      <c r="L1360">
        <v>19</v>
      </c>
      <c r="M1360" t="b">
        <v>1</v>
      </c>
      <c r="N1360" t="s">
        <v>8271</v>
      </c>
      <c r="O1360" s="9">
        <f t="shared" si="126"/>
        <v>102</v>
      </c>
      <c r="P1360" s="5">
        <f t="shared" si="127"/>
        <v>106.84210526315789</v>
      </c>
      <c r="Q1360" t="str">
        <f t="shared" si="128"/>
        <v>theater</v>
      </c>
      <c r="R1360" t="str">
        <f t="shared" si="129"/>
        <v>plays</v>
      </c>
      <c r="S1360" s="10">
        <f t="shared" si="130"/>
        <v>42505.738032407404</v>
      </c>
      <c r="T1360" s="10">
        <f t="shared" si="131"/>
        <v>42525.738032407404</v>
      </c>
    </row>
    <row r="1361" spans="1:20" ht="45" x14ac:dyDescent="0.25">
      <c r="A1361">
        <v>407</v>
      </c>
      <c r="B1361" s="3" t="s">
        <v>408</v>
      </c>
      <c r="C1361" s="3" t="s">
        <v>4517</v>
      </c>
      <c r="D1361">
        <v>2000</v>
      </c>
      <c r="E1361">
        <v>2031</v>
      </c>
      <c r="F1361" t="s">
        <v>8219</v>
      </c>
      <c r="G1361" t="s">
        <v>8224</v>
      </c>
      <c r="H1361" t="s">
        <v>8246</v>
      </c>
      <c r="I1361">
        <v>1321739650</v>
      </c>
      <c r="J1361">
        <v>1316552050</v>
      </c>
      <c r="K1361" t="b">
        <v>0</v>
      </c>
      <c r="L1361">
        <v>22</v>
      </c>
      <c r="M1361" t="b">
        <v>1</v>
      </c>
      <c r="N1361" t="s">
        <v>8269</v>
      </c>
      <c r="O1361" s="9">
        <f t="shared" si="126"/>
        <v>102</v>
      </c>
      <c r="P1361" s="5">
        <f t="shared" si="127"/>
        <v>92.318181818181813</v>
      </c>
      <c r="Q1361" t="str">
        <f t="shared" si="128"/>
        <v>film &amp; video</v>
      </c>
      <c r="R1361" t="str">
        <f t="shared" si="129"/>
        <v>documentary</v>
      </c>
      <c r="S1361" s="10">
        <f t="shared" si="130"/>
        <v>40806.870949074073</v>
      </c>
      <c r="T1361" s="10">
        <f t="shared" si="131"/>
        <v>40866.912615740745</v>
      </c>
    </row>
    <row r="1362" spans="1:20" ht="60" x14ac:dyDescent="0.25">
      <c r="A1362">
        <v>1285</v>
      </c>
      <c r="B1362" s="3" t="s">
        <v>1286</v>
      </c>
      <c r="C1362" s="3" t="s">
        <v>5395</v>
      </c>
      <c r="D1362">
        <v>2000</v>
      </c>
      <c r="E1362">
        <v>2033</v>
      </c>
      <c r="F1362" t="s">
        <v>8219</v>
      </c>
      <c r="G1362" t="s">
        <v>8225</v>
      </c>
      <c r="H1362" t="s">
        <v>8247</v>
      </c>
      <c r="I1362">
        <v>1434808775</v>
      </c>
      <c r="J1362">
        <v>1433512775</v>
      </c>
      <c r="K1362" t="b">
        <v>0</v>
      </c>
      <c r="L1362">
        <v>63</v>
      </c>
      <c r="M1362" t="b">
        <v>1</v>
      </c>
      <c r="N1362" t="s">
        <v>8271</v>
      </c>
      <c r="O1362" s="9">
        <f t="shared" si="126"/>
        <v>102</v>
      </c>
      <c r="P1362" s="5">
        <f t="shared" si="127"/>
        <v>32.269841269841272</v>
      </c>
      <c r="Q1362" t="str">
        <f t="shared" si="128"/>
        <v>theater</v>
      </c>
      <c r="R1362" t="str">
        <f t="shared" si="129"/>
        <v>plays</v>
      </c>
      <c r="S1362" s="10">
        <f t="shared" si="130"/>
        <v>42160.583043981482</v>
      </c>
      <c r="T1362" s="10">
        <f t="shared" si="131"/>
        <v>42175.583043981482</v>
      </c>
    </row>
    <row r="1363" spans="1:20" ht="30" x14ac:dyDescent="0.25">
      <c r="A1363">
        <v>1841</v>
      </c>
      <c r="B1363" s="3" t="s">
        <v>1842</v>
      </c>
      <c r="C1363" s="3" t="s">
        <v>5951</v>
      </c>
      <c r="D1363">
        <v>2000</v>
      </c>
      <c r="E1363">
        <v>2035</v>
      </c>
      <c r="F1363" t="s">
        <v>8219</v>
      </c>
      <c r="G1363" t="s">
        <v>8224</v>
      </c>
      <c r="H1363" t="s">
        <v>8246</v>
      </c>
      <c r="I1363">
        <v>1400561940</v>
      </c>
      <c r="J1363">
        <v>1397679445</v>
      </c>
      <c r="K1363" t="b">
        <v>0</v>
      </c>
      <c r="L1363">
        <v>40</v>
      </c>
      <c r="M1363" t="b">
        <v>1</v>
      </c>
      <c r="N1363" t="s">
        <v>8276</v>
      </c>
      <c r="O1363" s="9">
        <f t="shared" si="126"/>
        <v>102</v>
      </c>
      <c r="P1363" s="5">
        <f t="shared" si="127"/>
        <v>50.875</v>
      </c>
      <c r="Q1363" t="str">
        <f t="shared" si="128"/>
        <v>music</v>
      </c>
      <c r="R1363" t="str">
        <f t="shared" si="129"/>
        <v>rock</v>
      </c>
      <c r="S1363" s="10">
        <f t="shared" si="130"/>
        <v>41745.84542824074</v>
      </c>
      <c r="T1363" s="10">
        <f t="shared" si="131"/>
        <v>41779.207638888889</v>
      </c>
    </row>
    <row r="1364" spans="1:20" ht="60" x14ac:dyDescent="0.25">
      <c r="A1364">
        <v>3782</v>
      </c>
      <c r="B1364" s="3" t="s">
        <v>3779</v>
      </c>
      <c r="C1364" s="3" t="s">
        <v>7892</v>
      </c>
      <c r="D1364">
        <v>2000</v>
      </c>
      <c r="E1364">
        <v>2035</v>
      </c>
      <c r="F1364" t="s">
        <v>8219</v>
      </c>
      <c r="G1364" t="s">
        <v>8225</v>
      </c>
      <c r="H1364" t="s">
        <v>8247</v>
      </c>
      <c r="I1364">
        <v>1469401200</v>
      </c>
      <c r="J1364">
        <v>1466887297</v>
      </c>
      <c r="K1364" t="b">
        <v>0</v>
      </c>
      <c r="L1364">
        <v>27</v>
      </c>
      <c r="M1364" t="b">
        <v>1</v>
      </c>
      <c r="N1364" t="s">
        <v>8305</v>
      </c>
      <c r="O1364" s="9">
        <f t="shared" si="126"/>
        <v>102</v>
      </c>
      <c r="P1364" s="5">
        <f t="shared" si="127"/>
        <v>75.370370370370367</v>
      </c>
      <c r="Q1364" t="str">
        <f t="shared" si="128"/>
        <v>theater</v>
      </c>
      <c r="R1364" t="str">
        <f t="shared" si="129"/>
        <v>musical</v>
      </c>
      <c r="S1364" s="10">
        <f t="shared" si="130"/>
        <v>42546.862233796302</v>
      </c>
      <c r="T1364" s="10">
        <f t="shared" si="131"/>
        <v>42575.958333333328</v>
      </c>
    </row>
    <row r="1365" spans="1:20" ht="60" x14ac:dyDescent="0.25">
      <c r="A1365">
        <v>788</v>
      </c>
      <c r="B1365" s="3" t="s">
        <v>789</v>
      </c>
      <c r="C1365" s="3" t="s">
        <v>4898</v>
      </c>
      <c r="D1365">
        <v>1000</v>
      </c>
      <c r="E1365">
        <v>2035.05</v>
      </c>
      <c r="F1365" t="s">
        <v>8219</v>
      </c>
      <c r="G1365" t="s">
        <v>8224</v>
      </c>
      <c r="H1365" t="s">
        <v>8246</v>
      </c>
      <c r="I1365">
        <v>1341633540</v>
      </c>
      <c r="J1365">
        <v>1338336588</v>
      </c>
      <c r="K1365" t="b">
        <v>0</v>
      </c>
      <c r="L1365">
        <v>34</v>
      </c>
      <c r="M1365" t="b">
        <v>1</v>
      </c>
      <c r="N1365" t="s">
        <v>8276</v>
      </c>
      <c r="O1365" s="9">
        <f t="shared" si="126"/>
        <v>204</v>
      </c>
      <c r="P1365" s="5">
        <f t="shared" si="127"/>
        <v>59.85441176470588</v>
      </c>
      <c r="Q1365" t="str">
        <f t="shared" si="128"/>
        <v>music</v>
      </c>
      <c r="R1365" t="str">
        <f t="shared" si="129"/>
        <v>rock</v>
      </c>
      <c r="S1365" s="10">
        <f t="shared" si="130"/>
        <v>41059.006805555553</v>
      </c>
      <c r="T1365" s="10">
        <f t="shared" si="131"/>
        <v>41097.165972222225</v>
      </c>
    </row>
    <row r="1366" spans="1:20" ht="60" x14ac:dyDescent="0.25">
      <c r="A1366">
        <v>3472</v>
      </c>
      <c r="B1366" s="3" t="s">
        <v>3471</v>
      </c>
      <c r="C1366" s="3" t="s">
        <v>7582</v>
      </c>
      <c r="D1366">
        <v>2000</v>
      </c>
      <c r="E1366">
        <v>2041</v>
      </c>
      <c r="F1366" t="s">
        <v>8219</v>
      </c>
      <c r="G1366" t="s">
        <v>8224</v>
      </c>
      <c r="H1366" t="s">
        <v>8246</v>
      </c>
      <c r="I1366">
        <v>1415253540</v>
      </c>
      <c r="J1366">
        <v>1413432331</v>
      </c>
      <c r="K1366" t="b">
        <v>0</v>
      </c>
      <c r="L1366">
        <v>23</v>
      </c>
      <c r="M1366" t="b">
        <v>1</v>
      </c>
      <c r="N1366" t="s">
        <v>8271</v>
      </c>
      <c r="O1366" s="9">
        <f t="shared" si="126"/>
        <v>102</v>
      </c>
      <c r="P1366" s="5">
        <f t="shared" si="127"/>
        <v>88.739130434782609</v>
      </c>
      <c r="Q1366" t="str">
        <f t="shared" si="128"/>
        <v>theater</v>
      </c>
      <c r="R1366" t="str">
        <f t="shared" si="129"/>
        <v>plays</v>
      </c>
      <c r="S1366" s="10">
        <f t="shared" si="130"/>
        <v>41928.170497685183</v>
      </c>
      <c r="T1366" s="10">
        <f t="shared" si="131"/>
        <v>41949.249305555553</v>
      </c>
    </row>
    <row r="1367" spans="1:20" ht="30" x14ac:dyDescent="0.25">
      <c r="A1367">
        <v>3837</v>
      </c>
      <c r="B1367" s="3" t="s">
        <v>3834</v>
      </c>
      <c r="C1367" s="3" t="s">
        <v>7946</v>
      </c>
      <c r="D1367">
        <v>2000</v>
      </c>
      <c r="E1367">
        <v>2042</v>
      </c>
      <c r="F1367" t="s">
        <v>8219</v>
      </c>
      <c r="G1367" t="s">
        <v>8225</v>
      </c>
      <c r="H1367" t="s">
        <v>8247</v>
      </c>
      <c r="I1367">
        <v>1435947758</v>
      </c>
      <c r="J1367">
        <v>1432837358</v>
      </c>
      <c r="K1367" t="b">
        <v>0</v>
      </c>
      <c r="L1367">
        <v>17</v>
      </c>
      <c r="M1367" t="b">
        <v>1</v>
      </c>
      <c r="N1367" t="s">
        <v>8271</v>
      </c>
      <c r="O1367" s="9">
        <f t="shared" si="126"/>
        <v>102</v>
      </c>
      <c r="P1367" s="5">
        <f t="shared" si="127"/>
        <v>120.11764705882354</v>
      </c>
      <c r="Q1367" t="str">
        <f t="shared" si="128"/>
        <v>theater</v>
      </c>
      <c r="R1367" t="str">
        <f t="shared" si="129"/>
        <v>plays</v>
      </c>
      <c r="S1367" s="10">
        <f t="shared" si="130"/>
        <v>42152.765717592592</v>
      </c>
      <c r="T1367" s="10">
        <f t="shared" si="131"/>
        <v>42188.765717592592</v>
      </c>
    </row>
    <row r="1368" spans="1:20" ht="45" x14ac:dyDescent="0.25">
      <c r="A1368">
        <v>3225</v>
      </c>
      <c r="B1368" s="3" t="s">
        <v>3225</v>
      </c>
      <c r="C1368" s="3" t="s">
        <v>7335</v>
      </c>
      <c r="D1368">
        <v>2000</v>
      </c>
      <c r="E1368">
        <v>2047</v>
      </c>
      <c r="F1368" t="s">
        <v>8219</v>
      </c>
      <c r="G1368" t="s">
        <v>8224</v>
      </c>
      <c r="H1368" t="s">
        <v>8246</v>
      </c>
      <c r="I1368">
        <v>1464987600</v>
      </c>
      <c r="J1368">
        <v>1463145938</v>
      </c>
      <c r="K1368" t="b">
        <v>1</v>
      </c>
      <c r="L1368">
        <v>39</v>
      </c>
      <c r="M1368" t="b">
        <v>1</v>
      </c>
      <c r="N1368" t="s">
        <v>8271</v>
      </c>
      <c r="O1368" s="9">
        <f t="shared" si="126"/>
        <v>102</v>
      </c>
      <c r="P1368" s="5">
        <f t="shared" si="127"/>
        <v>52.487179487179489</v>
      </c>
      <c r="Q1368" t="str">
        <f t="shared" si="128"/>
        <v>theater</v>
      </c>
      <c r="R1368" t="str">
        <f t="shared" si="129"/>
        <v>plays</v>
      </c>
      <c r="S1368" s="10">
        <f t="shared" si="130"/>
        <v>42503.559467592597</v>
      </c>
      <c r="T1368" s="10">
        <f t="shared" si="131"/>
        <v>42524.875</v>
      </c>
    </row>
    <row r="1369" spans="1:20" ht="45" x14ac:dyDescent="0.25">
      <c r="A1369">
        <v>535</v>
      </c>
      <c r="B1369" s="3" t="s">
        <v>536</v>
      </c>
      <c r="C1369" s="3" t="s">
        <v>4645</v>
      </c>
      <c r="D1369">
        <v>2000</v>
      </c>
      <c r="E1369">
        <v>2050</v>
      </c>
      <c r="F1369" t="s">
        <v>8219</v>
      </c>
      <c r="G1369" t="s">
        <v>8225</v>
      </c>
      <c r="H1369" t="s">
        <v>8247</v>
      </c>
      <c r="I1369">
        <v>1483707905</v>
      </c>
      <c r="J1369">
        <v>1481115905</v>
      </c>
      <c r="K1369" t="b">
        <v>0</v>
      </c>
      <c r="L1369">
        <v>59</v>
      </c>
      <c r="M1369" t="b">
        <v>1</v>
      </c>
      <c r="N1369" t="s">
        <v>8271</v>
      </c>
      <c r="O1369" s="9">
        <f t="shared" si="126"/>
        <v>103</v>
      </c>
      <c r="P1369" s="5">
        <f t="shared" si="127"/>
        <v>34.745762711864408</v>
      </c>
      <c r="Q1369" t="str">
        <f t="shared" si="128"/>
        <v>theater</v>
      </c>
      <c r="R1369" t="str">
        <f t="shared" si="129"/>
        <v>plays</v>
      </c>
      <c r="S1369" s="10">
        <f t="shared" si="130"/>
        <v>42711.545196759253</v>
      </c>
      <c r="T1369" s="10">
        <f t="shared" si="131"/>
        <v>42741.545196759253</v>
      </c>
    </row>
    <row r="1370" spans="1:20" ht="45" x14ac:dyDescent="0.25">
      <c r="A1370">
        <v>2788</v>
      </c>
      <c r="B1370" s="3" t="s">
        <v>2788</v>
      </c>
      <c r="C1370" s="3" t="s">
        <v>6898</v>
      </c>
      <c r="D1370">
        <v>2000</v>
      </c>
      <c r="E1370">
        <v>2050</v>
      </c>
      <c r="F1370" t="s">
        <v>8219</v>
      </c>
      <c r="G1370" t="s">
        <v>8224</v>
      </c>
      <c r="H1370" t="s">
        <v>8246</v>
      </c>
      <c r="I1370">
        <v>1469811043</v>
      </c>
      <c r="J1370">
        <v>1467219043</v>
      </c>
      <c r="K1370" t="b">
        <v>0</v>
      </c>
      <c r="L1370">
        <v>20</v>
      </c>
      <c r="M1370" t="b">
        <v>1</v>
      </c>
      <c r="N1370" t="s">
        <v>8271</v>
      </c>
      <c r="O1370" s="9">
        <f t="shared" si="126"/>
        <v>103</v>
      </c>
      <c r="P1370" s="5">
        <f t="shared" si="127"/>
        <v>102.5</v>
      </c>
      <c r="Q1370" t="str">
        <f t="shared" si="128"/>
        <v>theater</v>
      </c>
      <c r="R1370" t="str">
        <f t="shared" si="129"/>
        <v>plays</v>
      </c>
      <c r="S1370" s="10">
        <f t="shared" si="130"/>
        <v>42550.701886574068</v>
      </c>
      <c r="T1370" s="10">
        <f t="shared" si="131"/>
        <v>42580.701886574068</v>
      </c>
    </row>
    <row r="1371" spans="1:20" ht="60" x14ac:dyDescent="0.25">
      <c r="A1371">
        <v>2791</v>
      </c>
      <c r="B1371" s="3" t="s">
        <v>2791</v>
      </c>
      <c r="C1371" s="3" t="s">
        <v>6901</v>
      </c>
      <c r="D1371">
        <v>2000</v>
      </c>
      <c r="E1371">
        <v>2050</v>
      </c>
      <c r="F1371" t="s">
        <v>8219</v>
      </c>
      <c r="G1371" t="s">
        <v>8224</v>
      </c>
      <c r="H1371" t="s">
        <v>8246</v>
      </c>
      <c r="I1371">
        <v>1473393600</v>
      </c>
      <c r="J1371">
        <v>1470778559</v>
      </c>
      <c r="K1371" t="b">
        <v>0</v>
      </c>
      <c r="L1371">
        <v>28</v>
      </c>
      <c r="M1371" t="b">
        <v>1</v>
      </c>
      <c r="N1371" t="s">
        <v>8271</v>
      </c>
      <c r="O1371" s="9">
        <f t="shared" si="126"/>
        <v>103</v>
      </c>
      <c r="P1371" s="5">
        <f t="shared" si="127"/>
        <v>73.214285714285708</v>
      </c>
      <c r="Q1371" t="str">
        <f t="shared" si="128"/>
        <v>theater</v>
      </c>
      <c r="R1371" t="str">
        <f t="shared" si="129"/>
        <v>plays</v>
      </c>
      <c r="S1371" s="10">
        <f t="shared" si="130"/>
        <v>42591.899988425925</v>
      </c>
      <c r="T1371" s="10">
        <f t="shared" si="131"/>
        <v>42622.166666666672</v>
      </c>
    </row>
    <row r="1372" spans="1:20" ht="45" x14ac:dyDescent="0.25">
      <c r="A1372">
        <v>3678</v>
      </c>
      <c r="B1372" s="3" t="s">
        <v>3675</v>
      </c>
      <c r="C1372" s="3" t="s">
        <v>7788</v>
      </c>
      <c r="D1372">
        <v>2000</v>
      </c>
      <c r="E1372">
        <v>2050</v>
      </c>
      <c r="F1372" t="s">
        <v>8219</v>
      </c>
      <c r="G1372" t="s">
        <v>8225</v>
      </c>
      <c r="H1372" t="s">
        <v>8247</v>
      </c>
      <c r="I1372">
        <v>1433076298</v>
      </c>
      <c r="J1372">
        <v>1430052298</v>
      </c>
      <c r="K1372" t="b">
        <v>0</v>
      </c>
      <c r="L1372">
        <v>31</v>
      </c>
      <c r="M1372" t="b">
        <v>1</v>
      </c>
      <c r="N1372" t="s">
        <v>8271</v>
      </c>
      <c r="O1372" s="9">
        <f t="shared" si="126"/>
        <v>103</v>
      </c>
      <c r="P1372" s="5">
        <f t="shared" si="127"/>
        <v>66.129032258064512</v>
      </c>
      <c r="Q1372" t="str">
        <f t="shared" si="128"/>
        <v>theater</v>
      </c>
      <c r="R1372" t="str">
        <f t="shared" si="129"/>
        <v>plays</v>
      </c>
      <c r="S1372" s="10">
        <f t="shared" si="130"/>
        <v>42120.531226851846</v>
      </c>
      <c r="T1372" s="10">
        <f t="shared" si="131"/>
        <v>42155.531226851846</v>
      </c>
    </row>
    <row r="1373" spans="1:20" ht="30" x14ac:dyDescent="0.25">
      <c r="A1373">
        <v>1921</v>
      </c>
      <c r="B1373" s="3" t="s">
        <v>1922</v>
      </c>
      <c r="C1373" s="3" t="s">
        <v>6031</v>
      </c>
      <c r="D1373">
        <v>1500</v>
      </c>
      <c r="E1373">
        <v>2052</v>
      </c>
      <c r="F1373" t="s">
        <v>8219</v>
      </c>
      <c r="G1373" t="s">
        <v>8224</v>
      </c>
      <c r="H1373" t="s">
        <v>8246</v>
      </c>
      <c r="I1373">
        <v>1342243143</v>
      </c>
      <c r="J1373">
        <v>1339651143</v>
      </c>
      <c r="K1373" t="b">
        <v>0</v>
      </c>
      <c r="L1373">
        <v>38</v>
      </c>
      <c r="M1373" t="b">
        <v>1</v>
      </c>
      <c r="N1373" t="s">
        <v>8279</v>
      </c>
      <c r="O1373" s="9">
        <f t="shared" si="126"/>
        <v>137</v>
      </c>
      <c r="P1373" s="5">
        <f t="shared" si="127"/>
        <v>54</v>
      </c>
      <c r="Q1373" t="str">
        <f t="shared" si="128"/>
        <v>music</v>
      </c>
      <c r="R1373" t="str">
        <f t="shared" si="129"/>
        <v>indie rock</v>
      </c>
      <c r="S1373" s="10">
        <f t="shared" si="130"/>
        <v>41074.221562500003</v>
      </c>
      <c r="T1373" s="10">
        <f t="shared" si="131"/>
        <v>41104.221562500003</v>
      </c>
    </row>
    <row r="1374" spans="1:20" ht="45" x14ac:dyDescent="0.25">
      <c r="A1374">
        <v>1839</v>
      </c>
      <c r="B1374" s="3" t="s">
        <v>1840</v>
      </c>
      <c r="C1374" s="3" t="s">
        <v>5949</v>
      </c>
      <c r="D1374">
        <v>1000</v>
      </c>
      <c r="E1374">
        <v>2053</v>
      </c>
      <c r="F1374" t="s">
        <v>8219</v>
      </c>
      <c r="G1374" t="s">
        <v>8224</v>
      </c>
      <c r="H1374" t="s">
        <v>8246</v>
      </c>
      <c r="I1374">
        <v>1475342382</v>
      </c>
      <c r="J1374">
        <v>1472750382</v>
      </c>
      <c r="K1374" t="b">
        <v>0</v>
      </c>
      <c r="L1374">
        <v>45</v>
      </c>
      <c r="M1374" t="b">
        <v>1</v>
      </c>
      <c r="N1374" t="s">
        <v>8276</v>
      </c>
      <c r="O1374" s="9">
        <f t="shared" si="126"/>
        <v>205</v>
      </c>
      <c r="P1374" s="5">
        <f t="shared" si="127"/>
        <v>45.62222222222222</v>
      </c>
      <c r="Q1374" t="str">
        <f t="shared" si="128"/>
        <v>music</v>
      </c>
      <c r="R1374" t="str">
        <f t="shared" si="129"/>
        <v>rock</v>
      </c>
      <c r="S1374" s="10">
        <f t="shared" si="130"/>
        <v>42614.722013888888</v>
      </c>
      <c r="T1374" s="10">
        <f t="shared" si="131"/>
        <v>42644.722013888888</v>
      </c>
    </row>
    <row r="1375" spans="1:20" ht="60" x14ac:dyDescent="0.25">
      <c r="A1375">
        <v>1301</v>
      </c>
      <c r="B1375" s="3" t="s">
        <v>1302</v>
      </c>
      <c r="C1375" s="3" t="s">
        <v>5411</v>
      </c>
      <c r="D1375">
        <v>2000</v>
      </c>
      <c r="E1375">
        <v>2055</v>
      </c>
      <c r="F1375" t="s">
        <v>8219</v>
      </c>
      <c r="G1375" t="s">
        <v>8224</v>
      </c>
      <c r="H1375" t="s">
        <v>8246</v>
      </c>
      <c r="I1375">
        <v>1437447600</v>
      </c>
      <c r="J1375">
        <v>1436551178</v>
      </c>
      <c r="K1375" t="b">
        <v>0</v>
      </c>
      <c r="L1375">
        <v>29</v>
      </c>
      <c r="M1375" t="b">
        <v>1</v>
      </c>
      <c r="N1375" t="s">
        <v>8271</v>
      </c>
      <c r="O1375" s="9">
        <f t="shared" si="126"/>
        <v>103</v>
      </c>
      <c r="P1375" s="5">
        <f t="shared" si="127"/>
        <v>70.862068965517238</v>
      </c>
      <c r="Q1375" t="str">
        <f t="shared" si="128"/>
        <v>theater</v>
      </c>
      <c r="R1375" t="str">
        <f t="shared" si="129"/>
        <v>plays</v>
      </c>
      <c r="S1375" s="10">
        <f t="shared" si="130"/>
        <v>42195.749745370369</v>
      </c>
      <c r="T1375" s="10">
        <f t="shared" si="131"/>
        <v>42206.125</v>
      </c>
    </row>
    <row r="1376" spans="1:20" ht="60" x14ac:dyDescent="0.25">
      <c r="A1376">
        <v>3428</v>
      </c>
      <c r="B1376" s="3" t="s">
        <v>3427</v>
      </c>
      <c r="C1376" s="3" t="s">
        <v>7538</v>
      </c>
      <c r="D1376">
        <v>2000</v>
      </c>
      <c r="E1376">
        <v>2055</v>
      </c>
      <c r="F1376" t="s">
        <v>8219</v>
      </c>
      <c r="G1376" t="s">
        <v>8225</v>
      </c>
      <c r="H1376" t="s">
        <v>8247</v>
      </c>
      <c r="I1376">
        <v>1425142800</v>
      </c>
      <c r="J1376">
        <v>1422983847</v>
      </c>
      <c r="K1376" t="b">
        <v>0</v>
      </c>
      <c r="L1376">
        <v>51</v>
      </c>
      <c r="M1376" t="b">
        <v>1</v>
      </c>
      <c r="N1376" t="s">
        <v>8271</v>
      </c>
      <c r="O1376" s="9">
        <f t="shared" si="126"/>
        <v>103</v>
      </c>
      <c r="P1376" s="5">
        <f t="shared" si="127"/>
        <v>40.294117647058826</v>
      </c>
      <c r="Q1376" t="str">
        <f t="shared" si="128"/>
        <v>theater</v>
      </c>
      <c r="R1376" t="str">
        <f t="shared" si="129"/>
        <v>plays</v>
      </c>
      <c r="S1376" s="10">
        <f t="shared" si="130"/>
        <v>42038.720451388886</v>
      </c>
      <c r="T1376" s="10">
        <f t="shared" si="131"/>
        <v>42063.708333333328</v>
      </c>
    </row>
    <row r="1377" spans="1:20" ht="45" x14ac:dyDescent="0.25">
      <c r="A1377">
        <v>817</v>
      </c>
      <c r="B1377" s="3" t="s">
        <v>818</v>
      </c>
      <c r="C1377" s="3" t="s">
        <v>4927</v>
      </c>
      <c r="D1377">
        <v>1500</v>
      </c>
      <c r="E1377">
        <v>2056.66</v>
      </c>
      <c r="F1377" t="s">
        <v>8219</v>
      </c>
      <c r="G1377" t="s">
        <v>8224</v>
      </c>
      <c r="H1377" t="s">
        <v>8246</v>
      </c>
      <c r="I1377">
        <v>1331441940</v>
      </c>
      <c r="J1377">
        <v>1326810211</v>
      </c>
      <c r="K1377" t="b">
        <v>0</v>
      </c>
      <c r="L1377">
        <v>23</v>
      </c>
      <c r="M1377" t="b">
        <v>1</v>
      </c>
      <c r="N1377" t="s">
        <v>8276</v>
      </c>
      <c r="O1377" s="9">
        <f t="shared" si="126"/>
        <v>137</v>
      </c>
      <c r="P1377" s="5">
        <f t="shared" si="127"/>
        <v>89.419999999999987</v>
      </c>
      <c r="Q1377" t="str">
        <f t="shared" si="128"/>
        <v>music</v>
      </c>
      <c r="R1377" t="str">
        <f t="shared" si="129"/>
        <v>rock</v>
      </c>
      <c r="S1377" s="10">
        <f t="shared" si="130"/>
        <v>40925.599664351852</v>
      </c>
      <c r="T1377" s="10">
        <f t="shared" si="131"/>
        <v>40979.207638888889</v>
      </c>
    </row>
    <row r="1378" spans="1:20" ht="60" x14ac:dyDescent="0.25">
      <c r="A1378">
        <v>3280</v>
      </c>
      <c r="B1378" s="3" t="s">
        <v>3280</v>
      </c>
      <c r="C1378" s="3" t="s">
        <v>7390</v>
      </c>
      <c r="D1378">
        <v>2000</v>
      </c>
      <c r="E1378">
        <v>2060</v>
      </c>
      <c r="F1378" t="s">
        <v>8219</v>
      </c>
      <c r="G1378" t="s">
        <v>8224</v>
      </c>
      <c r="H1378" t="s">
        <v>8246</v>
      </c>
      <c r="I1378">
        <v>1433134800</v>
      </c>
      <c r="J1378">
        <v>1430158198</v>
      </c>
      <c r="K1378" t="b">
        <v>0</v>
      </c>
      <c r="L1378">
        <v>30</v>
      </c>
      <c r="M1378" t="b">
        <v>1</v>
      </c>
      <c r="N1378" t="s">
        <v>8271</v>
      </c>
      <c r="O1378" s="9">
        <f t="shared" si="126"/>
        <v>103</v>
      </c>
      <c r="P1378" s="5">
        <f t="shared" si="127"/>
        <v>68.666666666666671</v>
      </c>
      <c r="Q1378" t="str">
        <f t="shared" si="128"/>
        <v>theater</v>
      </c>
      <c r="R1378" t="str">
        <f t="shared" si="129"/>
        <v>plays</v>
      </c>
      <c r="S1378" s="10">
        <f t="shared" si="130"/>
        <v>42121.756921296299</v>
      </c>
      <c r="T1378" s="10">
        <f t="shared" si="131"/>
        <v>42156.208333333328</v>
      </c>
    </row>
    <row r="1379" spans="1:20" ht="45" x14ac:dyDescent="0.25">
      <c r="A1379">
        <v>3465</v>
      </c>
      <c r="B1379" s="3" t="s">
        <v>3464</v>
      </c>
      <c r="C1379" s="3" t="s">
        <v>7575</v>
      </c>
      <c r="D1379">
        <v>2000</v>
      </c>
      <c r="E1379">
        <v>2060</v>
      </c>
      <c r="F1379" t="s">
        <v>8219</v>
      </c>
      <c r="G1379" t="s">
        <v>8225</v>
      </c>
      <c r="H1379" t="s">
        <v>8247</v>
      </c>
      <c r="I1379">
        <v>1439136000</v>
      </c>
      <c r="J1379">
        <v>1436972472</v>
      </c>
      <c r="K1379" t="b">
        <v>0</v>
      </c>
      <c r="L1379">
        <v>36</v>
      </c>
      <c r="M1379" t="b">
        <v>1</v>
      </c>
      <c r="N1379" t="s">
        <v>8271</v>
      </c>
      <c r="O1379" s="9">
        <f t="shared" si="126"/>
        <v>103</v>
      </c>
      <c r="P1379" s="5">
        <f t="shared" si="127"/>
        <v>57.222222222222221</v>
      </c>
      <c r="Q1379" t="str">
        <f t="shared" si="128"/>
        <v>theater</v>
      </c>
      <c r="R1379" t="str">
        <f t="shared" si="129"/>
        <v>plays</v>
      </c>
      <c r="S1379" s="10">
        <f t="shared" si="130"/>
        <v>42200.625833333332</v>
      </c>
      <c r="T1379" s="10">
        <f t="shared" si="131"/>
        <v>42225.666666666672</v>
      </c>
    </row>
    <row r="1380" spans="1:20" ht="45" x14ac:dyDescent="0.25">
      <c r="A1380">
        <v>3535</v>
      </c>
      <c r="B1380" s="3" t="s">
        <v>3534</v>
      </c>
      <c r="C1380" s="3" t="s">
        <v>7645</v>
      </c>
      <c r="D1380">
        <v>2000</v>
      </c>
      <c r="E1380">
        <v>2063</v>
      </c>
      <c r="F1380" t="s">
        <v>8219</v>
      </c>
      <c r="G1380" t="s">
        <v>8225</v>
      </c>
      <c r="H1380" t="s">
        <v>8247</v>
      </c>
      <c r="I1380">
        <v>1443808800</v>
      </c>
      <c r="J1380">
        <v>1441120910</v>
      </c>
      <c r="K1380" t="b">
        <v>0</v>
      </c>
      <c r="L1380">
        <v>46</v>
      </c>
      <c r="M1380" t="b">
        <v>1</v>
      </c>
      <c r="N1380" t="s">
        <v>8271</v>
      </c>
      <c r="O1380" s="9">
        <f t="shared" si="126"/>
        <v>103</v>
      </c>
      <c r="P1380" s="5">
        <f t="shared" si="127"/>
        <v>44.847826086956523</v>
      </c>
      <c r="Q1380" t="str">
        <f t="shared" si="128"/>
        <v>theater</v>
      </c>
      <c r="R1380" t="str">
        <f t="shared" si="129"/>
        <v>plays</v>
      </c>
      <c r="S1380" s="10">
        <f t="shared" si="130"/>
        <v>42248.640162037031</v>
      </c>
      <c r="T1380" s="10">
        <f t="shared" si="131"/>
        <v>42279.75</v>
      </c>
    </row>
    <row r="1381" spans="1:20" ht="60" x14ac:dyDescent="0.25">
      <c r="A1381">
        <v>383</v>
      </c>
      <c r="B1381" s="3" t="s">
        <v>384</v>
      </c>
      <c r="C1381" s="3" t="s">
        <v>4493</v>
      </c>
      <c r="D1381">
        <v>999</v>
      </c>
      <c r="E1381">
        <v>2065</v>
      </c>
      <c r="F1381" t="s">
        <v>8219</v>
      </c>
      <c r="G1381" t="s">
        <v>8224</v>
      </c>
      <c r="H1381" t="s">
        <v>8246</v>
      </c>
      <c r="I1381">
        <v>1400467759</v>
      </c>
      <c r="J1381">
        <v>1398480559</v>
      </c>
      <c r="K1381" t="b">
        <v>0</v>
      </c>
      <c r="L1381">
        <v>48</v>
      </c>
      <c r="M1381" t="b">
        <v>1</v>
      </c>
      <c r="N1381" t="s">
        <v>8269</v>
      </c>
      <c r="O1381" s="9">
        <f t="shared" si="126"/>
        <v>207</v>
      </c>
      <c r="P1381" s="5">
        <f t="shared" si="127"/>
        <v>43.020833333333336</v>
      </c>
      <c r="Q1381" t="str">
        <f t="shared" si="128"/>
        <v>film &amp; video</v>
      </c>
      <c r="R1381" t="str">
        <f t="shared" si="129"/>
        <v>documentary</v>
      </c>
      <c r="S1381" s="10">
        <f t="shared" si="130"/>
        <v>41755.117581018516</v>
      </c>
      <c r="T1381" s="10">
        <f t="shared" si="131"/>
        <v>41778.117581018516</v>
      </c>
    </row>
    <row r="1382" spans="1:20" ht="60" x14ac:dyDescent="0.25">
      <c r="A1382">
        <v>2485</v>
      </c>
      <c r="B1382" s="3" t="s">
        <v>2485</v>
      </c>
      <c r="C1382" s="3" t="s">
        <v>6595</v>
      </c>
      <c r="D1382">
        <v>2000</v>
      </c>
      <c r="E1382">
        <v>2065</v>
      </c>
      <c r="F1382" t="s">
        <v>8219</v>
      </c>
      <c r="G1382" t="s">
        <v>8224</v>
      </c>
      <c r="H1382" t="s">
        <v>8246</v>
      </c>
      <c r="I1382">
        <v>1318463879</v>
      </c>
      <c r="J1382">
        <v>1315439879</v>
      </c>
      <c r="K1382" t="b">
        <v>0</v>
      </c>
      <c r="L1382">
        <v>41</v>
      </c>
      <c r="M1382" t="b">
        <v>1</v>
      </c>
      <c r="N1382" t="s">
        <v>8279</v>
      </c>
      <c r="O1382" s="9">
        <f t="shared" si="126"/>
        <v>103</v>
      </c>
      <c r="P1382" s="5">
        <f t="shared" si="127"/>
        <v>50.365853658536587</v>
      </c>
      <c r="Q1382" t="str">
        <f t="shared" si="128"/>
        <v>music</v>
      </c>
      <c r="R1382" t="str">
        <f t="shared" si="129"/>
        <v>indie rock</v>
      </c>
      <c r="S1382" s="10">
        <f t="shared" si="130"/>
        <v>40793.998599537037</v>
      </c>
      <c r="T1382" s="10">
        <f t="shared" si="131"/>
        <v>40828.998599537037</v>
      </c>
    </row>
    <row r="1383" spans="1:20" ht="60" x14ac:dyDescent="0.25">
      <c r="A1383">
        <v>3379</v>
      </c>
      <c r="B1383" s="3" t="s">
        <v>3378</v>
      </c>
      <c r="C1383" s="3" t="s">
        <v>7489</v>
      </c>
      <c r="D1383">
        <v>2000</v>
      </c>
      <c r="E1383">
        <v>2073</v>
      </c>
      <c r="F1383" t="s">
        <v>8219</v>
      </c>
      <c r="G1383" t="s">
        <v>8225</v>
      </c>
      <c r="H1383" t="s">
        <v>8247</v>
      </c>
      <c r="I1383">
        <v>1440630000</v>
      </c>
      <c r="J1383">
        <v>1439122800</v>
      </c>
      <c r="K1383" t="b">
        <v>0</v>
      </c>
      <c r="L1383">
        <v>38</v>
      </c>
      <c r="M1383" t="b">
        <v>1</v>
      </c>
      <c r="N1383" t="s">
        <v>8271</v>
      </c>
      <c r="O1383" s="9">
        <f t="shared" si="126"/>
        <v>104</v>
      </c>
      <c r="P1383" s="5">
        <f t="shared" si="127"/>
        <v>54.55263157894737</v>
      </c>
      <c r="Q1383" t="str">
        <f t="shared" si="128"/>
        <v>theater</v>
      </c>
      <c r="R1383" t="str">
        <f t="shared" si="129"/>
        <v>plays</v>
      </c>
      <c r="S1383" s="10">
        <f t="shared" si="130"/>
        <v>42225.513888888891</v>
      </c>
      <c r="T1383" s="10">
        <f t="shared" si="131"/>
        <v>42242.958333333328</v>
      </c>
    </row>
    <row r="1384" spans="1:20" ht="60" x14ac:dyDescent="0.25">
      <c r="A1384">
        <v>754</v>
      </c>
      <c r="B1384" s="3" t="s">
        <v>755</v>
      </c>
      <c r="C1384" s="3" t="s">
        <v>4864</v>
      </c>
      <c r="D1384">
        <v>2000</v>
      </c>
      <c r="E1384">
        <v>2075</v>
      </c>
      <c r="F1384" t="s">
        <v>8219</v>
      </c>
      <c r="G1384" t="s">
        <v>8224</v>
      </c>
      <c r="H1384" t="s">
        <v>8246</v>
      </c>
      <c r="I1384">
        <v>1357408721</v>
      </c>
      <c r="J1384">
        <v>1354816721</v>
      </c>
      <c r="K1384" t="b">
        <v>0</v>
      </c>
      <c r="L1384">
        <v>49</v>
      </c>
      <c r="M1384" t="b">
        <v>1</v>
      </c>
      <c r="N1384" t="s">
        <v>8274</v>
      </c>
      <c r="O1384" s="9">
        <f t="shared" si="126"/>
        <v>104</v>
      </c>
      <c r="P1384" s="5">
        <f t="shared" si="127"/>
        <v>42.346938775510203</v>
      </c>
      <c r="Q1384" t="str">
        <f t="shared" si="128"/>
        <v>publishing</v>
      </c>
      <c r="R1384" t="str">
        <f t="shared" si="129"/>
        <v>nonfiction</v>
      </c>
      <c r="S1384" s="10">
        <f t="shared" si="130"/>
        <v>41249.749085648145</v>
      </c>
      <c r="T1384" s="10">
        <f t="shared" si="131"/>
        <v>41279.749085648145</v>
      </c>
    </row>
    <row r="1385" spans="1:20" ht="45" x14ac:dyDescent="0.25">
      <c r="A1385">
        <v>1244</v>
      </c>
      <c r="B1385" s="3" t="s">
        <v>1245</v>
      </c>
      <c r="C1385" s="3" t="s">
        <v>5354</v>
      </c>
      <c r="D1385">
        <v>2000</v>
      </c>
      <c r="E1385">
        <v>2076</v>
      </c>
      <c r="F1385" t="s">
        <v>8219</v>
      </c>
      <c r="G1385" t="s">
        <v>8224</v>
      </c>
      <c r="H1385" t="s">
        <v>8246</v>
      </c>
      <c r="I1385">
        <v>1366664400</v>
      </c>
      <c r="J1385">
        <v>1363981723</v>
      </c>
      <c r="K1385" t="b">
        <v>1</v>
      </c>
      <c r="L1385">
        <v>45</v>
      </c>
      <c r="M1385" t="b">
        <v>1</v>
      </c>
      <c r="N1385" t="s">
        <v>8276</v>
      </c>
      <c r="O1385" s="9">
        <f t="shared" si="126"/>
        <v>104</v>
      </c>
      <c r="P1385" s="5">
        <f t="shared" si="127"/>
        <v>46.133333333333333</v>
      </c>
      <c r="Q1385" t="str">
        <f t="shared" si="128"/>
        <v>music</v>
      </c>
      <c r="R1385" t="str">
        <f t="shared" si="129"/>
        <v>rock</v>
      </c>
      <c r="S1385" s="10">
        <f t="shared" si="130"/>
        <v>41355.825497685182</v>
      </c>
      <c r="T1385" s="10">
        <f t="shared" si="131"/>
        <v>41386.875</v>
      </c>
    </row>
    <row r="1386" spans="1:20" ht="45" x14ac:dyDescent="0.25">
      <c r="A1386">
        <v>3477</v>
      </c>
      <c r="B1386" s="3" t="s">
        <v>3476</v>
      </c>
      <c r="C1386" s="3" t="s">
        <v>7587</v>
      </c>
      <c r="D1386">
        <v>1800</v>
      </c>
      <c r="E1386">
        <v>2076</v>
      </c>
      <c r="F1386" t="s">
        <v>8219</v>
      </c>
      <c r="G1386" t="s">
        <v>8224</v>
      </c>
      <c r="H1386" t="s">
        <v>8246</v>
      </c>
      <c r="I1386">
        <v>1431831600</v>
      </c>
      <c r="J1386">
        <v>1430761243</v>
      </c>
      <c r="K1386" t="b">
        <v>0</v>
      </c>
      <c r="L1386">
        <v>39</v>
      </c>
      <c r="M1386" t="b">
        <v>1</v>
      </c>
      <c r="N1386" t="s">
        <v>8271</v>
      </c>
      <c r="O1386" s="9">
        <f t="shared" si="126"/>
        <v>115</v>
      </c>
      <c r="P1386" s="5">
        <f t="shared" si="127"/>
        <v>53.230769230769234</v>
      </c>
      <c r="Q1386" t="str">
        <f t="shared" si="128"/>
        <v>theater</v>
      </c>
      <c r="R1386" t="str">
        <f t="shared" si="129"/>
        <v>plays</v>
      </c>
      <c r="S1386" s="10">
        <f t="shared" si="130"/>
        <v>42128.736608796295</v>
      </c>
      <c r="T1386" s="10">
        <f t="shared" si="131"/>
        <v>42141.125</v>
      </c>
    </row>
    <row r="1387" spans="1:20" ht="60" x14ac:dyDescent="0.25">
      <c r="A1387">
        <v>64</v>
      </c>
      <c r="B1387" s="3" t="s">
        <v>66</v>
      </c>
      <c r="C1387" s="3" t="s">
        <v>4175</v>
      </c>
      <c r="D1387">
        <v>1200</v>
      </c>
      <c r="E1387">
        <v>2080</v>
      </c>
      <c r="F1387" t="s">
        <v>8219</v>
      </c>
      <c r="G1387" t="s">
        <v>8224</v>
      </c>
      <c r="H1387" t="s">
        <v>8246</v>
      </c>
      <c r="I1387">
        <v>1373243181</v>
      </c>
      <c r="J1387">
        <v>1370651181</v>
      </c>
      <c r="K1387" t="b">
        <v>0</v>
      </c>
      <c r="L1387">
        <v>24</v>
      </c>
      <c r="M1387" t="b">
        <v>1</v>
      </c>
      <c r="N1387" t="s">
        <v>8266</v>
      </c>
      <c r="O1387" s="9">
        <f t="shared" si="126"/>
        <v>173</v>
      </c>
      <c r="P1387" s="5">
        <f t="shared" si="127"/>
        <v>86.666666666666671</v>
      </c>
      <c r="Q1387" t="str">
        <f t="shared" si="128"/>
        <v>film &amp; video</v>
      </c>
      <c r="R1387" t="str">
        <f t="shared" si="129"/>
        <v>shorts</v>
      </c>
      <c r="S1387" s="10">
        <f t="shared" si="130"/>
        <v>41433.01829861111</v>
      </c>
      <c r="T1387" s="10">
        <f t="shared" si="131"/>
        <v>41463.01829861111</v>
      </c>
    </row>
    <row r="1388" spans="1:20" ht="60" x14ac:dyDescent="0.25">
      <c r="A1388">
        <v>3303</v>
      </c>
      <c r="B1388" s="3" t="s">
        <v>3303</v>
      </c>
      <c r="C1388" s="3" t="s">
        <v>7413</v>
      </c>
      <c r="D1388">
        <v>1800</v>
      </c>
      <c r="E1388">
        <v>2086</v>
      </c>
      <c r="F1388" t="s">
        <v>8219</v>
      </c>
      <c r="G1388" t="s">
        <v>8224</v>
      </c>
      <c r="H1388" t="s">
        <v>8246</v>
      </c>
      <c r="I1388">
        <v>1427553484</v>
      </c>
      <c r="J1388">
        <v>1424533084</v>
      </c>
      <c r="K1388" t="b">
        <v>0</v>
      </c>
      <c r="L1388">
        <v>35</v>
      </c>
      <c r="M1388" t="b">
        <v>1</v>
      </c>
      <c r="N1388" t="s">
        <v>8271</v>
      </c>
      <c r="O1388" s="9">
        <f t="shared" si="126"/>
        <v>116</v>
      </c>
      <c r="P1388" s="5">
        <f t="shared" si="127"/>
        <v>59.6</v>
      </c>
      <c r="Q1388" t="str">
        <f t="shared" si="128"/>
        <v>theater</v>
      </c>
      <c r="R1388" t="str">
        <f t="shared" si="129"/>
        <v>plays</v>
      </c>
      <c r="S1388" s="10">
        <f t="shared" si="130"/>
        <v>42056.65143518518</v>
      </c>
      <c r="T1388" s="10">
        <f t="shared" si="131"/>
        <v>42091.609768518523</v>
      </c>
    </row>
    <row r="1389" spans="1:20" ht="45" x14ac:dyDescent="0.25">
      <c r="A1389">
        <v>3601</v>
      </c>
      <c r="B1389" s="3" t="s">
        <v>3600</v>
      </c>
      <c r="C1389" s="3" t="s">
        <v>7711</v>
      </c>
      <c r="D1389">
        <v>2000</v>
      </c>
      <c r="E1389">
        <v>2087</v>
      </c>
      <c r="F1389" t="s">
        <v>8219</v>
      </c>
      <c r="G1389" t="s">
        <v>8225</v>
      </c>
      <c r="H1389" t="s">
        <v>8247</v>
      </c>
      <c r="I1389">
        <v>1421452682</v>
      </c>
      <c r="J1389">
        <v>1418860682</v>
      </c>
      <c r="K1389" t="b">
        <v>0</v>
      </c>
      <c r="L1389">
        <v>53</v>
      </c>
      <c r="M1389" t="b">
        <v>1</v>
      </c>
      <c r="N1389" t="s">
        <v>8271</v>
      </c>
      <c r="O1389" s="9">
        <f t="shared" si="126"/>
        <v>104</v>
      </c>
      <c r="P1389" s="5">
        <f t="shared" si="127"/>
        <v>39.377358490566039</v>
      </c>
      <c r="Q1389" t="str">
        <f t="shared" si="128"/>
        <v>theater</v>
      </c>
      <c r="R1389" t="str">
        <f t="shared" si="129"/>
        <v>plays</v>
      </c>
      <c r="S1389" s="10">
        <f t="shared" si="130"/>
        <v>41990.99863425926</v>
      </c>
      <c r="T1389" s="10">
        <f t="shared" si="131"/>
        <v>42020.99863425926</v>
      </c>
    </row>
    <row r="1390" spans="1:20" ht="60" x14ac:dyDescent="0.25">
      <c r="A1390">
        <v>1298</v>
      </c>
      <c r="B1390" s="3" t="s">
        <v>1299</v>
      </c>
      <c r="C1390" s="3" t="s">
        <v>5408</v>
      </c>
      <c r="D1390">
        <v>2000</v>
      </c>
      <c r="E1390">
        <v>2093</v>
      </c>
      <c r="F1390" t="s">
        <v>8219</v>
      </c>
      <c r="G1390" t="s">
        <v>8225</v>
      </c>
      <c r="H1390" t="s">
        <v>8247</v>
      </c>
      <c r="I1390">
        <v>1461860432</v>
      </c>
      <c r="J1390">
        <v>1459268432</v>
      </c>
      <c r="K1390" t="b">
        <v>0</v>
      </c>
      <c r="L1390">
        <v>33</v>
      </c>
      <c r="M1390" t="b">
        <v>1</v>
      </c>
      <c r="N1390" t="s">
        <v>8271</v>
      </c>
      <c r="O1390" s="9">
        <f t="shared" si="126"/>
        <v>105</v>
      </c>
      <c r="P1390" s="5">
        <f t="shared" si="127"/>
        <v>63.424242424242422</v>
      </c>
      <c r="Q1390" t="str">
        <f t="shared" si="128"/>
        <v>theater</v>
      </c>
      <c r="R1390" t="str">
        <f t="shared" si="129"/>
        <v>plays</v>
      </c>
      <c r="S1390" s="10">
        <f t="shared" si="130"/>
        <v>42458.680925925932</v>
      </c>
      <c r="T1390" s="10">
        <f t="shared" si="131"/>
        <v>42488.680925925932</v>
      </c>
    </row>
    <row r="1391" spans="1:20" ht="60" x14ac:dyDescent="0.25">
      <c r="A1391">
        <v>3566</v>
      </c>
      <c r="B1391" s="3" t="s">
        <v>3565</v>
      </c>
      <c r="C1391" s="3" t="s">
        <v>7676</v>
      </c>
      <c r="D1391">
        <v>2000</v>
      </c>
      <c r="E1391">
        <v>2095</v>
      </c>
      <c r="F1391" t="s">
        <v>8219</v>
      </c>
      <c r="G1391" t="s">
        <v>8225</v>
      </c>
      <c r="H1391" t="s">
        <v>8247</v>
      </c>
      <c r="I1391">
        <v>1422015083</v>
      </c>
      <c r="J1391">
        <v>1419423083</v>
      </c>
      <c r="K1391" t="b">
        <v>0</v>
      </c>
      <c r="L1391">
        <v>38</v>
      </c>
      <c r="M1391" t="b">
        <v>1</v>
      </c>
      <c r="N1391" t="s">
        <v>8271</v>
      </c>
      <c r="O1391" s="9">
        <f t="shared" si="126"/>
        <v>105</v>
      </c>
      <c r="P1391" s="5">
        <f t="shared" si="127"/>
        <v>55.131578947368418</v>
      </c>
      <c r="Q1391" t="str">
        <f t="shared" si="128"/>
        <v>theater</v>
      </c>
      <c r="R1391" t="str">
        <f t="shared" si="129"/>
        <v>plays</v>
      </c>
      <c r="S1391" s="10">
        <f t="shared" si="130"/>
        <v>41997.507905092592</v>
      </c>
      <c r="T1391" s="10">
        <f t="shared" si="131"/>
        <v>42027.507905092592</v>
      </c>
    </row>
    <row r="1392" spans="1:20" ht="45" x14ac:dyDescent="0.25">
      <c r="A1392">
        <v>2307</v>
      </c>
      <c r="B1392" s="3" t="s">
        <v>2308</v>
      </c>
      <c r="C1392" s="3" t="s">
        <v>6417</v>
      </c>
      <c r="D1392">
        <v>1964.47</v>
      </c>
      <c r="E1392">
        <v>2095.2600000000002</v>
      </c>
      <c r="F1392" t="s">
        <v>8219</v>
      </c>
      <c r="G1392" t="s">
        <v>8224</v>
      </c>
      <c r="H1392" t="s">
        <v>8246</v>
      </c>
      <c r="I1392">
        <v>1336245328</v>
      </c>
      <c r="J1392">
        <v>1333653333</v>
      </c>
      <c r="K1392" t="b">
        <v>1</v>
      </c>
      <c r="L1392">
        <v>75</v>
      </c>
      <c r="M1392" t="b">
        <v>1</v>
      </c>
      <c r="N1392" t="s">
        <v>8279</v>
      </c>
      <c r="O1392" s="9">
        <f t="shared" si="126"/>
        <v>107</v>
      </c>
      <c r="P1392" s="5">
        <f t="shared" si="127"/>
        <v>27.936800000000002</v>
      </c>
      <c r="Q1392" t="str">
        <f t="shared" si="128"/>
        <v>music</v>
      </c>
      <c r="R1392" t="str">
        <f t="shared" si="129"/>
        <v>indie rock</v>
      </c>
      <c r="S1392" s="10">
        <f t="shared" si="130"/>
        <v>41004.802465277775</v>
      </c>
      <c r="T1392" s="10">
        <f t="shared" si="131"/>
        <v>41034.802407407406</v>
      </c>
    </row>
    <row r="1393" spans="1:20" ht="75" x14ac:dyDescent="0.25">
      <c r="A1393">
        <v>2534</v>
      </c>
      <c r="B1393" s="3" t="s">
        <v>2534</v>
      </c>
      <c r="C1393" s="3" t="s">
        <v>6644</v>
      </c>
      <c r="D1393">
        <v>2000</v>
      </c>
      <c r="E1393">
        <v>2100</v>
      </c>
      <c r="F1393" t="s">
        <v>8219</v>
      </c>
      <c r="G1393" t="s">
        <v>8224</v>
      </c>
      <c r="H1393" t="s">
        <v>8246</v>
      </c>
      <c r="I1393">
        <v>1262325600</v>
      </c>
      <c r="J1393">
        <v>1257871712</v>
      </c>
      <c r="K1393" t="b">
        <v>0</v>
      </c>
      <c r="L1393">
        <v>14</v>
      </c>
      <c r="M1393" t="b">
        <v>1</v>
      </c>
      <c r="N1393" t="s">
        <v>8300</v>
      </c>
      <c r="O1393" s="9">
        <f t="shared" si="126"/>
        <v>105</v>
      </c>
      <c r="P1393" s="5">
        <f t="shared" si="127"/>
        <v>150</v>
      </c>
      <c r="Q1393" t="str">
        <f t="shared" si="128"/>
        <v>music</v>
      </c>
      <c r="R1393" t="str">
        <f t="shared" si="129"/>
        <v>classical music</v>
      </c>
      <c r="S1393" s="10">
        <f t="shared" si="130"/>
        <v>40127.700370370374</v>
      </c>
      <c r="T1393" s="10">
        <f t="shared" si="131"/>
        <v>40179.25</v>
      </c>
    </row>
    <row r="1394" spans="1:20" ht="60" x14ac:dyDescent="0.25">
      <c r="A1394">
        <v>3386</v>
      </c>
      <c r="B1394" s="3" t="s">
        <v>3385</v>
      </c>
      <c r="C1394" s="3" t="s">
        <v>7496</v>
      </c>
      <c r="D1394">
        <v>2000</v>
      </c>
      <c r="E1394">
        <v>2100</v>
      </c>
      <c r="F1394" t="s">
        <v>8219</v>
      </c>
      <c r="G1394" t="s">
        <v>8224</v>
      </c>
      <c r="H1394" t="s">
        <v>8246</v>
      </c>
      <c r="I1394">
        <v>1417620506</v>
      </c>
      <c r="J1394">
        <v>1415028506</v>
      </c>
      <c r="K1394" t="b">
        <v>0</v>
      </c>
      <c r="L1394">
        <v>41</v>
      </c>
      <c r="M1394" t="b">
        <v>1</v>
      </c>
      <c r="N1394" t="s">
        <v>8271</v>
      </c>
      <c r="O1394" s="9">
        <f t="shared" si="126"/>
        <v>105</v>
      </c>
      <c r="P1394" s="5">
        <f t="shared" si="127"/>
        <v>51.219512195121951</v>
      </c>
      <c r="Q1394" t="str">
        <f t="shared" si="128"/>
        <v>theater</v>
      </c>
      <c r="R1394" t="str">
        <f t="shared" si="129"/>
        <v>plays</v>
      </c>
      <c r="S1394" s="10">
        <f t="shared" si="130"/>
        <v>41946.644745370373</v>
      </c>
      <c r="T1394" s="10">
        <f t="shared" si="131"/>
        <v>41976.644745370373</v>
      </c>
    </row>
    <row r="1395" spans="1:20" ht="60" x14ac:dyDescent="0.25">
      <c r="A1395">
        <v>3708</v>
      </c>
      <c r="B1395" s="3" t="s">
        <v>3705</v>
      </c>
      <c r="C1395" s="3" t="s">
        <v>7818</v>
      </c>
      <c r="D1395">
        <v>700</v>
      </c>
      <c r="E1395">
        <v>2100</v>
      </c>
      <c r="F1395" t="s">
        <v>8219</v>
      </c>
      <c r="G1395" t="s">
        <v>8224</v>
      </c>
      <c r="H1395" t="s">
        <v>8246</v>
      </c>
      <c r="I1395">
        <v>1404444286</v>
      </c>
      <c r="J1395">
        <v>1403234686</v>
      </c>
      <c r="K1395" t="b">
        <v>0</v>
      </c>
      <c r="L1395">
        <v>39</v>
      </c>
      <c r="M1395" t="b">
        <v>1</v>
      </c>
      <c r="N1395" t="s">
        <v>8271</v>
      </c>
      <c r="O1395" s="9">
        <f t="shared" si="126"/>
        <v>300</v>
      </c>
      <c r="P1395" s="5">
        <f t="shared" si="127"/>
        <v>53.846153846153847</v>
      </c>
      <c r="Q1395" t="str">
        <f t="shared" si="128"/>
        <v>theater</v>
      </c>
      <c r="R1395" t="str">
        <f t="shared" si="129"/>
        <v>plays</v>
      </c>
      <c r="S1395" s="10">
        <f t="shared" si="130"/>
        <v>41810.142199074071</v>
      </c>
      <c r="T1395" s="10">
        <f t="shared" si="131"/>
        <v>41824.142199074071</v>
      </c>
    </row>
    <row r="1396" spans="1:20" ht="60" x14ac:dyDescent="0.25">
      <c r="A1396">
        <v>1825</v>
      </c>
      <c r="B1396" s="3" t="s">
        <v>1826</v>
      </c>
      <c r="C1396" s="3" t="s">
        <v>5935</v>
      </c>
      <c r="D1396">
        <v>2000</v>
      </c>
      <c r="E1396">
        <v>2101</v>
      </c>
      <c r="F1396" t="s">
        <v>8219</v>
      </c>
      <c r="G1396" t="s">
        <v>8224</v>
      </c>
      <c r="H1396" t="s">
        <v>8246</v>
      </c>
      <c r="I1396">
        <v>1373572903</v>
      </c>
      <c r="J1396">
        <v>1371585703</v>
      </c>
      <c r="K1396" t="b">
        <v>0</v>
      </c>
      <c r="L1396">
        <v>50</v>
      </c>
      <c r="M1396" t="b">
        <v>1</v>
      </c>
      <c r="N1396" t="s">
        <v>8276</v>
      </c>
      <c r="O1396" s="9">
        <f t="shared" si="126"/>
        <v>105</v>
      </c>
      <c r="P1396" s="5">
        <f t="shared" si="127"/>
        <v>42.02</v>
      </c>
      <c r="Q1396" t="str">
        <f t="shared" si="128"/>
        <v>music</v>
      </c>
      <c r="R1396" t="str">
        <f t="shared" si="129"/>
        <v>rock</v>
      </c>
      <c r="S1396" s="10">
        <f t="shared" si="130"/>
        <v>41443.83452546296</v>
      </c>
      <c r="T1396" s="10">
        <f t="shared" si="131"/>
        <v>41466.83452546296</v>
      </c>
    </row>
    <row r="1397" spans="1:20" ht="60" x14ac:dyDescent="0.25">
      <c r="A1397">
        <v>3161</v>
      </c>
      <c r="B1397" s="3" t="s">
        <v>3161</v>
      </c>
      <c r="C1397" s="3" t="s">
        <v>7271</v>
      </c>
      <c r="D1397">
        <v>2000</v>
      </c>
      <c r="E1397">
        <v>2102</v>
      </c>
      <c r="F1397" t="s">
        <v>8219</v>
      </c>
      <c r="G1397" t="s">
        <v>8225</v>
      </c>
      <c r="H1397" t="s">
        <v>8247</v>
      </c>
      <c r="I1397">
        <v>1413377522</v>
      </c>
      <c r="J1397">
        <v>1410785522</v>
      </c>
      <c r="K1397" t="b">
        <v>1</v>
      </c>
      <c r="L1397">
        <v>74</v>
      </c>
      <c r="M1397" t="b">
        <v>1</v>
      </c>
      <c r="N1397" t="s">
        <v>8271</v>
      </c>
      <c r="O1397" s="9">
        <f t="shared" si="126"/>
        <v>105</v>
      </c>
      <c r="P1397" s="5">
        <f t="shared" si="127"/>
        <v>28.405405405405407</v>
      </c>
      <c r="Q1397" t="str">
        <f t="shared" si="128"/>
        <v>theater</v>
      </c>
      <c r="R1397" t="str">
        <f t="shared" si="129"/>
        <v>plays</v>
      </c>
      <c r="S1397" s="10">
        <f t="shared" si="130"/>
        <v>41897.536134259259</v>
      </c>
      <c r="T1397" s="10">
        <f t="shared" si="131"/>
        <v>41927.536134259259</v>
      </c>
    </row>
    <row r="1398" spans="1:20" ht="60" x14ac:dyDescent="0.25">
      <c r="A1398">
        <v>3814</v>
      </c>
      <c r="B1398" s="3" t="s">
        <v>3811</v>
      </c>
      <c r="C1398" s="3" t="s">
        <v>7924</v>
      </c>
      <c r="D1398">
        <v>1500</v>
      </c>
      <c r="E1398">
        <v>2102</v>
      </c>
      <c r="F1398" t="s">
        <v>8219</v>
      </c>
      <c r="G1398" t="s">
        <v>8224</v>
      </c>
      <c r="H1398" t="s">
        <v>8246</v>
      </c>
      <c r="I1398">
        <v>1427860740</v>
      </c>
      <c r="J1398">
        <v>1424727712</v>
      </c>
      <c r="K1398" t="b">
        <v>0</v>
      </c>
      <c r="L1398">
        <v>34</v>
      </c>
      <c r="M1398" t="b">
        <v>1</v>
      </c>
      <c r="N1398" t="s">
        <v>8271</v>
      </c>
      <c r="O1398" s="9">
        <f t="shared" si="126"/>
        <v>140</v>
      </c>
      <c r="P1398" s="5">
        <f t="shared" si="127"/>
        <v>61.823529411764703</v>
      </c>
      <c r="Q1398" t="str">
        <f t="shared" si="128"/>
        <v>theater</v>
      </c>
      <c r="R1398" t="str">
        <f t="shared" si="129"/>
        <v>plays</v>
      </c>
      <c r="S1398" s="10">
        <f t="shared" si="130"/>
        <v>42058.904074074075</v>
      </c>
      <c r="T1398" s="10">
        <f t="shared" si="131"/>
        <v>42095.165972222225</v>
      </c>
    </row>
    <row r="1399" spans="1:20" ht="30" x14ac:dyDescent="0.25">
      <c r="A1399">
        <v>2972</v>
      </c>
      <c r="B1399" s="3" t="s">
        <v>2972</v>
      </c>
      <c r="C1399" s="3" t="s">
        <v>7082</v>
      </c>
      <c r="D1399">
        <v>2000</v>
      </c>
      <c r="E1399">
        <v>2107</v>
      </c>
      <c r="F1399" t="s">
        <v>8219</v>
      </c>
      <c r="G1399" t="s">
        <v>8224</v>
      </c>
      <c r="H1399" t="s">
        <v>8246</v>
      </c>
      <c r="I1399">
        <v>1480899600</v>
      </c>
      <c r="J1399">
        <v>1479609520</v>
      </c>
      <c r="K1399" t="b">
        <v>0</v>
      </c>
      <c r="L1399">
        <v>17</v>
      </c>
      <c r="M1399" t="b">
        <v>1</v>
      </c>
      <c r="N1399" t="s">
        <v>8271</v>
      </c>
      <c r="O1399" s="9">
        <f t="shared" si="126"/>
        <v>105</v>
      </c>
      <c r="P1399" s="5">
        <f t="shared" si="127"/>
        <v>123.94117647058823</v>
      </c>
      <c r="Q1399" t="str">
        <f t="shared" si="128"/>
        <v>theater</v>
      </c>
      <c r="R1399" t="str">
        <f t="shared" si="129"/>
        <v>plays</v>
      </c>
      <c r="S1399" s="10">
        <f t="shared" si="130"/>
        <v>42694.110185185185</v>
      </c>
      <c r="T1399" s="10">
        <f t="shared" si="131"/>
        <v>42709.041666666672</v>
      </c>
    </row>
    <row r="1400" spans="1:20" ht="60" x14ac:dyDescent="0.25">
      <c r="A1400">
        <v>3499</v>
      </c>
      <c r="B1400" s="3" t="s">
        <v>3498</v>
      </c>
      <c r="C1400" s="3" t="s">
        <v>7609</v>
      </c>
      <c r="D1400">
        <v>2000</v>
      </c>
      <c r="E1400">
        <v>2110</v>
      </c>
      <c r="F1400" t="s">
        <v>8219</v>
      </c>
      <c r="G1400" t="s">
        <v>8224</v>
      </c>
      <c r="H1400" t="s">
        <v>8246</v>
      </c>
      <c r="I1400">
        <v>1435733940</v>
      </c>
      <c r="J1400">
        <v>1431046325</v>
      </c>
      <c r="K1400" t="b">
        <v>0</v>
      </c>
      <c r="L1400">
        <v>35</v>
      </c>
      <c r="M1400" t="b">
        <v>1</v>
      </c>
      <c r="N1400" t="s">
        <v>8271</v>
      </c>
      <c r="O1400" s="9">
        <f t="shared" si="126"/>
        <v>106</v>
      </c>
      <c r="P1400" s="5">
        <f t="shared" si="127"/>
        <v>60.285714285714285</v>
      </c>
      <c r="Q1400" t="str">
        <f t="shared" si="128"/>
        <v>theater</v>
      </c>
      <c r="R1400" t="str">
        <f t="shared" si="129"/>
        <v>plays</v>
      </c>
      <c r="S1400" s="10">
        <f t="shared" si="130"/>
        <v>42132.036168981482</v>
      </c>
      <c r="T1400" s="10">
        <f t="shared" si="131"/>
        <v>42186.290972222225</v>
      </c>
    </row>
    <row r="1401" spans="1:20" ht="45" x14ac:dyDescent="0.25">
      <c r="A1401">
        <v>1283</v>
      </c>
      <c r="B1401" s="3" t="s">
        <v>1284</v>
      </c>
      <c r="C1401" s="3" t="s">
        <v>5393</v>
      </c>
      <c r="D1401">
        <v>1000</v>
      </c>
      <c r="E1401">
        <v>2110.5</v>
      </c>
      <c r="F1401" t="s">
        <v>8219</v>
      </c>
      <c r="G1401" t="s">
        <v>8224</v>
      </c>
      <c r="H1401" t="s">
        <v>8246</v>
      </c>
      <c r="I1401">
        <v>1362974400</v>
      </c>
      <c r="J1401">
        <v>1360948389</v>
      </c>
      <c r="K1401" t="b">
        <v>1</v>
      </c>
      <c r="L1401">
        <v>22</v>
      </c>
      <c r="M1401" t="b">
        <v>1</v>
      </c>
      <c r="N1401" t="s">
        <v>8276</v>
      </c>
      <c r="O1401" s="9">
        <f t="shared" si="126"/>
        <v>211</v>
      </c>
      <c r="P1401" s="5">
        <f t="shared" si="127"/>
        <v>95.931818181818187</v>
      </c>
      <c r="Q1401" t="str">
        <f t="shared" si="128"/>
        <v>music</v>
      </c>
      <c r="R1401" t="str">
        <f t="shared" si="129"/>
        <v>rock</v>
      </c>
      <c r="S1401" s="10">
        <f t="shared" si="130"/>
        <v>41320.717465277776</v>
      </c>
      <c r="T1401" s="10">
        <f t="shared" si="131"/>
        <v>41344.166666666664</v>
      </c>
    </row>
    <row r="1402" spans="1:20" ht="60" x14ac:dyDescent="0.25">
      <c r="A1402">
        <v>3813</v>
      </c>
      <c r="B1402" s="3" t="s">
        <v>3810</v>
      </c>
      <c r="C1402" s="3" t="s">
        <v>7923</v>
      </c>
      <c r="D1402">
        <v>2100</v>
      </c>
      <c r="E1402">
        <v>2119.9899999999998</v>
      </c>
      <c r="F1402" t="s">
        <v>8219</v>
      </c>
      <c r="G1402" t="s">
        <v>8224</v>
      </c>
      <c r="H1402" t="s">
        <v>8246</v>
      </c>
      <c r="I1402">
        <v>1465940580</v>
      </c>
      <c r="J1402">
        <v>1462603021</v>
      </c>
      <c r="K1402" t="b">
        <v>0</v>
      </c>
      <c r="L1402">
        <v>27</v>
      </c>
      <c r="M1402" t="b">
        <v>1</v>
      </c>
      <c r="N1402" t="s">
        <v>8271</v>
      </c>
      <c r="O1402" s="9">
        <f t="shared" si="126"/>
        <v>101</v>
      </c>
      <c r="P1402" s="5">
        <f t="shared" si="127"/>
        <v>78.518148148148143</v>
      </c>
      <c r="Q1402" t="str">
        <f t="shared" si="128"/>
        <v>theater</v>
      </c>
      <c r="R1402" t="str">
        <f t="shared" si="129"/>
        <v>plays</v>
      </c>
      <c r="S1402" s="10">
        <f t="shared" si="130"/>
        <v>42497.275706018518</v>
      </c>
      <c r="T1402" s="10">
        <f t="shared" si="131"/>
        <v>42535.904861111107</v>
      </c>
    </row>
    <row r="1403" spans="1:20" ht="60" x14ac:dyDescent="0.25">
      <c r="A1403">
        <v>3257</v>
      </c>
      <c r="B1403" s="3" t="s">
        <v>3257</v>
      </c>
      <c r="C1403" s="3" t="s">
        <v>7367</v>
      </c>
      <c r="D1403">
        <v>2000</v>
      </c>
      <c r="E1403">
        <v>2125.9899999999998</v>
      </c>
      <c r="F1403" t="s">
        <v>8219</v>
      </c>
      <c r="G1403" t="s">
        <v>8225</v>
      </c>
      <c r="H1403" t="s">
        <v>8247</v>
      </c>
      <c r="I1403">
        <v>1487769952</v>
      </c>
      <c r="J1403">
        <v>1485177952</v>
      </c>
      <c r="K1403" t="b">
        <v>0</v>
      </c>
      <c r="L1403">
        <v>41</v>
      </c>
      <c r="M1403" t="b">
        <v>1</v>
      </c>
      <c r="N1403" t="s">
        <v>8271</v>
      </c>
      <c r="O1403" s="9">
        <f t="shared" si="126"/>
        <v>106</v>
      </c>
      <c r="P1403" s="5">
        <f t="shared" si="127"/>
        <v>51.853414634146333</v>
      </c>
      <c r="Q1403" t="str">
        <f t="shared" si="128"/>
        <v>theater</v>
      </c>
      <c r="R1403" t="str">
        <f t="shared" si="129"/>
        <v>plays</v>
      </c>
      <c r="S1403" s="10">
        <f t="shared" si="130"/>
        <v>42758.559629629628</v>
      </c>
      <c r="T1403" s="10">
        <f t="shared" si="131"/>
        <v>42788.559629629628</v>
      </c>
    </row>
    <row r="1404" spans="1:20" ht="60" x14ac:dyDescent="0.25">
      <c r="A1404">
        <v>2111</v>
      </c>
      <c r="B1404" s="3" t="s">
        <v>2112</v>
      </c>
      <c r="C1404" s="3" t="s">
        <v>6221</v>
      </c>
      <c r="D1404">
        <v>2000</v>
      </c>
      <c r="E1404">
        <v>2130</v>
      </c>
      <c r="F1404" t="s">
        <v>8219</v>
      </c>
      <c r="G1404" t="s">
        <v>8224</v>
      </c>
      <c r="H1404" t="s">
        <v>8246</v>
      </c>
      <c r="I1404">
        <v>1313370000</v>
      </c>
      <c r="J1404">
        <v>1307594625</v>
      </c>
      <c r="K1404" t="b">
        <v>0</v>
      </c>
      <c r="L1404">
        <v>39</v>
      </c>
      <c r="M1404" t="b">
        <v>1</v>
      </c>
      <c r="N1404" t="s">
        <v>8279</v>
      </c>
      <c r="O1404" s="9">
        <f t="shared" si="126"/>
        <v>107</v>
      </c>
      <c r="P1404" s="5">
        <f t="shared" si="127"/>
        <v>54.615384615384613</v>
      </c>
      <c r="Q1404" t="str">
        <f t="shared" si="128"/>
        <v>music</v>
      </c>
      <c r="R1404" t="str">
        <f t="shared" si="129"/>
        <v>indie rock</v>
      </c>
      <c r="S1404" s="10">
        <f t="shared" si="130"/>
        <v>40703.197048611109</v>
      </c>
      <c r="T1404" s="10">
        <f t="shared" si="131"/>
        <v>40770.041666666664</v>
      </c>
    </row>
    <row r="1405" spans="1:20" ht="45" x14ac:dyDescent="0.25">
      <c r="A1405">
        <v>15</v>
      </c>
      <c r="B1405" s="3" t="s">
        <v>17</v>
      </c>
      <c r="C1405" s="3" t="s">
        <v>4126</v>
      </c>
      <c r="D1405">
        <v>2000</v>
      </c>
      <c r="E1405">
        <v>2132</v>
      </c>
      <c r="F1405" t="s">
        <v>8219</v>
      </c>
      <c r="G1405" t="s">
        <v>8227</v>
      </c>
      <c r="H1405" t="s">
        <v>8249</v>
      </c>
      <c r="I1405">
        <v>1443384840</v>
      </c>
      <c r="J1405">
        <v>1441790658</v>
      </c>
      <c r="K1405" t="b">
        <v>0</v>
      </c>
      <c r="L1405">
        <v>98</v>
      </c>
      <c r="M1405" t="b">
        <v>1</v>
      </c>
      <c r="N1405" t="s">
        <v>8265</v>
      </c>
      <c r="O1405" s="9">
        <f t="shared" si="126"/>
        <v>107</v>
      </c>
      <c r="P1405" s="5">
        <f t="shared" si="127"/>
        <v>21.755102040816325</v>
      </c>
      <c r="Q1405" t="str">
        <f t="shared" si="128"/>
        <v>film &amp; video</v>
      </c>
      <c r="R1405" t="str">
        <f t="shared" si="129"/>
        <v>television</v>
      </c>
      <c r="S1405" s="10">
        <f t="shared" si="130"/>
        <v>42256.391875000001</v>
      </c>
      <c r="T1405" s="10">
        <f t="shared" si="131"/>
        <v>42274.843055555553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9">
        <f t="shared" si="126"/>
        <v>2</v>
      </c>
      <c r="P1406" s="5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0">
        <f t="shared" si="130"/>
        <v>42032.510243055556</v>
      </c>
      <c r="T1406" s="10">
        <f t="shared" si="131"/>
        <v>42057.510243055556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9">
        <f t="shared" si="126"/>
        <v>0</v>
      </c>
      <c r="P1407" s="5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0">
        <f t="shared" si="130"/>
        <v>41941.680567129632</v>
      </c>
      <c r="T1407" s="10">
        <f t="shared" si="131"/>
        <v>41971.722233796296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9">
        <f t="shared" si="126"/>
        <v>0</v>
      </c>
      <c r="P1408" s="5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0">
        <f t="shared" si="130"/>
        <v>42297.432951388888</v>
      </c>
      <c r="T1408" s="10">
        <f t="shared" si="131"/>
        <v>42350.416666666672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9">
        <f t="shared" si="126"/>
        <v>1</v>
      </c>
      <c r="P1409" s="5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0">
        <f t="shared" si="130"/>
        <v>41838.536782407406</v>
      </c>
      <c r="T1409" s="10">
        <f t="shared" si="131"/>
        <v>41863.536782407406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9">
        <f t="shared" ref="O1410:O1473" si="132">ROUND((E1410/D1410)*100,0)</f>
        <v>7</v>
      </c>
      <c r="P1410" s="5">
        <f t="shared" ref="P1410:P1473" si="133">E1410/L1410</f>
        <v>12</v>
      </c>
      <c r="Q1410" t="str">
        <f t="shared" ref="Q1410:Q1473" si="134">LEFT(N1410,SEARCH("/",N1410)-1)</f>
        <v>publishing</v>
      </c>
      <c r="R1410" t="str">
        <f t="shared" ref="R1410:R1473" si="135">RIGHT(N1410,LEN(N1410)-SEARCH("/",N1410,1))</f>
        <v>translations</v>
      </c>
      <c r="S1410" s="10">
        <f t="shared" ref="S1410:S1473" si="136">(((J1410/60)/60)/24)+DATE(1970,1,1)</f>
        <v>42291.872175925921</v>
      </c>
      <c r="T1410" s="10">
        <f t="shared" ref="T1410:T1473" si="137">(((I1410/60)/60)/24)+DATE(1970,1,1)</f>
        <v>42321.913842592592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9">
        <f t="shared" si="132"/>
        <v>0</v>
      </c>
      <c r="P1411" s="5" t="e">
        <f t="shared" si="133"/>
        <v>#DIV/0!</v>
      </c>
      <c r="Q1411" t="str">
        <f t="shared" si="134"/>
        <v>publishing</v>
      </c>
      <c r="R1411" t="str">
        <f t="shared" si="135"/>
        <v>translations</v>
      </c>
      <c r="S1411" s="10">
        <f t="shared" si="136"/>
        <v>41945.133506944447</v>
      </c>
      <c r="T1411" s="10">
        <f t="shared" si="137"/>
        <v>42005.175173611111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9">
        <f t="shared" si="132"/>
        <v>0</v>
      </c>
      <c r="P1412" s="5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0">
        <f t="shared" si="136"/>
        <v>42479.318518518514</v>
      </c>
      <c r="T1412" s="10">
        <f t="shared" si="137"/>
        <v>42524.318518518514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9">
        <f t="shared" si="132"/>
        <v>0</v>
      </c>
      <c r="P1413" s="5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0">
        <f t="shared" si="136"/>
        <v>42013.059027777781</v>
      </c>
      <c r="T1413" s="10">
        <f t="shared" si="137"/>
        <v>42041.059027777781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9">
        <f t="shared" si="132"/>
        <v>5</v>
      </c>
      <c r="P1414" s="5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0">
        <f t="shared" si="136"/>
        <v>41947.063645833332</v>
      </c>
      <c r="T1414" s="10">
        <f t="shared" si="137"/>
        <v>41977.063645833332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9">
        <f t="shared" si="132"/>
        <v>5</v>
      </c>
      <c r="P1415" s="5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0">
        <f t="shared" si="136"/>
        <v>42360.437152777777</v>
      </c>
      <c r="T1415" s="10">
        <f t="shared" si="137"/>
        <v>42420.437152777777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9">
        <f t="shared" si="132"/>
        <v>0</v>
      </c>
      <c r="P1416" s="5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0">
        <f t="shared" si="136"/>
        <v>42708.25309027778</v>
      </c>
      <c r="T1416" s="10">
        <f t="shared" si="137"/>
        <v>42738.25309027778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9">
        <f t="shared" si="132"/>
        <v>18</v>
      </c>
      <c r="P1417" s="5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0">
        <f t="shared" si="136"/>
        <v>42192.675821759258</v>
      </c>
      <c r="T1417" s="10">
        <f t="shared" si="137"/>
        <v>42232.675821759258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9">
        <f t="shared" si="132"/>
        <v>0</v>
      </c>
      <c r="P1418" s="5" t="e">
        <f t="shared" si="133"/>
        <v>#DIV/0!</v>
      </c>
      <c r="Q1418" t="str">
        <f t="shared" si="134"/>
        <v>publishing</v>
      </c>
      <c r="R1418" t="str">
        <f t="shared" si="135"/>
        <v>translations</v>
      </c>
      <c r="S1418" s="10">
        <f t="shared" si="136"/>
        <v>42299.926145833335</v>
      </c>
      <c r="T1418" s="10">
        <f t="shared" si="137"/>
        <v>42329.967812499999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9">
        <f t="shared" si="132"/>
        <v>1</v>
      </c>
      <c r="P1419" s="5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0">
        <f t="shared" si="136"/>
        <v>42232.15016203704</v>
      </c>
      <c r="T1419" s="10">
        <f t="shared" si="137"/>
        <v>42262.465972222228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9">
        <f t="shared" si="132"/>
        <v>0</v>
      </c>
      <c r="P1420" s="5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0">
        <f t="shared" si="136"/>
        <v>42395.456412037034</v>
      </c>
      <c r="T1420" s="10">
        <f t="shared" si="137"/>
        <v>42425.456412037034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9">
        <f t="shared" si="132"/>
        <v>7</v>
      </c>
      <c r="P1421" s="5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0">
        <f t="shared" si="136"/>
        <v>42622.456238425926</v>
      </c>
      <c r="T1421" s="10">
        <f t="shared" si="137"/>
        <v>42652.456238425926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9">
        <f t="shared" si="132"/>
        <v>3</v>
      </c>
      <c r="P1422" s="5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0">
        <f t="shared" si="136"/>
        <v>42524.667662037042</v>
      </c>
      <c r="T1422" s="10">
        <f t="shared" si="137"/>
        <v>42549.667662037042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9">
        <f t="shared" si="132"/>
        <v>0</v>
      </c>
      <c r="P1423" s="5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0">
        <f t="shared" si="136"/>
        <v>42013.915613425925</v>
      </c>
      <c r="T1423" s="10">
        <f t="shared" si="137"/>
        <v>42043.915613425925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9">
        <f t="shared" si="132"/>
        <v>0</v>
      </c>
      <c r="P1424" s="5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0">
        <f t="shared" si="136"/>
        <v>42604.239629629628</v>
      </c>
      <c r="T1424" s="10">
        <f t="shared" si="137"/>
        <v>42634.239629629628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9">
        <f t="shared" si="132"/>
        <v>0</v>
      </c>
      <c r="P1425" s="5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0">
        <f t="shared" si="136"/>
        <v>42340.360312500001</v>
      </c>
      <c r="T1425" s="10">
        <f t="shared" si="137"/>
        <v>42370.360312500001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9">
        <f t="shared" si="132"/>
        <v>20</v>
      </c>
      <c r="P1426" s="5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0">
        <f t="shared" si="136"/>
        <v>42676.717615740738</v>
      </c>
      <c r="T1426" s="10">
        <f t="shared" si="137"/>
        <v>42689.759282407409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9">
        <f t="shared" si="132"/>
        <v>0</v>
      </c>
      <c r="P1427" s="5" t="e">
        <f t="shared" si="133"/>
        <v>#DIV/0!</v>
      </c>
      <c r="Q1427" t="str">
        <f t="shared" si="134"/>
        <v>publishing</v>
      </c>
      <c r="R1427" t="str">
        <f t="shared" si="135"/>
        <v>translations</v>
      </c>
      <c r="S1427" s="10">
        <f t="shared" si="136"/>
        <v>42093.131469907406</v>
      </c>
      <c r="T1427" s="10">
        <f t="shared" si="137"/>
        <v>42123.131469907406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9">
        <f t="shared" si="132"/>
        <v>0</v>
      </c>
      <c r="P1428" s="5" t="e">
        <f t="shared" si="133"/>
        <v>#DIV/0!</v>
      </c>
      <c r="Q1428" t="str">
        <f t="shared" si="134"/>
        <v>publishing</v>
      </c>
      <c r="R1428" t="str">
        <f t="shared" si="135"/>
        <v>translations</v>
      </c>
      <c r="S1428" s="10">
        <f t="shared" si="136"/>
        <v>42180.390277777777</v>
      </c>
      <c r="T1428" s="10">
        <f t="shared" si="137"/>
        <v>42240.390277777777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9">
        <f t="shared" si="132"/>
        <v>8</v>
      </c>
      <c r="P1429" s="5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0">
        <f t="shared" si="136"/>
        <v>42601.851678240739</v>
      </c>
      <c r="T1429" s="10">
        <f t="shared" si="137"/>
        <v>42631.851678240739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9">
        <f t="shared" si="132"/>
        <v>5</v>
      </c>
      <c r="P1430" s="5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0">
        <f t="shared" si="136"/>
        <v>42432.379826388889</v>
      </c>
      <c r="T1430" s="10">
        <f t="shared" si="137"/>
        <v>42462.338159722218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9">
        <f t="shared" si="132"/>
        <v>0</v>
      </c>
      <c r="P1431" s="5" t="e">
        <f t="shared" si="133"/>
        <v>#DIV/0!</v>
      </c>
      <c r="Q1431" t="str">
        <f t="shared" si="134"/>
        <v>publishing</v>
      </c>
      <c r="R1431" t="str">
        <f t="shared" si="135"/>
        <v>translations</v>
      </c>
      <c r="S1431" s="10">
        <f t="shared" si="136"/>
        <v>42074.060671296291</v>
      </c>
      <c r="T1431" s="10">
        <f t="shared" si="137"/>
        <v>42104.060671296291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9">
        <f t="shared" si="132"/>
        <v>8</v>
      </c>
      <c r="P1432" s="5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0">
        <f t="shared" si="136"/>
        <v>41961.813518518517</v>
      </c>
      <c r="T1432" s="10">
        <f t="shared" si="137"/>
        <v>41992.813518518517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9">
        <f t="shared" si="132"/>
        <v>32</v>
      </c>
      <c r="P1433" s="5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0">
        <f t="shared" si="136"/>
        <v>42304.210833333331</v>
      </c>
      <c r="T1433" s="10">
        <f t="shared" si="137"/>
        <v>42334.252500000002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9">
        <f t="shared" si="132"/>
        <v>0</v>
      </c>
      <c r="P1434" s="5" t="e">
        <f t="shared" si="133"/>
        <v>#DIV/0!</v>
      </c>
      <c r="Q1434" t="str">
        <f t="shared" si="134"/>
        <v>publishing</v>
      </c>
      <c r="R1434" t="str">
        <f t="shared" si="135"/>
        <v>translations</v>
      </c>
      <c r="S1434" s="10">
        <f t="shared" si="136"/>
        <v>42175.780416666668</v>
      </c>
      <c r="T1434" s="10">
        <f t="shared" si="137"/>
        <v>42205.780416666668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9">
        <f t="shared" si="132"/>
        <v>7</v>
      </c>
      <c r="P1435" s="5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0">
        <f t="shared" si="136"/>
        <v>42673.625868055555</v>
      </c>
      <c r="T1435" s="10">
        <f t="shared" si="137"/>
        <v>42714.458333333328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9">
        <f t="shared" si="132"/>
        <v>10</v>
      </c>
      <c r="P1436" s="5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0">
        <f t="shared" si="136"/>
        <v>42142.767106481479</v>
      </c>
      <c r="T1436" s="10">
        <f t="shared" si="137"/>
        <v>42163.625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9">
        <f t="shared" si="132"/>
        <v>0</v>
      </c>
      <c r="P1437" s="5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0">
        <f t="shared" si="136"/>
        <v>42258.780324074076</v>
      </c>
      <c r="T1437" s="10">
        <f t="shared" si="137"/>
        <v>42288.780324074076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9">
        <f t="shared" si="132"/>
        <v>1</v>
      </c>
      <c r="P1438" s="5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0">
        <f t="shared" si="136"/>
        <v>42391.35019675926</v>
      </c>
      <c r="T1438" s="10">
        <f t="shared" si="137"/>
        <v>42421.35019675926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9">
        <f t="shared" si="132"/>
        <v>27</v>
      </c>
      <c r="P1439" s="5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0">
        <f t="shared" si="136"/>
        <v>41796.531701388885</v>
      </c>
      <c r="T1439" s="10">
        <f t="shared" si="137"/>
        <v>41833.207638888889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9">
        <f t="shared" si="132"/>
        <v>3</v>
      </c>
      <c r="P1440" s="5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0">
        <f t="shared" si="136"/>
        <v>42457.871516203704</v>
      </c>
      <c r="T1440" s="10">
        <f t="shared" si="137"/>
        <v>42487.579861111109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9">
        <f t="shared" si="132"/>
        <v>7</v>
      </c>
      <c r="P1441" s="5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0">
        <f t="shared" si="136"/>
        <v>42040.829872685179</v>
      </c>
      <c r="T1441" s="10">
        <f t="shared" si="137"/>
        <v>42070.829872685179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9">
        <f t="shared" si="132"/>
        <v>0</v>
      </c>
      <c r="P1442" s="5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0">
        <f t="shared" si="136"/>
        <v>42486.748414351852</v>
      </c>
      <c r="T1442" s="10">
        <f t="shared" si="137"/>
        <v>42516.748414351852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9">
        <f t="shared" si="132"/>
        <v>1</v>
      </c>
      <c r="P1443" s="5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0">
        <f t="shared" si="136"/>
        <v>42198.765844907408</v>
      </c>
      <c r="T1443" s="10">
        <f t="shared" si="137"/>
        <v>42258.765844907408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9">
        <f t="shared" si="132"/>
        <v>0</v>
      </c>
      <c r="P1444" s="5" t="e">
        <f t="shared" si="133"/>
        <v>#DIV/0!</v>
      </c>
      <c r="Q1444" t="str">
        <f t="shared" si="134"/>
        <v>publishing</v>
      </c>
      <c r="R1444" t="str">
        <f t="shared" si="135"/>
        <v>translations</v>
      </c>
      <c r="S1444" s="10">
        <f t="shared" si="136"/>
        <v>42485.64534722222</v>
      </c>
      <c r="T1444" s="10">
        <f t="shared" si="137"/>
        <v>42515.64534722222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9">
        <f t="shared" si="132"/>
        <v>0</v>
      </c>
      <c r="P1445" s="5" t="e">
        <f t="shared" si="133"/>
        <v>#DIV/0!</v>
      </c>
      <c r="Q1445" t="str">
        <f t="shared" si="134"/>
        <v>publishing</v>
      </c>
      <c r="R1445" t="str">
        <f t="shared" si="135"/>
        <v>translations</v>
      </c>
      <c r="S1445" s="10">
        <f t="shared" si="136"/>
        <v>42707.926030092596</v>
      </c>
      <c r="T1445" s="10">
        <f t="shared" si="137"/>
        <v>42737.926030092596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9">
        <f t="shared" si="132"/>
        <v>0</v>
      </c>
      <c r="P1446" s="5" t="e">
        <f t="shared" si="133"/>
        <v>#DIV/0!</v>
      </c>
      <c r="Q1446" t="str">
        <f t="shared" si="134"/>
        <v>publishing</v>
      </c>
      <c r="R1446" t="str">
        <f t="shared" si="135"/>
        <v>translations</v>
      </c>
      <c r="S1446" s="10">
        <f t="shared" si="136"/>
        <v>42199.873402777783</v>
      </c>
      <c r="T1446" s="10">
        <f t="shared" si="137"/>
        <v>42259.873402777783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9">
        <f t="shared" si="132"/>
        <v>0</v>
      </c>
      <c r="P1447" s="5" t="e">
        <f t="shared" si="133"/>
        <v>#DIV/0!</v>
      </c>
      <c r="Q1447" t="str">
        <f t="shared" si="134"/>
        <v>publishing</v>
      </c>
      <c r="R1447" t="str">
        <f t="shared" si="135"/>
        <v>translations</v>
      </c>
      <c r="S1447" s="10">
        <f t="shared" si="136"/>
        <v>42139.542303240742</v>
      </c>
      <c r="T1447" s="10">
        <f t="shared" si="137"/>
        <v>42169.542303240742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9">
        <f t="shared" si="132"/>
        <v>0</v>
      </c>
      <c r="P1448" s="5" t="e">
        <f t="shared" si="133"/>
        <v>#DIV/0!</v>
      </c>
      <c r="Q1448" t="str">
        <f t="shared" si="134"/>
        <v>publishing</v>
      </c>
      <c r="R1448" t="str">
        <f t="shared" si="135"/>
        <v>translations</v>
      </c>
      <c r="S1448" s="10">
        <f t="shared" si="136"/>
        <v>42461.447662037041</v>
      </c>
      <c r="T1448" s="10">
        <f t="shared" si="137"/>
        <v>42481.447662037041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9">
        <f t="shared" si="132"/>
        <v>0</v>
      </c>
      <c r="P1449" s="5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0">
        <f t="shared" si="136"/>
        <v>42529.730717592596</v>
      </c>
      <c r="T1449" s="10">
        <f t="shared" si="137"/>
        <v>42559.730717592596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9">
        <f t="shared" si="132"/>
        <v>0</v>
      </c>
      <c r="P1450" s="5" t="e">
        <f t="shared" si="133"/>
        <v>#DIV/0!</v>
      </c>
      <c r="Q1450" t="str">
        <f t="shared" si="134"/>
        <v>publishing</v>
      </c>
      <c r="R1450" t="str">
        <f t="shared" si="135"/>
        <v>translations</v>
      </c>
      <c r="S1450" s="10">
        <f t="shared" si="136"/>
        <v>42115.936550925922</v>
      </c>
      <c r="T1450" s="10">
        <f t="shared" si="137"/>
        <v>42146.225694444445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9">
        <f t="shared" si="132"/>
        <v>0</v>
      </c>
      <c r="P1451" s="5" t="e">
        <f t="shared" si="133"/>
        <v>#DIV/0!</v>
      </c>
      <c r="Q1451" t="str">
        <f t="shared" si="134"/>
        <v>publishing</v>
      </c>
      <c r="R1451" t="str">
        <f t="shared" si="135"/>
        <v>translations</v>
      </c>
      <c r="S1451" s="10">
        <f t="shared" si="136"/>
        <v>42086.811400462961</v>
      </c>
      <c r="T1451" s="10">
        <f t="shared" si="137"/>
        <v>42134.811400462961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9">
        <f t="shared" si="132"/>
        <v>0</v>
      </c>
      <c r="P1452" s="5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0">
        <f t="shared" si="136"/>
        <v>42390.171261574069</v>
      </c>
      <c r="T1452" s="10">
        <f t="shared" si="137"/>
        <v>42420.171261574069</v>
      </c>
    </row>
    <row r="1453" spans="1:20" ht="45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9">
        <f t="shared" si="132"/>
        <v>0</v>
      </c>
      <c r="P1453" s="5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0">
        <f t="shared" si="136"/>
        <v>41931.959016203706</v>
      </c>
      <c r="T1453" s="10">
        <f t="shared" si="137"/>
        <v>41962.00068287037</v>
      </c>
    </row>
    <row r="1454" spans="1:20" ht="45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9">
        <f t="shared" si="132"/>
        <v>0</v>
      </c>
      <c r="P1454" s="5" t="e">
        <f t="shared" si="133"/>
        <v>#DIV/0!</v>
      </c>
      <c r="Q1454" t="str">
        <f t="shared" si="134"/>
        <v>publishing</v>
      </c>
      <c r="R1454" t="str">
        <f t="shared" si="135"/>
        <v>translations</v>
      </c>
      <c r="S1454" s="10">
        <f t="shared" si="136"/>
        <v>41818.703275462962</v>
      </c>
      <c r="T1454" s="10">
        <f t="shared" si="137"/>
        <v>41848.703275462962</v>
      </c>
    </row>
    <row r="1455" spans="1:20" ht="60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9">
        <f t="shared" si="132"/>
        <v>0</v>
      </c>
      <c r="P1455" s="5" t="e">
        <f t="shared" si="133"/>
        <v>#DIV/0!</v>
      </c>
      <c r="Q1455" t="str">
        <f t="shared" si="134"/>
        <v>publishing</v>
      </c>
      <c r="R1455" t="str">
        <f t="shared" si="135"/>
        <v>translations</v>
      </c>
      <c r="S1455" s="10">
        <f t="shared" si="136"/>
        <v>42795.696145833332</v>
      </c>
      <c r="T1455" s="10">
        <f t="shared" si="137"/>
        <v>42840.654479166667</v>
      </c>
    </row>
    <row r="1456" spans="1:20" ht="60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9">
        <f t="shared" si="132"/>
        <v>1</v>
      </c>
      <c r="P1456" s="5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0">
        <f t="shared" si="136"/>
        <v>42463.866666666669</v>
      </c>
      <c r="T1456" s="10">
        <f t="shared" si="137"/>
        <v>42484.915972222225</v>
      </c>
    </row>
    <row r="1457" spans="1:20" ht="60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9">
        <f t="shared" si="132"/>
        <v>11</v>
      </c>
      <c r="P1457" s="5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0">
        <f t="shared" si="136"/>
        <v>41832.672685185185</v>
      </c>
      <c r="T1457" s="10">
        <f t="shared" si="137"/>
        <v>41887.568749999999</v>
      </c>
    </row>
    <row r="1458" spans="1:20" ht="30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9">
        <f t="shared" si="132"/>
        <v>3</v>
      </c>
      <c r="P1458" s="5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0">
        <f t="shared" si="136"/>
        <v>42708.668576388889</v>
      </c>
      <c r="T1458" s="10">
        <f t="shared" si="137"/>
        <v>42738.668576388889</v>
      </c>
    </row>
    <row r="1459" spans="1:20" ht="30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9">
        <f t="shared" si="132"/>
        <v>0</v>
      </c>
      <c r="P1459" s="5" t="e">
        <f t="shared" si="133"/>
        <v>#DIV/0!</v>
      </c>
      <c r="Q1459" t="str">
        <f t="shared" si="134"/>
        <v>publishing</v>
      </c>
      <c r="R1459" t="str">
        <f t="shared" si="135"/>
        <v>translations</v>
      </c>
      <c r="S1459" s="10">
        <f t="shared" si="136"/>
        <v>42289.89634259259</v>
      </c>
      <c r="T1459" s="10">
        <f t="shared" si="137"/>
        <v>42319.938009259262</v>
      </c>
    </row>
    <row r="1460" spans="1:20" ht="60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9">
        <f t="shared" si="132"/>
        <v>0</v>
      </c>
      <c r="P1460" s="5" t="e">
        <f t="shared" si="133"/>
        <v>#DIV/0!</v>
      </c>
      <c r="Q1460" t="str">
        <f t="shared" si="134"/>
        <v>publishing</v>
      </c>
      <c r="R1460" t="str">
        <f t="shared" si="135"/>
        <v>translations</v>
      </c>
      <c r="S1460" s="10">
        <f t="shared" si="136"/>
        <v>41831.705555555556</v>
      </c>
      <c r="T1460" s="10">
        <f t="shared" si="137"/>
        <v>41862.166666666664</v>
      </c>
    </row>
    <row r="1461" spans="1:20" ht="45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9">
        <f t="shared" si="132"/>
        <v>0</v>
      </c>
      <c r="P1461" s="5" t="e">
        <f t="shared" si="133"/>
        <v>#DIV/0!</v>
      </c>
      <c r="Q1461" t="str">
        <f t="shared" si="134"/>
        <v>publishing</v>
      </c>
      <c r="R1461" t="str">
        <f t="shared" si="135"/>
        <v>translations</v>
      </c>
      <c r="S1461" s="10">
        <f t="shared" si="136"/>
        <v>42312.204814814817</v>
      </c>
      <c r="T1461" s="10">
        <f t="shared" si="137"/>
        <v>42340.725694444445</v>
      </c>
    </row>
    <row r="1462" spans="1:20" ht="45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9">
        <f t="shared" si="132"/>
        <v>0</v>
      </c>
      <c r="P1462" s="5" t="e">
        <f t="shared" si="133"/>
        <v>#DIV/0!</v>
      </c>
      <c r="Q1462" t="str">
        <f t="shared" si="134"/>
        <v>publishing</v>
      </c>
      <c r="R1462" t="str">
        <f t="shared" si="135"/>
        <v>translations</v>
      </c>
      <c r="S1462" s="10">
        <f t="shared" si="136"/>
        <v>41915.896967592591</v>
      </c>
      <c r="T1462" s="10">
        <f t="shared" si="137"/>
        <v>41973.989583333328</v>
      </c>
    </row>
    <row r="1463" spans="1:20" ht="60" x14ac:dyDescent="0.25">
      <c r="A1463">
        <v>1889</v>
      </c>
      <c r="B1463" s="3" t="s">
        <v>1890</v>
      </c>
      <c r="C1463" s="3" t="s">
        <v>5999</v>
      </c>
      <c r="D1463">
        <v>2000</v>
      </c>
      <c r="E1463">
        <v>2132</v>
      </c>
      <c r="F1463" t="s">
        <v>8219</v>
      </c>
      <c r="G1463" t="s">
        <v>8224</v>
      </c>
      <c r="H1463" t="s">
        <v>8246</v>
      </c>
      <c r="I1463">
        <v>1363024946</v>
      </c>
      <c r="J1463">
        <v>1359140546</v>
      </c>
      <c r="K1463" t="b">
        <v>0</v>
      </c>
      <c r="L1463">
        <v>44</v>
      </c>
      <c r="M1463" t="b">
        <v>1</v>
      </c>
      <c r="N1463" t="s">
        <v>8279</v>
      </c>
      <c r="O1463" s="9">
        <f t="shared" si="132"/>
        <v>107</v>
      </c>
      <c r="P1463" s="5">
        <f t="shared" si="133"/>
        <v>48.454545454545453</v>
      </c>
      <c r="Q1463" t="str">
        <f t="shared" si="134"/>
        <v>music</v>
      </c>
      <c r="R1463" t="str">
        <f t="shared" si="135"/>
        <v>indie rock</v>
      </c>
      <c r="S1463" s="10">
        <f t="shared" si="136"/>
        <v>41299.793356481481</v>
      </c>
      <c r="T1463" s="10">
        <f t="shared" si="137"/>
        <v>41344.751689814817</v>
      </c>
    </row>
    <row r="1464" spans="1:20" ht="45" x14ac:dyDescent="0.25">
      <c r="A1464">
        <v>3480</v>
      </c>
      <c r="B1464" s="3" t="s">
        <v>3479</v>
      </c>
      <c r="C1464" s="3" t="s">
        <v>7590</v>
      </c>
      <c r="D1464">
        <v>1500</v>
      </c>
      <c r="E1464">
        <v>2140</v>
      </c>
      <c r="F1464" t="s">
        <v>8219</v>
      </c>
      <c r="G1464" t="s">
        <v>8224</v>
      </c>
      <c r="H1464" t="s">
        <v>8246</v>
      </c>
      <c r="I1464">
        <v>1436562000</v>
      </c>
      <c r="J1464">
        <v>1434440227</v>
      </c>
      <c r="K1464" t="b">
        <v>0</v>
      </c>
      <c r="L1464">
        <v>13</v>
      </c>
      <c r="M1464" t="b">
        <v>1</v>
      </c>
      <c r="N1464" t="s">
        <v>8271</v>
      </c>
      <c r="O1464" s="9">
        <f t="shared" si="132"/>
        <v>143</v>
      </c>
      <c r="P1464" s="5">
        <f t="shared" si="133"/>
        <v>164.61538461538461</v>
      </c>
      <c r="Q1464" t="str">
        <f t="shared" si="134"/>
        <v>theater</v>
      </c>
      <c r="R1464" t="str">
        <f t="shared" si="135"/>
        <v>plays</v>
      </c>
      <c r="S1464" s="10">
        <f t="shared" si="136"/>
        <v>42171.317442129628</v>
      </c>
      <c r="T1464" s="10">
        <f t="shared" si="137"/>
        <v>42195.875</v>
      </c>
    </row>
    <row r="1465" spans="1:20" ht="45" x14ac:dyDescent="0.25">
      <c r="A1465">
        <v>3548</v>
      </c>
      <c r="B1465" s="3" t="s">
        <v>3547</v>
      </c>
      <c r="C1465" s="3" t="s">
        <v>7658</v>
      </c>
      <c r="D1465">
        <v>2100</v>
      </c>
      <c r="E1465">
        <v>2140</v>
      </c>
      <c r="F1465" t="s">
        <v>8219</v>
      </c>
      <c r="G1465" t="s">
        <v>8224</v>
      </c>
      <c r="H1465" t="s">
        <v>8246</v>
      </c>
      <c r="I1465">
        <v>1457139600</v>
      </c>
      <c r="J1465">
        <v>1455230214</v>
      </c>
      <c r="K1465" t="b">
        <v>0</v>
      </c>
      <c r="L1465">
        <v>13</v>
      </c>
      <c r="M1465" t="b">
        <v>1</v>
      </c>
      <c r="N1465" t="s">
        <v>8271</v>
      </c>
      <c r="O1465" s="9">
        <f t="shared" si="132"/>
        <v>102</v>
      </c>
      <c r="P1465" s="5">
        <f t="shared" si="133"/>
        <v>164.61538461538461</v>
      </c>
      <c r="Q1465" t="str">
        <f t="shared" si="134"/>
        <v>theater</v>
      </c>
      <c r="R1465" t="str">
        <f t="shared" si="135"/>
        <v>plays</v>
      </c>
      <c r="S1465" s="10">
        <f t="shared" si="136"/>
        <v>42411.942291666666</v>
      </c>
      <c r="T1465" s="10">
        <f t="shared" si="137"/>
        <v>42434.041666666672</v>
      </c>
    </row>
    <row r="1466" spans="1:20" ht="60" x14ac:dyDescent="0.25">
      <c r="A1466">
        <v>647</v>
      </c>
      <c r="B1466" s="3" t="s">
        <v>648</v>
      </c>
      <c r="C1466" s="3" t="s">
        <v>4757</v>
      </c>
      <c r="D1466">
        <v>2000</v>
      </c>
      <c r="E1466">
        <v>2141</v>
      </c>
      <c r="F1466" t="s">
        <v>8219</v>
      </c>
      <c r="G1466" t="s">
        <v>8229</v>
      </c>
      <c r="H1466" t="s">
        <v>8251</v>
      </c>
      <c r="I1466">
        <v>1458235549</v>
      </c>
      <c r="J1466">
        <v>1455647149</v>
      </c>
      <c r="K1466" t="b">
        <v>0</v>
      </c>
      <c r="L1466">
        <v>17</v>
      </c>
      <c r="M1466" t="b">
        <v>1</v>
      </c>
      <c r="N1466" t="s">
        <v>8273</v>
      </c>
      <c r="O1466" s="9">
        <f t="shared" si="132"/>
        <v>107</v>
      </c>
      <c r="P1466" s="5">
        <f t="shared" si="133"/>
        <v>125.94117647058823</v>
      </c>
      <c r="Q1466" t="str">
        <f t="shared" si="134"/>
        <v>technology</v>
      </c>
      <c r="R1466" t="str">
        <f t="shared" si="135"/>
        <v>wearables</v>
      </c>
      <c r="S1466" s="10">
        <f t="shared" si="136"/>
        <v>42416.767928240741</v>
      </c>
      <c r="T1466" s="10">
        <f t="shared" si="137"/>
        <v>42446.726261574076</v>
      </c>
    </row>
    <row r="1467" spans="1:20" ht="60" x14ac:dyDescent="0.25">
      <c r="A1467">
        <v>3407</v>
      </c>
      <c r="B1467" s="3" t="s">
        <v>3406</v>
      </c>
      <c r="C1467" s="3" t="s">
        <v>7517</v>
      </c>
      <c r="D1467">
        <v>2000</v>
      </c>
      <c r="E1467">
        <v>2142</v>
      </c>
      <c r="F1467" t="s">
        <v>8219</v>
      </c>
      <c r="G1467" t="s">
        <v>8225</v>
      </c>
      <c r="H1467" t="s">
        <v>8247</v>
      </c>
      <c r="I1467">
        <v>1404641289</v>
      </c>
      <c r="J1467">
        <v>1402049289</v>
      </c>
      <c r="K1467" t="b">
        <v>0</v>
      </c>
      <c r="L1467">
        <v>67</v>
      </c>
      <c r="M1467" t="b">
        <v>1</v>
      </c>
      <c r="N1467" t="s">
        <v>8271</v>
      </c>
      <c r="O1467" s="9">
        <f t="shared" si="132"/>
        <v>107</v>
      </c>
      <c r="P1467" s="5">
        <f t="shared" si="133"/>
        <v>31.970149253731343</v>
      </c>
      <c r="Q1467" t="str">
        <f t="shared" si="134"/>
        <v>theater</v>
      </c>
      <c r="R1467" t="str">
        <f t="shared" si="135"/>
        <v>plays</v>
      </c>
      <c r="S1467" s="10">
        <f t="shared" si="136"/>
        <v>41796.422326388885</v>
      </c>
      <c r="T1467" s="10">
        <f t="shared" si="137"/>
        <v>41826.422326388885</v>
      </c>
    </row>
    <row r="1468" spans="1:20" ht="45" x14ac:dyDescent="0.25">
      <c r="A1468">
        <v>1655</v>
      </c>
      <c r="B1468" s="3" t="s">
        <v>1656</v>
      </c>
      <c r="C1468" s="3" t="s">
        <v>5765</v>
      </c>
      <c r="D1468">
        <v>1500</v>
      </c>
      <c r="E1468">
        <v>2143</v>
      </c>
      <c r="F1468" t="s">
        <v>8219</v>
      </c>
      <c r="G1468" t="s">
        <v>8224</v>
      </c>
      <c r="H1468" t="s">
        <v>8246</v>
      </c>
      <c r="I1468">
        <v>1333648820</v>
      </c>
      <c r="J1468">
        <v>1331060420</v>
      </c>
      <c r="K1468" t="b">
        <v>0</v>
      </c>
      <c r="L1468">
        <v>48</v>
      </c>
      <c r="M1468" t="b">
        <v>1</v>
      </c>
      <c r="N1468" t="s">
        <v>8292</v>
      </c>
      <c r="O1468" s="9">
        <f t="shared" si="132"/>
        <v>143</v>
      </c>
      <c r="P1468" s="5">
        <f t="shared" si="133"/>
        <v>44.645833333333336</v>
      </c>
      <c r="Q1468" t="str">
        <f t="shared" si="134"/>
        <v>music</v>
      </c>
      <c r="R1468" t="str">
        <f t="shared" si="135"/>
        <v>pop</v>
      </c>
      <c r="S1468" s="10">
        <f t="shared" si="136"/>
        <v>40974.791898148149</v>
      </c>
      <c r="T1468" s="10">
        <f t="shared" si="137"/>
        <v>41004.750231481477</v>
      </c>
    </row>
    <row r="1469" spans="1:20" ht="45" x14ac:dyDescent="0.25">
      <c r="A1469">
        <v>2468</v>
      </c>
      <c r="B1469" s="3" t="s">
        <v>2469</v>
      </c>
      <c r="C1469" s="3" t="s">
        <v>6578</v>
      </c>
      <c r="D1469">
        <v>2000</v>
      </c>
      <c r="E1469">
        <v>2144.34</v>
      </c>
      <c r="F1469" t="s">
        <v>8219</v>
      </c>
      <c r="G1469" t="s">
        <v>8224</v>
      </c>
      <c r="H1469" t="s">
        <v>8246</v>
      </c>
      <c r="I1469">
        <v>1351400400</v>
      </c>
      <c r="J1469">
        <v>1348285321</v>
      </c>
      <c r="K1469" t="b">
        <v>0</v>
      </c>
      <c r="L1469">
        <v>58</v>
      </c>
      <c r="M1469" t="b">
        <v>1</v>
      </c>
      <c r="N1469" t="s">
        <v>8279</v>
      </c>
      <c r="O1469" s="9">
        <f t="shared" si="132"/>
        <v>107</v>
      </c>
      <c r="P1469" s="5">
        <f t="shared" si="133"/>
        <v>36.97137931034483</v>
      </c>
      <c r="Q1469" t="str">
        <f t="shared" si="134"/>
        <v>music</v>
      </c>
      <c r="R1469" t="str">
        <f t="shared" si="135"/>
        <v>indie rock</v>
      </c>
      <c r="S1469" s="10">
        <f t="shared" si="136"/>
        <v>41174.154178240737</v>
      </c>
      <c r="T1469" s="10">
        <f t="shared" si="137"/>
        <v>41210.208333333336</v>
      </c>
    </row>
    <row r="1470" spans="1:20" ht="60" x14ac:dyDescent="0.25">
      <c r="A1470">
        <v>3817</v>
      </c>
      <c r="B1470" s="3" t="s">
        <v>3814</v>
      </c>
      <c r="C1470" s="3" t="s">
        <v>7927</v>
      </c>
      <c r="D1470">
        <v>2000</v>
      </c>
      <c r="E1470">
        <v>2145</v>
      </c>
      <c r="F1470" t="s">
        <v>8219</v>
      </c>
      <c r="G1470" t="s">
        <v>8224</v>
      </c>
      <c r="H1470" t="s">
        <v>8246</v>
      </c>
      <c r="I1470">
        <v>1445659140</v>
      </c>
      <c r="J1470">
        <v>1444236216</v>
      </c>
      <c r="K1470" t="b">
        <v>0</v>
      </c>
      <c r="L1470">
        <v>20</v>
      </c>
      <c r="M1470" t="b">
        <v>1</v>
      </c>
      <c r="N1470" t="s">
        <v>8271</v>
      </c>
      <c r="O1470" s="9">
        <f t="shared" si="132"/>
        <v>107</v>
      </c>
      <c r="P1470" s="5">
        <f t="shared" si="133"/>
        <v>107.25</v>
      </c>
      <c r="Q1470" t="str">
        <f t="shared" si="134"/>
        <v>theater</v>
      </c>
      <c r="R1470" t="str">
        <f t="shared" si="135"/>
        <v>plays</v>
      </c>
      <c r="S1470" s="10">
        <f t="shared" si="136"/>
        <v>42284.69694444444</v>
      </c>
      <c r="T1470" s="10">
        <f t="shared" si="137"/>
        <v>42301.165972222225</v>
      </c>
    </row>
    <row r="1471" spans="1:20" ht="60" x14ac:dyDescent="0.25">
      <c r="A1471">
        <v>2292</v>
      </c>
      <c r="B1471" s="3" t="s">
        <v>2293</v>
      </c>
      <c r="C1471" s="3" t="s">
        <v>6402</v>
      </c>
      <c r="D1471">
        <v>2000</v>
      </c>
      <c r="E1471">
        <v>2145.0100000000002</v>
      </c>
      <c r="F1471" t="s">
        <v>8219</v>
      </c>
      <c r="G1471" t="s">
        <v>8224</v>
      </c>
      <c r="H1471" t="s">
        <v>8246</v>
      </c>
      <c r="I1471">
        <v>1334767476</v>
      </c>
      <c r="J1471">
        <v>1332175476</v>
      </c>
      <c r="K1471" t="b">
        <v>0</v>
      </c>
      <c r="L1471">
        <v>46</v>
      </c>
      <c r="M1471" t="b">
        <v>1</v>
      </c>
      <c r="N1471" t="s">
        <v>8276</v>
      </c>
      <c r="O1471" s="9">
        <f t="shared" si="132"/>
        <v>107</v>
      </c>
      <c r="P1471" s="5">
        <f t="shared" si="133"/>
        <v>46.630652173913049</v>
      </c>
      <c r="Q1471" t="str">
        <f t="shared" si="134"/>
        <v>music</v>
      </c>
      <c r="R1471" t="str">
        <f t="shared" si="135"/>
        <v>rock</v>
      </c>
      <c r="S1471" s="10">
        <f t="shared" si="136"/>
        <v>40987.697638888887</v>
      </c>
      <c r="T1471" s="10">
        <f t="shared" si="137"/>
        <v>41017.697638888887</v>
      </c>
    </row>
    <row r="1472" spans="1:20" ht="60" x14ac:dyDescent="0.25">
      <c r="A1472">
        <v>2555</v>
      </c>
      <c r="B1472" s="3" t="s">
        <v>2555</v>
      </c>
      <c r="C1472" s="3" t="s">
        <v>6665</v>
      </c>
      <c r="D1472">
        <v>2000</v>
      </c>
      <c r="E1472">
        <v>2147</v>
      </c>
      <c r="F1472" t="s">
        <v>8219</v>
      </c>
      <c r="G1472" t="s">
        <v>8224</v>
      </c>
      <c r="H1472" t="s">
        <v>8246</v>
      </c>
      <c r="I1472">
        <v>1338219793</v>
      </c>
      <c r="J1472">
        <v>1335541393</v>
      </c>
      <c r="K1472" t="b">
        <v>0</v>
      </c>
      <c r="L1472">
        <v>35</v>
      </c>
      <c r="M1472" t="b">
        <v>1</v>
      </c>
      <c r="N1472" t="s">
        <v>8300</v>
      </c>
      <c r="O1472" s="9">
        <f t="shared" si="132"/>
        <v>107</v>
      </c>
      <c r="P1472" s="5">
        <f t="shared" si="133"/>
        <v>61.342857142857142</v>
      </c>
      <c r="Q1472" t="str">
        <f t="shared" si="134"/>
        <v>music</v>
      </c>
      <c r="R1472" t="str">
        <f t="shared" si="135"/>
        <v>classical music</v>
      </c>
      <c r="S1472" s="10">
        <f t="shared" si="136"/>
        <v>41026.655011574076</v>
      </c>
      <c r="T1472" s="10">
        <f t="shared" si="137"/>
        <v>41057.655011574076</v>
      </c>
    </row>
    <row r="1473" spans="1:20" ht="60" x14ac:dyDescent="0.25">
      <c r="A1473">
        <v>824</v>
      </c>
      <c r="B1473" s="3" t="s">
        <v>825</v>
      </c>
      <c r="C1473" s="3" t="s">
        <v>4934</v>
      </c>
      <c r="D1473">
        <v>1600</v>
      </c>
      <c r="E1473">
        <v>2150.1</v>
      </c>
      <c r="F1473" t="s">
        <v>8219</v>
      </c>
      <c r="G1473" t="s">
        <v>8224</v>
      </c>
      <c r="H1473" t="s">
        <v>8246</v>
      </c>
      <c r="I1473">
        <v>1271573940</v>
      </c>
      <c r="J1473">
        <v>1268459318</v>
      </c>
      <c r="K1473" t="b">
        <v>0</v>
      </c>
      <c r="L1473">
        <v>54</v>
      </c>
      <c r="M1473" t="b">
        <v>1</v>
      </c>
      <c r="N1473" t="s">
        <v>8276</v>
      </c>
      <c r="O1473" s="9">
        <f t="shared" si="132"/>
        <v>134</v>
      </c>
      <c r="P1473" s="5">
        <f t="shared" si="133"/>
        <v>39.816666666666663</v>
      </c>
      <c r="Q1473" t="str">
        <f t="shared" si="134"/>
        <v>music</v>
      </c>
      <c r="R1473" t="str">
        <f t="shared" si="135"/>
        <v>rock</v>
      </c>
      <c r="S1473" s="10">
        <f t="shared" si="136"/>
        <v>40250.242106481484</v>
      </c>
      <c r="T1473" s="10">
        <f t="shared" si="137"/>
        <v>40286.290972222225</v>
      </c>
    </row>
    <row r="1474" spans="1:20" ht="45" x14ac:dyDescent="0.25">
      <c r="A1474">
        <v>2792</v>
      </c>
      <c r="B1474" s="3" t="s">
        <v>2792</v>
      </c>
      <c r="C1474" s="3" t="s">
        <v>6902</v>
      </c>
      <c r="D1474">
        <v>2000</v>
      </c>
      <c r="E1474">
        <v>2152</v>
      </c>
      <c r="F1474" t="s">
        <v>8219</v>
      </c>
      <c r="G1474" t="s">
        <v>8224</v>
      </c>
      <c r="H1474" t="s">
        <v>8246</v>
      </c>
      <c r="I1474">
        <v>1439357559</v>
      </c>
      <c r="J1474">
        <v>1435469559</v>
      </c>
      <c r="K1474" t="b">
        <v>0</v>
      </c>
      <c r="L1474">
        <v>24</v>
      </c>
      <c r="M1474" t="b">
        <v>1</v>
      </c>
      <c r="N1474" t="s">
        <v>8271</v>
      </c>
      <c r="O1474" s="9">
        <f t="shared" ref="O1474:O1537" si="138">ROUND((E1474/D1474)*100,0)</f>
        <v>108</v>
      </c>
      <c r="P1474" s="5">
        <f t="shared" ref="P1474:P1537" si="139">E1474/L1474</f>
        <v>89.666666666666671</v>
      </c>
      <c r="Q1474" t="str">
        <f t="shared" ref="Q1474:Q1537" si="140">LEFT(N1474,SEARCH("/",N1474)-1)</f>
        <v>theater</v>
      </c>
      <c r="R1474" t="str">
        <f t="shared" ref="R1474:R1537" si="141">RIGHT(N1474,LEN(N1474)-SEARCH("/",N1474,1))</f>
        <v>plays</v>
      </c>
      <c r="S1474" s="10">
        <f t="shared" ref="S1474:S1537" si="142">(((J1474/60)/60)/24)+DATE(1970,1,1)</f>
        <v>42183.231006944443</v>
      </c>
      <c r="T1474" s="10">
        <f t="shared" ref="T1474:T1537" si="143">(((I1474/60)/60)/24)+DATE(1970,1,1)</f>
        <v>42228.231006944443</v>
      </c>
    </row>
    <row r="1475" spans="1:20" ht="45" x14ac:dyDescent="0.25">
      <c r="A1475">
        <v>2107</v>
      </c>
      <c r="B1475" s="3" t="s">
        <v>2108</v>
      </c>
      <c r="C1475" s="3" t="s">
        <v>6217</v>
      </c>
      <c r="D1475">
        <v>2000</v>
      </c>
      <c r="E1475">
        <v>2154.66</v>
      </c>
      <c r="F1475" t="s">
        <v>8219</v>
      </c>
      <c r="G1475" t="s">
        <v>8224</v>
      </c>
      <c r="H1475" t="s">
        <v>8246</v>
      </c>
      <c r="I1475">
        <v>1415815393</v>
      </c>
      <c r="J1475">
        <v>1413997393</v>
      </c>
      <c r="K1475" t="b">
        <v>0</v>
      </c>
      <c r="L1475">
        <v>58</v>
      </c>
      <c r="M1475" t="b">
        <v>1</v>
      </c>
      <c r="N1475" t="s">
        <v>8279</v>
      </c>
      <c r="O1475" s="9">
        <f t="shared" si="138"/>
        <v>108</v>
      </c>
      <c r="P1475" s="5">
        <f t="shared" si="139"/>
        <v>37.149310344827583</v>
      </c>
      <c r="Q1475" t="str">
        <f t="shared" si="140"/>
        <v>music</v>
      </c>
      <c r="R1475" t="str">
        <f t="shared" si="141"/>
        <v>indie rock</v>
      </c>
      <c r="S1475" s="10">
        <f t="shared" si="142"/>
        <v>41934.71056712963</v>
      </c>
      <c r="T1475" s="10">
        <f t="shared" si="143"/>
        <v>41955.752233796295</v>
      </c>
    </row>
    <row r="1476" spans="1:20" ht="60" x14ac:dyDescent="0.25">
      <c r="A1476">
        <v>2826</v>
      </c>
      <c r="B1476" s="3" t="s">
        <v>2826</v>
      </c>
      <c r="C1476" s="3" t="s">
        <v>6936</v>
      </c>
      <c r="D1476">
        <v>2000</v>
      </c>
      <c r="E1476">
        <v>2155</v>
      </c>
      <c r="F1476" t="s">
        <v>8219</v>
      </c>
      <c r="G1476" t="s">
        <v>8224</v>
      </c>
      <c r="H1476" t="s">
        <v>8246</v>
      </c>
      <c r="I1476">
        <v>1436511600</v>
      </c>
      <c r="J1476">
        <v>1434415812</v>
      </c>
      <c r="K1476" t="b">
        <v>0</v>
      </c>
      <c r="L1476">
        <v>19</v>
      </c>
      <c r="M1476" t="b">
        <v>1</v>
      </c>
      <c r="N1476" t="s">
        <v>8271</v>
      </c>
      <c r="O1476" s="9">
        <f t="shared" si="138"/>
        <v>108</v>
      </c>
      <c r="P1476" s="5">
        <f t="shared" si="139"/>
        <v>113.42105263157895</v>
      </c>
      <c r="Q1476" t="str">
        <f t="shared" si="140"/>
        <v>theater</v>
      </c>
      <c r="R1476" t="str">
        <f t="shared" si="141"/>
        <v>plays</v>
      </c>
      <c r="S1476" s="10">
        <f t="shared" si="142"/>
        <v>42171.034861111111</v>
      </c>
      <c r="T1476" s="10">
        <f t="shared" si="143"/>
        <v>42195.291666666672</v>
      </c>
    </row>
    <row r="1477" spans="1:20" ht="60" x14ac:dyDescent="0.25">
      <c r="A1477">
        <v>48</v>
      </c>
      <c r="B1477" s="3" t="s">
        <v>50</v>
      </c>
      <c r="C1477" s="3" t="s">
        <v>4159</v>
      </c>
      <c r="D1477">
        <v>2000</v>
      </c>
      <c r="E1477">
        <v>2159</v>
      </c>
      <c r="F1477" t="s">
        <v>8219</v>
      </c>
      <c r="G1477" t="s">
        <v>8225</v>
      </c>
      <c r="H1477" t="s">
        <v>8247</v>
      </c>
      <c r="I1477">
        <v>1425211200</v>
      </c>
      <c r="J1477">
        <v>1422534260</v>
      </c>
      <c r="K1477" t="b">
        <v>0</v>
      </c>
      <c r="L1477">
        <v>38</v>
      </c>
      <c r="M1477" t="b">
        <v>1</v>
      </c>
      <c r="N1477" t="s">
        <v>8265</v>
      </c>
      <c r="O1477" s="9">
        <f t="shared" si="138"/>
        <v>108</v>
      </c>
      <c r="P1477" s="5">
        <f t="shared" si="139"/>
        <v>56.815789473684212</v>
      </c>
      <c r="Q1477" t="str">
        <f t="shared" si="140"/>
        <v>film &amp; video</v>
      </c>
      <c r="R1477" t="str">
        <f t="shared" si="141"/>
        <v>television</v>
      </c>
      <c r="S1477" s="10">
        <f t="shared" si="142"/>
        <v>42033.516898148147</v>
      </c>
      <c r="T1477" s="10">
        <f t="shared" si="143"/>
        <v>42064.5</v>
      </c>
    </row>
    <row r="1478" spans="1:20" ht="60" x14ac:dyDescent="0.25">
      <c r="A1478">
        <v>3697</v>
      </c>
      <c r="B1478" s="3" t="s">
        <v>3694</v>
      </c>
      <c r="C1478" s="3" t="s">
        <v>7807</v>
      </c>
      <c r="D1478">
        <v>2000</v>
      </c>
      <c r="E1478">
        <v>2160</v>
      </c>
      <c r="F1478" t="s">
        <v>8219</v>
      </c>
      <c r="G1478" t="s">
        <v>8225</v>
      </c>
      <c r="H1478" t="s">
        <v>8247</v>
      </c>
      <c r="I1478">
        <v>1462878648</v>
      </c>
      <c r="J1478">
        <v>1461064248</v>
      </c>
      <c r="K1478" t="b">
        <v>0</v>
      </c>
      <c r="L1478">
        <v>30</v>
      </c>
      <c r="M1478" t="b">
        <v>1</v>
      </c>
      <c r="N1478" t="s">
        <v>8271</v>
      </c>
      <c r="O1478" s="9">
        <f t="shared" si="138"/>
        <v>108</v>
      </c>
      <c r="P1478" s="5">
        <f t="shared" si="139"/>
        <v>72</v>
      </c>
      <c r="Q1478" t="str">
        <f t="shared" si="140"/>
        <v>theater</v>
      </c>
      <c r="R1478" t="str">
        <f t="shared" si="141"/>
        <v>plays</v>
      </c>
      <c r="S1478" s="10">
        <f t="shared" si="142"/>
        <v>42479.465833333335</v>
      </c>
      <c r="T1478" s="10">
        <f t="shared" si="143"/>
        <v>42500.465833333335</v>
      </c>
    </row>
    <row r="1479" spans="1:20" ht="60" x14ac:dyDescent="0.25">
      <c r="A1479">
        <v>3296</v>
      </c>
      <c r="B1479" s="3" t="s">
        <v>3296</v>
      </c>
      <c r="C1479" s="3" t="s">
        <v>7406</v>
      </c>
      <c r="D1479">
        <v>1500</v>
      </c>
      <c r="E1479">
        <v>2161</v>
      </c>
      <c r="F1479" t="s">
        <v>8219</v>
      </c>
      <c r="G1479" t="s">
        <v>8225</v>
      </c>
      <c r="H1479" t="s">
        <v>8247</v>
      </c>
      <c r="I1479">
        <v>1448229600</v>
      </c>
      <c r="J1479">
        <v>1446401372</v>
      </c>
      <c r="K1479" t="b">
        <v>0</v>
      </c>
      <c r="L1479">
        <v>47</v>
      </c>
      <c r="M1479" t="b">
        <v>1</v>
      </c>
      <c r="N1479" t="s">
        <v>8271</v>
      </c>
      <c r="O1479" s="9">
        <f t="shared" si="138"/>
        <v>144</v>
      </c>
      <c r="P1479" s="5">
        <f t="shared" si="139"/>
        <v>45.978723404255319</v>
      </c>
      <c r="Q1479" t="str">
        <f t="shared" si="140"/>
        <v>theater</v>
      </c>
      <c r="R1479" t="str">
        <f t="shared" si="141"/>
        <v>plays</v>
      </c>
      <c r="S1479" s="10">
        <f t="shared" si="142"/>
        <v>42309.756620370375</v>
      </c>
      <c r="T1479" s="10">
        <f t="shared" si="143"/>
        <v>42330.916666666672</v>
      </c>
    </row>
    <row r="1480" spans="1:20" ht="60" x14ac:dyDescent="0.25">
      <c r="A1480">
        <v>3430</v>
      </c>
      <c r="B1480" s="3" t="s">
        <v>3429</v>
      </c>
      <c r="C1480" s="3" t="s">
        <v>7540</v>
      </c>
      <c r="D1480">
        <v>2000</v>
      </c>
      <c r="E1480">
        <v>2170.9899999999998</v>
      </c>
      <c r="F1480" t="s">
        <v>8219</v>
      </c>
      <c r="G1480" t="s">
        <v>8225</v>
      </c>
      <c r="H1480" t="s">
        <v>8247</v>
      </c>
      <c r="I1480">
        <v>1406760101</v>
      </c>
      <c r="J1480">
        <v>1404168101</v>
      </c>
      <c r="K1480" t="b">
        <v>0</v>
      </c>
      <c r="L1480">
        <v>72</v>
      </c>
      <c r="M1480" t="b">
        <v>1</v>
      </c>
      <c r="N1480" t="s">
        <v>8271</v>
      </c>
      <c r="O1480" s="9">
        <f t="shared" si="138"/>
        <v>109</v>
      </c>
      <c r="P1480" s="5">
        <f t="shared" si="139"/>
        <v>30.152638888888887</v>
      </c>
      <c r="Q1480" t="str">
        <f t="shared" si="140"/>
        <v>theater</v>
      </c>
      <c r="R1480" t="str">
        <f t="shared" si="141"/>
        <v>plays</v>
      </c>
      <c r="S1480" s="10">
        <f t="shared" si="142"/>
        <v>41820.945613425924</v>
      </c>
      <c r="T1480" s="10">
        <f t="shared" si="143"/>
        <v>41850.945613425924</v>
      </c>
    </row>
    <row r="1481" spans="1:20" ht="60" x14ac:dyDescent="0.25">
      <c r="A1481">
        <v>1742</v>
      </c>
      <c r="B1481" s="3" t="s">
        <v>1743</v>
      </c>
      <c r="C1481" s="3" t="s">
        <v>5852</v>
      </c>
      <c r="D1481">
        <v>2000</v>
      </c>
      <c r="E1481">
        <v>2175</v>
      </c>
      <c r="F1481" t="s">
        <v>8219</v>
      </c>
      <c r="G1481" t="s">
        <v>8224</v>
      </c>
      <c r="H1481" t="s">
        <v>8246</v>
      </c>
      <c r="I1481">
        <v>1483822800</v>
      </c>
      <c r="J1481">
        <v>1481058170</v>
      </c>
      <c r="K1481" t="b">
        <v>0</v>
      </c>
      <c r="L1481">
        <v>34</v>
      </c>
      <c r="M1481" t="b">
        <v>1</v>
      </c>
      <c r="N1481" t="s">
        <v>8285</v>
      </c>
      <c r="O1481" s="9">
        <f t="shared" si="138"/>
        <v>109</v>
      </c>
      <c r="P1481" s="5">
        <f t="shared" si="139"/>
        <v>63.970588235294116</v>
      </c>
      <c r="Q1481" t="str">
        <f t="shared" si="140"/>
        <v>photography</v>
      </c>
      <c r="R1481" t="str">
        <f t="shared" si="141"/>
        <v>photobooks</v>
      </c>
      <c r="S1481" s="10">
        <f t="shared" si="142"/>
        <v>42710.876967592587</v>
      </c>
      <c r="T1481" s="10">
        <f t="shared" si="143"/>
        <v>42742.875</v>
      </c>
    </row>
    <row r="1482" spans="1:20" ht="45" x14ac:dyDescent="0.25">
      <c r="A1482">
        <v>1038</v>
      </c>
      <c r="B1482" s="3" t="s">
        <v>1039</v>
      </c>
      <c r="C1482" s="3" t="s">
        <v>5148</v>
      </c>
      <c r="D1482">
        <v>1500</v>
      </c>
      <c r="E1482">
        <v>2180</v>
      </c>
      <c r="F1482" t="s">
        <v>8219</v>
      </c>
      <c r="G1482" t="s">
        <v>8224</v>
      </c>
      <c r="H1482" t="s">
        <v>8246</v>
      </c>
      <c r="I1482">
        <v>1458362023</v>
      </c>
      <c r="J1482">
        <v>1455773623</v>
      </c>
      <c r="K1482" t="b">
        <v>0</v>
      </c>
      <c r="L1482">
        <v>61</v>
      </c>
      <c r="M1482" t="b">
        <v>1</v>
      </c>
      <c r="N1482" t="s">
        <v>8280</v>
      </c>
      <c r="O1482" s="9">
        <f t="shared" si="138"/>
        <v>145</v>
      </c>
      <c r="P1482" s="5">
        <f t="shared" si="139"/>
        <v>35.73770491803279</v>
      </c>
      <c r="Q1482" t="str">
        <f t="shared" si="140"/>
        <v>music</v>
      </c>
      <c r="R1482" t="str">
        <f t="shared" si="141"/>
        <v>electronic music</v>
      </c>
      <c r="S1482" s="10">
        <f t="shared" si="142"/>
        <v>42418.231747685189</v>
      </c>
      <c r="T1482" s="10">
        <f t="shared" si="143"/>
        <v>42448.190081018518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9">
        <f t="shared" si="138"/>
        <v>2</v>
      </c>
      <c r="P1483" s="5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0">
        <f t="shared" si="142"/>
        <v>41550.922974537039</v>
      </c>
      <c r="T1483" s="10">
        <f t="shared" si="143"/>
        <v>41580.922974537039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9">
        <f t="shared" si="138"/>
        <v>0</v>
      </c>
      <c r="P1484" s="5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0">
        <f t="shared" si="142"/>
        <v>41136.85805555556</v>
      </c>
      <c r="T1484" s="10">
        <f t="shared" si="143"/>
        <v>41159.32708333333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9">
        <f t="shared" si="138"/>
        <v>1</v>
      </c>
      <c r="P1485" s="5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0">
        <f t="shared" si="142"/>
        <v>42548.192997685182</v>
      </c>
      <c r="T1485" s="10">
        <f t="shared" si="143"/>
        <v>42573.192997685182</v>
      </c>
    </row>
    <row r="1486" spans="1:20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9">
        <f t="shared" si="138"/>
        <v>0</v>
      </c>
      <c r="P1486" s="5" t="e">
        <f t="shared" si="139"/>
        <v>#DIV/0!</v>
      </c>
      <c r="Q1486" t="str">
        <f t="shared" si="140"/>
        <v>publishing</v>
      </c>
      <c r="R1486" t="str">
        <f t="shared" si="141"/>
        <v>fiction</v>
      </c>
      <c r="S1486" s="10">
        <f t="shared" si="142"/>
        <v>41053.200960648144</v>
      </c>
      <c r="T1486" s="10">
        <f t="shared" si="143"/>
        <v>41111.618750000001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9">
        <f t="shared" si="138"/>
        <v>2</v>
      </c>
      <c r="P1487" s="5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0">
        <f t="shared" si="142"/>
        <v>42130.795983796299</v>
      </c>
      <c r="T1487" s="10">
        <f t="shared" si="143"/>
        <v>42175.795983796299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9">
        <f t="shared" si="138"/>
        <v>0</v>
      </c>
      <c r="P1488" s="5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0">
        <f t="shared" si="142"/>
        <v>42032.168530092589</v>
      </c>
      <c r="T1488" s="10">
        <f t="shared" si="143"/>
        <v>42062.168530092589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9">
        <f t="shared" si="138"/>
        <v>0</v>
      </c>
      <c r="P1489" s="5" t="e">
        <f t="shared" si="139"/>
        <v>#DIV/0!</v>
      </c>
      <c r="Q1489" t="str">
        <f t="shared" si="140"/>
        <v>publishing</v>
      </c>
      <c r="R1489" t="str">
        <f t="shared" si="141"/>
        <v>fiction</v>
      </c>
      <c r="S1489" s="10">
        <f t="shared" si="142"/>
        <v>42554.917488425926</v>
      </c>
      <c r="T1489" s="10">
        <f t="shared" si="143"/>
        <v>42584.917488425926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9">
        <f t="shared" si="138"/>
        <v>2</v>
      </c>
      <c r="P1490" s="5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0">
        <f t="shared" si="142"/>
        <v>41614.563194444447</v>
      </c>
      <c r="T1490" s="10">
        <f t="shared" si="143"/>
        <v>41644.563194444447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9">
        <f t="shared" si="138"/>
        <v>0</v>
      </c>
      <c r="P1491" s="5" t="e">
        <f t="shared" si="139"/>
        <v>#DIV/0!</v>
      </c>
      <c r="Q1491" t="str">
        <f t="shared" si="140"/>
        <v>publishing</v>
      </c>
      <c r="R1491" t="str">
        <f t="shared" si="141"/>
        <v>fiction</v>
      </c>
      <c r="S1491" s="10">
        <f t="shared" si="142"/>
        <v>41198.611712962964</v>
      </c>
      <c r="T1491" s="10">
        <f t="shared" si="143"/>
        <v>41228.653379629628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9">
        <f t="shared" si="138"/>
        <v>31</v>
      </c>
      <c r="P1492" s="5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0">
        <f t="shared" si="142"/>
        <v>41520.561041666668</v>
      </c>
      <c r="T1492" s="10">
        <f t="shared" si="143"/>
        <v>41549.561041666668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9">
        <f t="shared" si="138"/>
        <v>8</v>
      </c>
      <c r="P1493" s="5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0">
        <f t="shared" si="142"/>
        <v>41991.713460648149</v>
      </c>
      <c r="T1493" s="10">
        <f t="shared" si="143"/>
        <v>42050.651388888888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9">
        <f t="shared" si="138"/>
        <v>1</v>
      </c>
      <c r="P1494" s="5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0">
        <f t="shared" si="142"/>
        <v>40682.884791666671</v>
      </c>
      <c r="T1494" s="10">
        <f t="shared" si="143"/>
        <v>40712.884791666671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9">
        <f t="shared" si="138"/>
        <v>0</v>
      </c>
      <c r="P1495" s="5" t="e">
        <f t="shared" si="139"/>
        <v>#DIV/0!</v>
      </c>
      <c r="Q1495" t="str">
        <f t="shared" si="140"/>
        <v>publishing</v>
      </c>
      <c r="R1495" t="str">
        <f t="shared" si="141"/>
        <v>fiction</v>
      </c>
      <c r="S1495" s="10">
        <f t="shared" si="142"/>
        <v>41411.866608796299</v>
      </c>
      <c r="T1495" s="10">
        <f t="shared" si="143"/>
        <v>41441.866608796299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9">
        <f t="shared" si="138"/>
        <v>9</v>
      </c>
      <c r="P1496" s="5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0">
        <f t="shared" si="142"/>
        <v>42067.722372685181</v>
      </c>
      <c r="T1496" s="10">
        <f t="shared" si="143"/>
        <v>42097.651388888888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9">
        <f t="shared" si="138"/>
        <v>0</v>
      </c>
      <c r="P1497" s="5" t="e">
        <f t="shared" si="139"/>
        <v>#DIV/0!</v>
      </c>
      <c r="Q1497" t="str">
        <f t="shared" si="140"/>
        <v>publishing</v>
      </c>
      <c r="R1497" t="str">
        <f t="shared" si="141"/>
        <v>fiction</v>
      </c>
      <c r="S1497" s="10">
        <f t="shared" si="142"/>
        <v>40752.789710648147</v>
      </c>
      <c r="T1497" s="10">
        <f t="shared" si="143"/>
        <v>40782.789710648147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9">
        <f t="shared" si="138"/>
        <v>0</v>
      </c>
      <c r="P1498" s="5" t="e">
        <f t="shared" si="139"/>
        <v>#DIV/0!</v>
      </c>
      <c r="Q1498" t="str">
        <f t="shared" si="140"/>
        <v>publishing</v>
      </c>
      <c r="R1498" t="str">
        <f t="shared" si="141"/>
        <v>fiction</v>
      </c>
      <c r="S1498" s="10">
        <f t="shared" si="142"/>
        <v>41838.475219907406</v>
      </c>
      <c r="T1498" s="10">
        <f t="shared" si="143"/>
        <v>41898.475219907406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9">
        <f t="shared" si="138"/>
        <v>0</v>
      </c>
      <c r="P1499" s="5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0">
        <f t="shared" si="142"/>
        <v>41444.64261574074</v>
      </c>
      <c r="T1499" s="10">
        <f t="shared" si="143"/>
        <v>41486.821527777778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9">
        <f t="shared" si="138"/>
        <v>2</v>
      </c>
      <c r="P1500" s="5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0">
        <f t="shared" si="142"/>
        <v>41840.983541666668</v>
      </c>
      <c r="T1500" s="10">
        <f t="shared" si="143"/>
        <v>41885.983541666668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9">
        <f t="shared" si="138"/>
        <v>0</v>
      </c>
      <c r="P1501" s="5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0">
        <f t="shared" si="142"/>
        <v>42527.007326388892</v>
      </c>
      <c r="T1501" s="10">
        <f t="shared" si="143"/>
        <v>42587.007326388892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9">
        <f t="shared" si="138"/>
        <v>25</v>
      </c>
      <c r="P1502" s="5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0">
        <f t="shared" si="142"/>
        <v>41365.904594907406</v>
      </c>
      <c r="T1502" s="10">
        <f t="shared" si="143"/>
        <v>41395.904594907406</v>
      </c>
    </row>
    <row r="1503" spans="1:20" ht="60" x14ac:dyDescent="0.25">
      <c r="A1503">
        <v>3176</v>
      </c>
      <c r="B1503" s="3" t="s">
        <v>3176</v>
      </c>
      <c r="C1503" s="3" t="s">
        <v>7286</v>
      </c>
      <c r="D1503">
        <v>1900</v>
      </c>
      <c r="E1503">
        <v>2182</v>
      </c>
      <c r="F1503" t="s">
        <v>8219</v>
      </c>
      <c r="G1503" t="s">
        <v>8224</v>
      </c>
      <c r="H1503" t="s">
        <v>8246</v>
      </c>
      <c r="I1503">
        <v>1376838000</v>
      </c>
      <c r="J1503">
        <v>1374531631</v>
      </c>
      <c r="K1503" t="b">
        <v>1</v>
      </c>
      <c r="L1503">
        <v>55</v>
      </c>
      <c r="M1503" t="b">
        <v>1</v>
      </c>
      <c r="N1503" t="s">
        <v>8271</v>
      </c>
      <c r="O1503" s="9">
        <f t="shared" si="138"/>
        <v>115</v>
      </c>
      <c r="P1503" s="5">
        <f t="shared" si="139"/>
        <v>39.672727272727272</v>
      </c>
      <c r="Q1503" t="str">
        <f t="shared" si="140"/>
        <v>theater</v>
      </c>
      <c r="R1503" t="str">
        <f t="shared" si="141"/>
        <v>plays</v>
      </c>
      <c r="S1503" s="10">
        <f t="shared" si="142"/>
        <v>41477.930914351848</v>
      </c>
      <c r="T1503" s="10">
        <f t="shared" si="143"/>
        <v>41504.625</v>
      </c>
    </row>
    <row r="1504" spans="1:20" ht="60" x14ac:dyDescent="0.25">
      <c r="A1504">
        <v>2203</v>
      </c>
      <c r="B1504" s="3" t="s">
        <v>2204</v>
      </c>
      <c r="C1504" s="3" t="s">
        <v>6313</v>
      </c>
      <c r="D1504">
        <v>2000</v>
      </c>
      <c r="E1504">
        <v>2191</v>
      </c>
      <c r="F1504" t="s">
        <v>8219</v>
      </c>
      <c r="G1504" t="s">
        <v>8229</v>
      </c>
      <c r="H1504" t="s">
        <v>8251</v>
      </c>
      <c r="I1504">
        <v>1443127082</v>
      </c>
      <c r="J1504">
        <v>1440535082</v>
      </c>
      <c r="K1504" t="b">
        <v>0</v>
      </c>
      <c r="L1504">
        <v>50</v>
      </c>
      <c r="M1504" t="b">
        <v>1</v>
      </c>
      <c r="N1504" t="s">
        <v>8280</v>
      </c>
      <c r="O1504" s="9">
        <f t="shared" si="138"/>
        <v>110</v>
      </c>
      <c r="P1504" s="5">
        <f t="shared" si="139"/>
        <v>43.82</v>
      </c>
      <c r="Q1504" t="str">
        <f t="shared" si="140"/>
        <v>music</v>
      </c>
      <c r="R1504" t="str">
        <f t="shared" si="141"/>
        <v>electronic music</v>
      </c>
      <c r="S1504" s="10">
        <f t="shared" si="142"/>
        <v>42241.85974537037</v>
      </c>
      <c r="T1504" s="10">
        <f t="shared" si="143"/>
        <v>42271.85974537037</v>
      </c>
    </row>
    <row r="1505" spans="1:20" ht="60" x14ac:dyDescent="0.25">
      <c r="A1505">
        <v>3812</v>
      </c>
      <c r="B1505" s="3" t="s">
        <v>3809</v>
      </c>
      <c r="C1505" s="3" t="s">
        <v>7922</v>
      </c>
      <c r="D1505">
        <v>2000</v>
      </c>
      <c r="E1505">
        <v>2191</v>
      </c>
      <c r="F1505" t="s">
        <v>8219</v>
      </c>
      <c r="G1505" t="s">
        <v>8229</v>
      </c>
      <c r="H1505" t="s">
        <v>8251</v>
      </c>
      <c r="I1505">
        <v>1433131140</v>
      </c>
      <c r="J1505">
        <v>1429120908</v>
      </c>
      <c r="K1505" t="b">
        <v>0</v>
      </c>
      <c r="L1505">
        <v>11</v>
      </c>
      <c r="M1505" t="b">
        <v>1</v>
      </c>
      <c r="N1505" t="s">
        <v>8271</v>
      </c>
      <c r="O1505" s="9">
        <f t="shared" si="138"/>
        <v>110</v>
      </c>
      <c r="P1505" s="5">
        <f t="shared" si="139"/>
        <v>199.18181818181819</v>
      </c>
      <c r="Q1505" t="str">
        <f t="shared" si="140"/>
        <v>theater</v>
      </c>
      <c r="R1505" t="str">
        <f t="shared" si="141"/>
        <v>plays</v>
      </c>
      <c r="S1505" s="10">
        <f t="shared" si="142"/>
        <v>42109.751250000001</v>
      </c>
      <c r="T1505" s="10">
        <f t="shared" si="143"/>
        <v>42156.165972222225</v>
      </c>
    </row>
    <row r="1506" spans="1:20" ht="45" x14ac:dyDescent="0.25">
      <c r="A1506">
        <v>3432</v>
      </c>
      <c r="B1506" s="3" t="s">
        <v>3431</v>
      </c>
      <c r="C1506" s="3" t="s">
        <v>7542</v>
      </c>
      <c r="D1506">
        <v>2000</v>
      </c>
      <c r="E1506">
        <v>2193</v>
      </c>
      <c r="F1506" t="s">
        <v>8219</v>
      </c>
      <c r="G1506" t="s">
        <v>8224</v>
      </c>
      <c r="H1506" t="s">
        <v>8246</v>
      </c>
      <c r="I1506">
        <v>1454709600</v>
      </c>
      <c r="J1506">
        <v>1452520614</v>
      </c>
      <c r="K1506" t="b">
        <v>0</v>
      </c>
      <c r="L1506">
        <v>42</v>
      </c>
      <c r="M1506" t="b">
        <v>1</v>
      </c>
      <c r="N1506" t="s">
        <v>8271</v>
      </c>
      <c r="O1506" s="9">
        <f t="shared" si="138"/>
        <v>110</v>
      </c>
      <c r="P1506" s="5">
        <f t="shared" si="139"/>
        <v>52.214285714285715</v>
      </c>
      <c r="Q1506" t="str">
        <f t="shared" si="140"/>
        <v>theater</v>
      </c>
      <c r="R1506" t="str">
        <f t="shared" si="141"/>
        <v>plays</v>
      </c>
      <c r="S1506" s="10">
        <f t="shared" si="142"/>
        <v>42380.581180555557</v>
      </c>
      <c r="T1506" s="10">
        <f t="shared" si="143"/>
        <v>42405.916666666672</v>
      </c>
    </row>
    <row r="1507" spans="1:20" ht="45" x14ac:dyDescent="0.25">
      <c r="A1507">
        <v>109</v>
      </c>
      <c r="B1507" s="3" t="s">
        <v>111</v>
      </c>
      <c r="C1507" s="3" t="s">
        <v>4220</v>
      </c>
      <c r="D1507">
        <v>1000</v>
      </c>
      <c r="E1507">
        <v>2195</v>
      </c>
      <c r="F1507" t="s">
        <v>8219</v>
      </c>
      <c r="G1507" t="s">
        <v>8224</v>
      </c>
      <c r="H1507" t="s">
        <v>8246</v>
      </c>
      <c r="I1507">
        <v>1298680630</v>
      </c>
      <c r="J1507">
        <v>1296088630</v>
      </c>
      <c r="K1507" t="b">
        <v>0</v>
      </c>
      <c r="L1507">
        <v>47</v>
      </c>
      <c r="M1507" t="b">
        <v>1</v>
      </c>
      <c r="N1507" t="s">
        <v>8266</v>
      </c>
      <c r="O1507" s="9">
        <f t="shared" si="138"/>
        <v>220</v>
      </c>
      <c r="P1507" s="5">
        <f t="shared" si="139"/>
        <v>46.702127659574465</v>
      </c>
      <c r="Q1507" t="str">
        <f t="shared" si="140"/>
        <v>film &amp; video</v>
      </c>
      <c r="R1507" t="str">
        <f t="shared" si="141"/>
        <v>shorts</v>
      </c>
      <c r="S1507" s="10">
        <f t="shared" si="142"/>
        <v>40570.025810185187</v>
      </c>
      <c r="T1507" s="10">
        <f t="shared" si="143"/>
        <v>40600.025810185187</v>
      </c>
    </row>
    <row r="1508" spans="1:20" ht="60" x14ac:dyDescent="0.25">
      <c r="A1508">
        <v>1479</v>
      </c>
      <c r="B1508" s="3" t="s">
        <v>1480</v>
      </c>
      <c r="C1508" s="3" t="s">
        <v>5589</v>
      </c>
      <c r="D1508">
        <v>1600</v>
      </c>
      <c r="E1508">
        <v>2198</v>
      </c>
      <c r="F1508" t="s">
        <v>8219</v>
      </c>
      <c r="G1508" t="s">
        <v>8224</v>
      </c>
      <c r="H1508" t="s">
        <v>8246</v>
      </c>
      <c r="I1508">
        <v>1399694340</v>
      </c>
      <c r="J1508">
        <v>1398448389</v>
      </c>
      <c r="K1508" t="b">
        <v>1</v>
      </c>
      <c r="L1508">
        <v>71</v>
      </c>
      <c r="M1508" t="b">
        <v>1</v>
      </c>
      <c r="N1508" t="s">
        <v>8288</v>
      </c>
      <c r="O1508" s="9">
        <f t="shared" si="138"/>
        <v>137</v>
      </c>
      <c r="P1508" s="5">
        <f t="shared" si="139"/>
        <v>30.95774647887324</v>
      </c>
      <c r="Q1508" t="str">
        <f t="shared" si="140"/>
        <v>publishing</v>
      </c>
      <c r="R1508" t="str">
        <f t="shared" si="141"/>
        <v>radio &amp; podcasts</v>
      </c>
      <c r="S1508" s="10">
        <f t="shared" si="142"/>
        <v>41754.745243055557</v>
      </c>
      <c r="T1508" s="10">
        <f t="shared" si="143"/>
        <v>41769.165972222225</v>
      </c>
    </row>
    <row r="1509" spans="1:20" ht="60" x14ac:dyDescent="0.25">
      <c r="A1509">
        <v>3679</v>
      </c>
      <c r="B1509" s="3" t="s">
        <v>3676</v>
      </c>
      <c r="C1509" s="3" t="s">
        <v>7789</v>
      </c>
      <c r="D1509">
        <v>2000</v>
      </c>
      <c r="E1509">
        <v>2202</v>
      </c>
      <c r="F1509" t="s">
        <v>8219</v>
      </c>
      <c r="G1509" t="s">
        <v>8224</v>
      </c>
      <c r="H1509" t="s">
        <v>8246</v>
      </c>
      <c r="I1509">
        <v>1404190740</v>
      </c>
      <c r="J1509">
        <v>1401214581</v>
      </c>
      <c r="K1509" t="b">
        <v>0</v>
      </c>
      <c r="L1509">
        <v>30</v>
      </c>
      <c r="M1509" t="b">
        <v>1</v>
      </c>
      <c r="N1509" t="s">
        <v>8271</v>
      </c>
      <c r="O1509" s="9">
        <f t="shared" si="138"/>
        <v>110</v>
      </c>
      <c r="P1509" s="5">
        <f t="shared" si="139"/>
        <v>73.400000000000006</v>
      </c>
      <c r="Q1509" t="str">
        <f t="shared" si="140"/>
        <v>theater</v>
      </c>
      <c r="R1509" t="str">
        <f t="shared" si="141"/>
        <v>plays</v>
      </c>
      <c r="S1509" s="10">
        <f t="shared" si="142"/>
        <v>41786.761354166665</v>
      </c>
      <c r="T1509" s="10">
        <f t="shared" si="143"/>
        <v>41821.207638888889</v>
      </c>
    </row>
    <row r="1510" spans="1:20" ht="60" x14ac:dyDescent="0.25">
      <c r="A1510">
        <v>1646</v>
      </c>
      <c r="B1510" s="3" t="s">
        <v>1647</v>
      </c>
      <c r="C1510" s="3" t="s">
        <v>5756</v>
      </c>
      <c r="D1510">
        <v>2000</v>
      </c>
      <c r="E1510">
        <v>2204</v>
      </c>
      <c r="F1510" t="s">
        <v>8219</v>
      </c>
      <c r="G1510" t="s">
        <v>8225</v>
      </c>
      <c r="H1510" t="s">
        <v>8247</v>
      </c>
      <c r="I1510">
        <v>1408039860</v>
      </c>
      <c r="J1510">
        <v>1405248503</v>
      </c>
      <c r="K1510" t="b">
        <v>0</v>
      </c>
      <c r="L1510">
        <v>83</v>
      </c>
      <c r="M1510" t="b">
        <v>1</v>
      </c>
      <c r="N1510" t="s">
        <v>8292</v>
      </c>
      <c r="O1510" s="9">
        <f t="shared" si="138"/>
        <v>110</v>
      </c>
      <c r="P1510" s="5">
        <f t="shared" si="139"/>
        <v>26.554216867469879</v>
      </c>
      <c r="Q1510" t="str">
        <f t="shared" si="140"/>
        <v>music</v>
      </c>
      <c r="R1510" t="str">
        <f t="shared" si="141"/>
        <v>pop</v>
      </c>
      <c r="S1510" s="10">
        <f t="shared" si="142"/>
        <v>41833.450266203705</v>
      </c>
      <c r="T1510" s="10">
        <f t="shared" si="143"/>
        <v>41865.757638888892</v>
      </c>
    </row>
    <row r="1511" spans="1:20" ht="45" x14ac:dyDescent="0.25">
      <c r="A1511">
        <v>3355</v>
      </c>
      <c r="B1511" s="3" t="s">
        <v>3354</v>
      </c>
      <c r="C1511" s="3" t="s">
        <v>7465</v>
      </c>
      <c r="D1511">
        <v>1750</v>
      </c>
      <c r="E1511">
        <v>2210</v>
      </c>
      <c r="F1511" t="s">
        <v>8219</v>
      </c>
      <c r="G1511" t="s">
        <v>8225</v>
      </c>
      <c r="H1511" t="s">
        <v>8247</v>
      </c>
      <c r="I1511">
        <v>1462879020</v>
      </c>
      <c r="J1511">
        <v>1461941527</v>
      </c>
      <c r="K1511" t="b">
        <v>0</v>
      </c>
      <c r="L1511">
        <v>15</v>
      </c>
      <c r="M1511" t="b">
        <v>1</v>
      </c>
      <c r="N1511" t="s">
        <v>8271</v>
      </c>
      <c r="O1511" s="9">
        <f t="shared" si="138"/>
        <v>126</v>
      </c>
      <c r="P1511" s="5">
        <f t="shared" si="139"/>
        <v>147.33333333333334</v>
      </c>
      <c r="Q1511" t="str">
        <f t="shared" si="140"/>
        <v>theater</v>
      </c>
      <c r="R1511" t="str">
        <f t="shared" si="141"/>
        <v>plays</v>
      </c>
      <c r="S1511" s="10">
        <f t="shared" si="142"/>
        <v>42489.619525462964</v>
      </c>
      <c r="T1511" s="10">
        <f t="shared" si="143"/>
        <v>42500.470138888893</v>
      </c>
    </row>
    <row r="1512" spans="1:20" ht="60" x14ac:dyDescent="0.25">
      <c r="A1512">
        <v>3556</v>
      </c>
      <c r="B1512" s="3" t="s">
        <v>3555</v>
      </c>
      <c r="C1512" s="3" t="s">
        <v>7666</v>
      </c>
      <c r="D1512">
        <v>2200</v>
      </c>
      <c r="E1512">
        <v>2210</v>
      </c>
      <c r="F1512" t="s">
        <v>8219</v>
      </c>
      <c r="G1512" t="s">
        <v>8225</v>
      </c>
      <c r="H1512" t="s">
        <v>8247</v>
      </c>
      <c r="I1512">
        <v>1408289724</v>
      </c>
      <c r="J1512">
        <v>1403105724</v>
      </c>
      <c r="K1512" t="b">
        <v>0</v>
      </c>
      <c r="L1512">
        <v>20</v>
      </c>
      <c r="M1512" t="b">
        <v>1</v>
      </c>
      <c r="N1512" t="s">
        <v>8271</v>
      </c>
      <c r="O1512" s="9">
        <f t="shared" si="138"/>
        <v>100</v>
      </c>
      <c r="P1512" s="5">
        <f t="shared" si="139"/>
        <v>110.5</v>
      </c>
      <c r="Q1512" t="str">
        <f t="shared" si="140"/>
        <v>theater</v>
      </c>
      <c r="R1512" t="str">
        <f t="shared" si="141"/>
        <v>plays</v>
      </c>
      <c r="S1512" s="10">
        <f t="shared" si="142"/>
        <v>41808.649583333332</v>
      </c>
      <c r="T1512" s="10">
        <f t="shared" si="143"/>
        <v>41868.649583333332</v>
      </c>
    </row>
    <row r="1513" spans="1:20" ht="60" x14ac:dyDescent="0.25">
      <c r="A1513">
        <v>3657</v>
      </c>
      <c r="B1513" s="3" t="s">
        <v>3654</v>
      </c>
      <c r="C1513" s="3" t="s">
        <v>7767</v>
      </c>
      <c r="D1513">
        <v>2000</v>
      </c>
      <c r="E1513">
        <v>2215</v>
      </c>
      <c r="F1513" t="s">
        <v>8219</v>
      </c>
      <c r="G1513" t="s">
        <v>8232</v>
      </c>
      <c r="H1513" t="s">
        <v>8253</v>
      </c>
      <c r="I1513">
        <v>1464817320</v>
      </c>
      <c r="J1513">
        <v>1462806419</v>
      </c>
      <c r="K1513" t="b">
        <v>0</v>
      </c>
      <c r="L1513">
        <v>20</v>
      </c>
      <c r="M1513" t="b">
        <v>1</v>
      </c>
      <c r="N1513" t="s">
        <v>8271</v>
      </c>
      <c r="O1513" s="9">
        <f t="shared" si="138"/>
        <v>111</v>
      </c>
      <c r="P1513" s="5">
        <f t="shared" si="139"/>
        <v>110.75</v>
      </c>
      <c r="Q1513" t="str">
        <f t="shared" si="140"/>
        <v>theater</v>
      </c>
      <c r="R1513" t="str">
        <f t="shared" si="141"/>
        <v>plays</v>
      </c>
      <c r="S1513" s="10">
        <f t="shared" si="142"/>
        <v>42499.629849537043</v>
      </c>
      <c r="T1513" s="10">
        <f t="shared" si="143"/>
        <v>42522.904166666667</v>
      </c>
    </row>
    <row r="1514" spans="1:20" ht="60" x14ac:dyDescent="0.25">
      <c r="A1514">
        <v>783</v>
      </c>
      <c r="B1514" s="3" t="s">
        <v>784</v>
      </c>
      <c r="C1514" s="3" t="s">
        <v>4893</v>
      </c>
      <c r="D1514">
        <v>1500</v>
      </c>
      <c r="E1514">
        <v>2222</v>
      </c>
      <c r="F1514" t="s">
        <v>8219</v>
      </c>
      <c r="G1514" t="s">
        <v>8224</v>
      </c>
      <c r="H1514" t="s">
        <v>8246</v>
      </c>
      <c r="I1514">
        <v>1335564000</v>
      </c>
      <c r="J1514">
        <v>1332182049</v>
      </c>
      <c r="K1514" t="b">
        <v>0</v>
      </c>
      <c r="L1514">
        <v>35</v>
      </c>
      <c r="M1514" t="b">
        <v>1</v>
      </c>
      <c r="N1514" t="s">
        <v>8276</v>
      </c>
      <c r="O1514" s="9">
        <f t="shared" si="138"/>
        <v>148</v>
      </c>
      <c r="P1514" s="5">
        <f t="shared" si="139"/>
        <v>63.485714285714288</v>
      </c>
      <c r="Q1514" t="str">
        <f t="shared" si="140"/>
        <v>music</v>
      </c>
      <c r="R1514" t="str">
        <f t="shared" si="141"/>
        <v>rock</v>
      </c>
      <c r="S1514" s="10">
        <f t="shared" si="142"/>
        <v>40987.773715277777</v>
      </c>
      <c r="T1514" s="10">
        <f t="shared" si="143"/>
        <v>41026.916666666664</v>
      </c>
    </row>
    <row r="1515" spans="1:20" ht="45" x14ac:dyDescent="0.25">
      <c r="A1515">
        <v>2464</v>
      </c>
      <c r="B1515" s="3" t="s">
        <v>2465</v>
      </c>
      <c r="C1515" s="3" t="s">
        <v>6574</v>
      </c>
      <c r="D1515">
        <v>2000</v>
      </c>
      <c r="E1515">
        <v>2222</v>
      </c>
      <c r="F1515" t="s">
        <v>8219</v>
      </c>
      <c r="G1515" t="s">
        <v>8229</v>
      </c>
      <c r="H1515" t="s">
        <v>8251</v>
      </c>
      <c r="I1515">
        <v>1443641340</v>
      </c>
      <c r="J1515">
        <v>1441143397</v>
      </c>
      <c r="K1515" t="b">
        <v>0</v>
      </c>
      <c r="L1515">
        <v>43</v>
      </c>
      <c r="M1515" t="b">
        <v>1</v>
      </c>
      <c r="N1515" t="s">
        <v>8279</v>
      </c>
      <c r="O1515" s="9">
        <f t="shared" si="138"/>
        <v>111</v>
      </c>
      <c r="P1515" s="5">
        <f t="shared" si="139"/>
        <v>51.674418604651166</v>
      </c>
      <c r="Q1515" t="str">
        <f t="shared" si="140"/>
        <v>music</v>
      </c>
      <c r="R1515" t="str">
        <f t="shared" si="141"/>
        <v>indie rock</v>
      </c>
      <c r="S1515" s="10">
        <f t="shared" si="142"/>
        <v>42248.90042824074</v>
      </c>
      <c r="T1515" s="10">
        <f t="shared" si="143"/>
        <v>42277.811805555553</v>
      </c>
    </row>
    <row r="1516" spans="1:20" ht="45" x14ac:dyDescent="0.25">
      <c r="A1516">
        <v>801</v>
      </c>
      <c r="B1516" s="3" t="s">
        <v>802</v>
      </c>
      <c r="C1516" s="3" t="s">
        <v>4911</v>
      </c>
      <c r="D1516">
        <v>2000</v>
      </c>
      <c r="E1516">
        <v>2230.4299999999998</v>
      </c>
      <c r="F1516" t="s">
        <v>8219</v>
      </c>
      <c r="G1516" t="s">
        <v>8224</v>
      </c>
      <c r="H1516" t="s">
        <v>8246</v>
      </c>
      <c r="I1516">
        <v>1309547120</v>
      </c>
      <c r="J1516">
        <v>1306955120</v>
      </c>
      <c r="K1516" t="b">
        <v>0</v>
      </c>
      <c r="L1516">
        <v>51</v>
      </c>
      <c r="M1516" t="b">
        <v>1</v>
      </c>
      <c r="N1516" t="s">
        <v>8276</v>
      </c>
      <c r="O1516" s="9">
        <f t="shared" si="138"/>
        <v>112</v>
      </c>
      <c r="P1516" s="5">
        <f t="shared" si="139"/>
        <v>43.733921568627444</v>
      </c>
      <c r="Q1516" t="str">
        <f t="shared" si="140"/>
        <v>music</v>
      </c>
      <c r="R1516" t="str">
        <f t="shared" si="141"/>
        <v>rock</v>
      </c>
      <c r="S1516" s="10">
        <f t="shared" si="142"/>
        <v>40695.795370370368</v>
      </c>
      <c r="T1516" s="10">
        <f t="shared" si="143"/>
        <v>40725.795370370368</v>
      </c>
    </row>
    <row r="1517" spans="1:20" ht="45" x14ac:dyDescent="0.25">
      <c r="A1517">
        <v>71</v>
      </c>
      <c r="B1517" s="3" t="s">
        <v>73</v>
      </c>
      <c r="C1517" s="3" t="s">
        <v>4182</v>
      </c>
      <c r="D1517">
        <v>1800</v>
      </c>
      <c r="E1517">
        <v>2231</v>
      </c>
      <c r="F1517" t="s">
        <v>8219</v>
      </c>
      <c r="G1517" t="s">
        <v>8224</v>
      </c>
      <c r="H1517" t="s">
        <v>8246</v>
      </c>
      <c r="I1517">
        <v>1338186657</v>
      </c>
      <c r="J1517">
        <v>1333002657</v>
      </c>
      <c r="K1517" t="b">
        <v>0</v>
      </c>
      <c r="L1517">
        <v>32</v>
      </c>
      <c r="M1517" t="b">
        <v>1</v>
      </c>
      <c r="N1517" t="s">
        <v>8266</v>
      </c>
      <c r="O1517" s="9">
        <f t="shared" si="138"/>
        <v>124</v>
      </c>
      <c r="P1517" s="5">
        <f t="shared" si="139"/>
        <v>69.71875</v>
      </c>
      <c r="Q1517" t="str">
        <f t="shared" si="140"/>
        <v>film &amp; video</v>
      </c>
      <c r="R1517" t="str">
        <f t="shared" si="141"/>
        <v>shorts</v>
      </c>
      <c r="S1517" s="10">
        <f t="shared" si="142"/>
        <v>40997.271493055552</v>
      </c>
      <c r="T1517" s="10">
        <f t="shared" si="143"/>
        <v>41057.271493055552</v>
      </c>
    </row>
    <row r="1518" spans="1:20" ht="45" x14ac:dyDescent="0.25">
      <c r="A1518">
        <v>3170</v>
      </c>
      <c r="B1518" s="3" t="s">
        <v>3170</v>
      </c>
      <c r="C1518" s="3" t="s">
        <v>7280</v>
      </c>
      <c r="D1518">
        <v>2000</v>
      </c>
      <c r="E1518">
        <v>2245</v>
      </c>
      <c r="F1518" t="s">
        <v>8219</v>
      </c>
      <c r="G1518" t="s">
        <v>8224</v>
      </c>
      <c r="H1518" t="s">
        <v>8246</v>
      </c>
      <c r="I1518">
        <v>1404273600</v>
      </c>
      <c r="J1518">
        <v>1401414944</v>
      </c>
      <c r="K1518" t="b">
        <v>1</v>
      </c>
      <c r="L1518">
        <v>71</v>
      </c>
      <c r="M1518" t="b">
        <v>1</v>
      </c>
      <c r="N1518" t="s">
        <v>8271</v>
      </c>
      <c r="O1518" s="9">
        <f t="shared" si="138"/>
        <v>112</v>
      </c>
      <c r="P1518" s="5">
        <f t="shared" si="139"/>
        <v>31.619718309859156</v>
      </c>
      <c r="Q1518" t="str">
        <f t="shared" si="140"/>
        <v>theater</v>
      </c>
      <c r="R1518" t="str">
        <f t="shared" si="141"/>
        <v>plays</v>
      </c>
      <c r="S1518" s="10">
        <f t="shared" si="142"/>
        <v>41789.080370370371</v>
      </c>
      <c r="T1518" s="10">
        <f t="shared" si="143"/>
        <v>41822.166666666664</v>
      </c>
    </row>
    <row r="1519" spans="1:20" ht="45" x14ac:dyDescent="0.25">
      <c r="A1519">
        <v>3478</v>
      </c>
      <c r="B1519" s="3" t="s">
        <v>3477</v>
      </c>
      <c r="C1519" s="3" t="s">
        <v>7588</v>
      </c>
      <c r="D1519">
        <v>2000</v>
      </c>
      <c r="E1519">
        <v>2257</v>
      </c>
      <c r="F1519" t="s">
        <v>8219</v>
      </c>
      <c r="G1519" t="s">
        <v>8224</v>
      </c>
      <c r="H1519" t="s">
        <v>8246</v>
      </c>
      <c r="I1519">
        <v>1426539600</v>
      </c>
      <c r="J1519">
        <v>1424296822</v>
      </c>
      <c r="K1519" t="b">
        <v>0</v>
      </c>
      <c r="L1519">
        <v>57</v>
      </c>
      <c r="M1519" t="b">
        <v>1</v>
      </c>
      <c r="N1519" t="s">
        <v>8271</v>
      </c>
      <c r="O1519" s="9">
        <f t="shared" si="138"/>
        <v>113</v>
      </c>
      <c r="P1519" s="5">
        <f t="shared" si="139"/>
        <v>39.596491228070178</v>
      </c>
      <c r="Q1519" t="str">
        <f t="shared" si="140"/>
        <v>theater</v>
      </c>
      <c r="R1519" t="str">
        <f t="shared" si="141"/>
        <v>plays</v>
      </c>
      <c r="S1519" s="10">
        <f t="shared" si="142"/>
        <v>42053.916921296302</v>
      </c>
      <c r="T1519" s="10">
        <f t="shared" si="143"/>
        <v>42079.875</v>
      </c>
    </row>
    <row r="1520" spans="1:20" ht="60" x14ac:dyDescent="0.25">
      <c r="A1520">
        <v>2101</v>
      </c>
      <c r="B1520" s="3" t="s">
        <v>2102</v>
      </c>
      <c r="C1520" s="3" t="s">
        <v>6211</v>
      </c>
      <c r="D1520">
        <v>2000</v>
      </c>
      <c r="E1520">
        <v>2265</v>
      </c>
      <c r="F1520" t="s">
        <v>8219</v>
      </c>
      <c r="G1520" t="s">
        <v>8224</v>
      </c>
      <c r="H1520" t="s">
        <v>8246</v>
      </c>
      <c r="I1520">
        <v>1329104114</v>
      </c>
      <c r="J1520">
        <v>1323920114</v>
      </c>
      <c r="K1520" t="b">
        <v>0</v>
      </c>
      <c r="L1520">
        <v>44</v>
      </c>
      <c r="M1520" t="b">
        <v>1</v>
      </c>
      <c r="N1520" t="s">
        <v>8279</v>
      </c>
      <c r="O1520" s="9">
        <f t="shared" si="138"/>
        <v>113</v>
      </c>
      <c r="P1520" s="5">
        <f t="shared" si="139"/>
        <v>51.477272727272727</v>
      </c>
      <c r="Q1520" t="str">
        <f t="shared" si="140"/>
        <v>music</v>
      </c>
      <c r="R1520" t="str">
        <f t="shared" si="141"/>
        <v>indie rock</v>
      </c>
      <c r="S1520" s="10">
        <f t="shared" si="142"/>
        <v>40892.149467592593</v>
      </c>
      <c r="T1520" s="10">
        <f t="shared" si="143"/>
        <v>40952.149467592593</v>
      </c>
    </row>
    <row r="1521" spans="1:20" ht="45" x14ac:dyDescent="0.25">
      <c r="A1521">
        <v>63</v>
      </c>
      <c r="B1521" s="3" t="s">
        <v>65</v>
      </c>
      <c r="C1521" s="3" t="s">
        <v>4174</v>
      </c>
      <c r="D1521">
        <v>2000</v>
      </c>
      <c r="E1521">
        <v>2270.37</v>
      </c>
      <c r="F1521" t="s">
        <v>8219</v>
      </c>
      <c r="G1521" t="s">
        <v>8224</v>
      </c>
      <c r="H1521" t="s">
        <v>8246</v>
      </c>
      <c r="I1521">
        <v>1388206740</v>
      </c>
      <c r="J1521">
        <v>1386194013</v>
      </c>
      <c r="K1521" t="b">
        <v>0</v>
      </c>
      <c r="L1521">
        <v>64</v>
      </c>
      <c r="M1521" t="b">
        <v>1</v>
      </c>
      <c r="N1521" t="s">
        <v>8266</v>
      </c>
      <c r="O1521" s="9">
        <f t="shared" si="138"/>
        <v>114</v>
      </c>
      <c r="P1521" s="5">
        <f t="shared" si="139"/>
        <v>35.474531249999998</v>
      </c>
      <c r="Q1521" t="str">
        <f t="shared" si="140"/>
        <v>film &amp; video</v>
      </c>
      <c r="R1521" t="str">
        <f t="shared" si="141"/>
        <v>shorts</v>
      </c>
      <c r="S1521" s="10">
        <f t="shared" si="142"/>
        <v>41612.912187499998</v>
      </c>
      <c r="T1521" s="10">
        <f t="shared" si="143"/>
        <v>41636.207638888889</v>
      </c>
    </row>
    <row r="1522" spans="1:20" ht="60" x14ac:dyDescent="0.25">
      <c r="A1522">
        <v>2623</v>
      </c>
      <c r="B1522" s="3" t="s">
        <v>2623</v>
      </c>
      <c r="C1522" s="3" t="s">
        <v>6733</v>
      </c>
      <c r="D1522">
        <v>2000</v>
      </c>
      <c r="E1522">
        <v>2280</v>
      </c>
      <c r="F1522" t="s">
        <v>8219</v>
      </c>
      <c r="G1522" t="s">
        <v>8224</v>
      </c>
      <c r="H1522" t="s">
        <v>8246</v>
      </c>
      <c r="I1522">
        <v>1480658966</v>
      </c>
      <c r="J1522">
        <v>1479449366</v>
      </c>
      <c r="K1522" t="b">
        <v>0</v>
      </c>
      <c r="L1522">
        <v>62</v>
      </c>
      <c r="M1522" t="b">
        <v>1</v>
      </c>
      <c r="N1522" t="s">
        <v>8301</v>
      </c>
      <c r="O1522" s="9">
        <f t="shared" si="138"/>
        <v>114</v>
      </c>
      <c r="P1522" s="5">
        <f t="shared" si="139"/>
        <v>36.774193548387096</v>
      </c>
      <c r="Q1522" t="str">
        <f t="shared" si="140"/>
        <v>technology</v>
      </c>
      <c r="R1522" t="str">
        <f t="shared" si="141"/>
        <v>space exploration</v>
      </c>
      <c r="S1522" s="10">
        <f t="shared" si="142"/>
        <v>42692.256550925929</v>
      </c>
      <c r="T1522" s="10">
        <f t="shared" si="143"/>
        <v>42706.256550925929</v>
      </c>
    </row>
    <row r="1523" spans="1:20" ht="45" x14ac:dyDescent="0.25">
      <c r="A1523">
        <v>800</v>
      </c>
      <c r="B1523" s="3" t="s">
        <v>801</v>
      </c>
      <c r="C1523" s="3" t="s">
        <v>4910</v>
      </c>
      <c r="D1523">
        <v>1500</v>
      </c>
      <c r="E1523">
        <v>2282</v>
      </c>
      <c r="F1523" t="s">
        <v>8219</v>
      </c>
      <c r="G1523" t="s">
        <v>8225</v>
      </c>
      <c r="H1523" t="s">
        <v>8247</v>
      </c>
      <c r="I1523">
        <v>1410431054</v>
      </c>
      <c r="J1523">
        <v>1407839054</v>
      </c>
      <c r="K1523" t="b">
        <v>0</v>
      </c>
      <c r="L1523">
        <v>56</v>
      </c>
      <c r="M1523" t="b">
        <v>1</v>
      </c>
      <c r="N1523" t="s">
        <v>8276</v>
      </c>
      <c r="O1523" s="9">
        <f t="shared" si="138"/>
        <v>152</v>
      </c>
      <c r="P1523" s="5">
        <f t="shared" si="139"/>
        <v>40.75</v>
      </c>
      <c r="Q1523" t="str">
        <f t="shared" si="140"/>
        <v>music</v>
      </c>
      <c r="R1523" t="str">
        <f t="shared" si="141"/>
        <v>rock</v>
      </c>
      <c r="S1523" s="10">
        <f t="shared" si="142"/>
        <v>41863.433495370373</v>
      </c>
      <c r="T1523" s="10">
        <f t="shared" si="143"/>
        <v>41893.433495370373</v>
      </c>
    </row>
    <row r="1524" spans="1:20" ht="45" x14ac:dyDescent="0.25">
      <c r="A1524">
        <v>3570</v>
      </c>
      <c r="B1524" s="3" t="s">
        <v>3569</v>
      </c>
      <c r="C1524" s="3" t="s">
        <v>7680</v>
      </c>
      <c r="D1524">
        <v>2000</v>
      </c>
      <c r="E1524">
        <v>2287</v>
      </c>
      <c r="F1524" t="s">
        <v>8219</v>
      </c>
      <c r="G1524" t="s">
        <v>8224</v>
      </c>
      <c r="H1524" t="s">
        <v>8246</v>
      </c>
      <c r="I1524">
        <v>1420009200</v>
      </c>
      <c r="J1524">
        <v>1417593483</v>
      </c>
      <c r="K1524" t="b">
        <v>0</v>
      </c>
      <c r="L1524">
        <v>26</v>
      </c>
      <c r="M1524" t="b">
        <v>1</v>
      </c>
      <c r="N1524" t="s">
        <v>8271</v>
      </c>
      <c r="O1524" s="9">
        <f t="shared" si="138"/>
        <v>114</v>
      </c>
      <c r="P1524" s="5">
        <f t="shared" si="139"/>
        <v>87.961538461538467</v>
      </c>
      <c r="Q1524" t="str">
        <f t="shared" si="140"/>
        <v>theater</v>
      </c>
      <c r="R1524" t="str">
        <f t="shared" si="141"/>
        <v>plays</v>
      </c>
      <c r="S1524" s="10">
        <f t="shared" si="142"/>
        <v>41976.331979166673</v>
      </c>
      <c r="T1524" s="10">
        <f t="shared" si="143"/>
        <v>42004.291666666672</v>
      </c>
    </row>
    <row r="1525" spans="1:20" ht="30" x14ac:dyDescent="0.25">
      <c r="A1525">
        <v>1022</v>
      </c>
      <c r="B1525" s="3" t="s">
        <v>1023</v>
      </c>
      <c r="C1525" s="3" t="s">
        <v>5132</v>
      </c>
      <c r="D1525">
        <v>2000</v>
      </c>
      <c r="E1525">
        <v>2298</v>
      </c>
      <c r="F1525" t="s">
        <v>8219</v>
      </c>
      <c r="G1525" t="s">
        <v>8224</v>
      </c>
      <c r="H1525" t="s">
        <v>8246</v>
      </c>
      <c r="I1525">
        <v>1431876677</v>
      </c>
      <c r="J1525">
        <v>1429284677</v>
      </c>
      <c r="K1525" t="b">
        <v>1</v>
      </c>
      <c r="L1525">
        <v>74</v>
      </c>
      <c r="M1525" t="b">
        <v>1</v>
      </c>
      <c r="N1525" t="s">
        <v>8280</v>
      </c>
      <c r="O1525" s="9">
        <f t="shared" si="138"/>
        <v>115</v>
      </c>
      <c r="P1525" s="5">
        <f t="shared" si="139"/>
        <v>31.054054054054053</v>
      </c>
      <c r="Q1525" t="str">
        <f t="shared" si="140"/>
        <v>music</v>
      </c>
      <c r="R1525" t="str">
        <f t="shared" si="141"/>
        <v>electronic music</v>
      </c>
      <c r="S1525" s="10">
        <f t="shared" si="142"/>
        <v>42111.646724537044</v>
      </c>
      <c r="T1525" s="10">
        <f t="shared" si="143"/>
        <v>42141.646724537044</v>
      </c>
    </row>
    <row r="1526" spans="1:20" ht="45" x14ac:dyDescent="0.25">
      <c r="A1526">
        <v>2254</v>
      </c>
      <c r="B1526" s="3" t="s">
        <v>2255</v>
      </c>
      <c r="C1526" s="3" t="s">
        <v>6364</v>
      </c>
      <c r="D1526">
        <v>500</v>
      </c>
      <c r="E1526">
        <v>2299</v>
      </c>
      <c r="F1526" t="s">
        <v>8219</v>
      </c>
      <c r="G1526" t="s">
        <v>8224</v>
      </c>
      <c r="H1526" t="s">
        <v>8246</v>
      </c>
      <c r="I1526">
        <v>1485271968</v>
      </c>
      <c r="J1526">
        <v>1484667168</v>
      </c>
      <c r="K1526" t="b">
        <v>0</v>
      </c>
      <c r="L1526">
        <v>197</v>
      </c>
      <c r="M1526" t="b">
        <v>1</v>
      </c>
      <c r="N1526" t="s">
        <v>8297</v>
      </c>
      <c r="O1526" s="9">
        <f t="shared" si="138"/>
        <v>460</v>
      </c>
      <c r="P1526" s="5">
        <f t="shared" si="139"/>
        <v>11.67005076142132</v>
      </c>
      <c r="Q1526" t="str">
        <f t="shared" si="140"/>
        <v>games</v>
      </c>
      <c r="R1526" t="str">
        <f t="shared" si="141"/>
        <v>tabletop games</v>
      </c>
      <c r="S1526" s="10">
        <f t="shared" si="142"/>
        <v>42752.647777777776</v>
      </c>
      <c r="T1526" s="10">
        <f t="shared" si="143"/>
        <v>42759.647777777776</v>
      </c>
    </row>
    <row r="1527" spans="1:20" ht="45" x14ac:dyDescent="0.25">
      <c r="A1527">
        <v>3172</v>
      </c>
      <c r="B1527" s="3" t="s">
        <v>3172</v>
      </c>
      <c r="C1527" s="3" t="s">
        <v>7282</v>
      </c>
      <c r="D1527">
        <v>2000</v>
      </c>
      <c r="E1527">
        <v>2300</v>
      </c>
      <c r="F1527" t="s">
        <v>8219</v>
      </c>
      <c r="G1527" t="s">
        <v>8224</v>
      </c>
      <c r="H1527" t="s">
        <v>8246</v>
      </c>
      <c r="I1527">
        <v>1329240668</v>
      </c>
      <c r="J1527">
        <v>1326648668</v>
      </c>
      <c r="K1527" t="b">
        <v>1</v>
      </c>
      <c r="L1527">
        <v>29</v>
      </c>
      <c r="M1527" t="b">
        <v>1</v>
      </c>
      <c r="N1527" t="s">
        <v>8271</v>
      </c>
      <c r="O1527" s="9">
        <f t="shared" si="138"/>
        <v>115</v>
      </c>
      <c r="P1527" s="5">
        <f t="shared" si="139"/>
        <v>79.310344827586206</v>
      </c>
      <c r="Q1527" t="str">
        <f t="shared" si="140"/>
        <v>theater</v>
      </c>
      <c r="R1527" t="str">
        <f t="shared" si="141"/>
        <v>plays</v>
      </c>
      <c r="S1527" s="10">
        <f t="shared" si="142"/>
        <v>40923.729953703703</v>
      </c>
      <c r="T1527" s="10">
        <f t="shared" si="143"/>
        <v>40953.729953703703</v>
      </c>
    </row>
    <row r="1528" spans="1:20" ht="45" x14ac:dyDescent="0.25">
      <c r="A1528">
        <v>3448</v>
      </c>
      <c r="B1528" s="3" t="s">
        <v>3447</v>
      </c>
      <c r="C1528" s="3" t="s">
        <v>7558</v>
      </c>
      <c r="D1528">
        <v>2100</v>
      </c>
      <c r="E1528">
        <v>2305</v>
      </c>
      <c r="F1528" t="s">
        <v>8219</v>
      </c>
      <c r="G1528" t="s">
        <v>8224</v>
      </c>
      <c r="H1528" t="s">
        <v>8246</v>
      </c>
      <c r="I1528">
        <v>1418784689</v>
      </c>
      <c r="J1528">
        <v>1416192689</v>
      </c>
      <c r="K1528" t="b">
        <v>0</v>
      </c>
      <c r="L1528">
        <v>45</v>
      </c>
      <c r="M1528" t="b">
        <v>1</v>
      </c>
      <c r="N1528" t="s">
        <v>8271</v>
      </c>
      <c r="O1528" s="9">
        <f t="shared" si="138"/>
        <v>110</v>
      </c>
      <c r="P1528" s="5">
        <f t="shared" si="139"/>
        <v>51.222222222222221</v>
      </c>
      <c r="Q1528" t="str">
        <f t="shared" si="140"/>
        <v>theater</v>
      </c>
      <c r="R1528" t="str">
        <f t="shared" si="141"/>
        <v>plays</v>
      </c>
      <c r="S1528" s="10">
        <f t="shared" si="142"/>
        <v>41960.119085648148</v>
      </c>
      <c r="T1528" s="10">
        <f t="shared" si="143"/>
        <v>41990.119085648148</v>
      </c>
    </row>
    <row r="1529" spans="1:20" ht="45" x14ac:dyDescent="0.25">
      <c r="A1529">
        <v>1922</v>
      </c>
      <c r="B1529" s="3" t="s">
        <v>1923</v>
      </c>
      <c r="C1529" s="3" t="s">
        <v>6032</v>
      </c>
      <c r="D1529">
        <v>2000</v>
      </c>
      <c r="E1529">
        <v>2311</v>
      </c>
      <c r="F1529" t="s">
        <v>8219</v>
      </c>
      <c r="G1529" t="s">
        <v>8224</v>
      </c>
      <c r="H1529" t="s">
        <v>8246</v>
      </c>
      <c r="I1529">
        <v>1386828507</v>
      </c>
      <c r="J1529">
        <v>1384236507</v>
      </c>
      <c r="K1529" t="b">
        <v>0</v>
      </c>
      <c r="L1529">
        <v>64</v>
      </c>
      <c r="M1529" t="b">
        <v>1</v>
      </c>
      <c r="N1529" t="s">
        <v>8279</v>
      </c>
      <c r="O1529" s="9">
        <f t="shared" si="138"/>
        <v>116</v>
      </c>
      <c r="P1529" s="5">
        <f t="shared" si="139"/>
        <v>36.109375</v>
      </c>
      <c r="Q1529" t="str">
        <f t="shared" si="140"/>
        <v>music</v>
      </c>
      <c r="R1529" t="str">
        <f t="shared" si="141"/>
        <v>indie rock</v>
      </c>
      <c r="S1529" s="10">
        <f t="shared" si="142"/>
        <v>41590.255868055552</v>
      </c>
      <c r="T1529" s="10">
        <f t="shared" si="143"/>
        <v>41620.255868055552</v>
      </c>
    </row>
    <row r="1530" spans="1:20" ht="45" x14ac:dyDescent="0.25">
      <c r="A1530">
        <v>3313</v>
      </c>
      <c r="B1530" s="3" t="s">
        <v>3313</v>
      </c>
      <c r="C1530" s="3" t="s">
        <v>7423</v>
      </c>
      <c r="D1530">
        <v>2000</v>
      </c>
      <c r="E1530">
        <v>2321</v>
      </c>
      <c r="F1530" t="s">
        <v>8219</v>
      </c>
      <c r="G1530" t="s">
        <v>8224</v>
      </c>
      <c r="H1530" t="s">
        <v>8246</v>
      </c>
      <c r="I1530">
        <v>1453856400</v>
      </c>
      <c r="J1530">
        <v>1452664317</v>
      </c>
      <c r="K1530" t="b">
        <v>0</v>
      </c>
      <c r="L1530">
        <v>29</v>
      </c>
      <c r="M1530" t="b">
        <v>1</v>
      </c>
      <c r="N1530" t="s">
        <v>8271</v>
      </c>
      <c r="O1530" s="9">
        <f t="shared" si="138"/>
        <v>116</v>
      </c>
      <c r="P1530" s="5">
        <f t="shared" si="139"/>
        <v>80.034482758620683</v>
      </c>
      <c r="Q1530" t="str">
        <f t="shared" si="140"/>
        <v>theater</v>
      </c>
      <c r="R1530" t="str">
        <f t="shared" si="141"/>
        <v>plays</v>
      </c>
      <c r="S1530" s="10">
        <f t="shared" si="142"/>
        <v>42382.244409722218</v>
      </c>
      <c r="T1530" s="10">
        <f t="shared" si="143"/>
        <v>42396.041666666672</v>
      </c>
    </row>
    <row r="1531" spans="1:20" ht="45" x14ac:dyDescent="0.25">
      <c r="A1531">
        <v>67</v>
      </c>
      <c r="B1531" s="3" t="s">
        <v>69</v>
      </c>
      <c r="C1531" s="3" t="s">
        <v>4178</v>
      </c>
      <c r="D1531">
        <v>2000</v>
      </c>
      <c r="E1531">
        <v>2325</v>
      </c>
      <c r="F1531" t="s">
        <v>8219</v>
      </c>
      <c r="G1531" t="s">
        <v>8224</v>
      </c>
      <c r="H1531" t="s">
        <v>8246</v>
      </c>
      <c r="I1531">
        <v>1342360804</v>
      </c>
      <c r="J1531">
        <v>1339768804</v>
      </c>
      <c r="K1531" t="b">
        <v>0</v>
      </c>
      <c r="L1531">
        <v>20</v>
      </c>
      <c r="M1531" t="b">
        <v>1</v>
      </c>
      <c r="N1531" t="s">
        <v>8266</v>
      </c>
      <c r="O1531" s="9">
        <f t="shared" si="138"/>
        <v>116</v>
      </c>
      <c r="P1531" s="5">
        <f t="shared" si="139"/>
        <v>116.25</v>
      </c>
      <c r="Q1531" t="str">
        <f t="shared" si="140"/>
        <v>film &amp; video</v>
      </c>
      <c r="R1531" t="str">
        <f t="shared" si="141"/>
        <v>shorts</v>
      </c>
      <c r="S1531" s="10">
        <f t="shared" si="142"/>
        <v>41075.583379629628</v>
      </c>
      <c r="T1531" s="10">
        <f t="shared" si="143"/>
        <v>41105.583379629628</v>
      </c>
    </row>
    <row r="1532" spans="1:20" ht="30" x14ac:dyDescent="0.25">
      <c r="A1532">
        <v>2463</v>
      </c>
      <c r="B1532" s="3" t="s">
        <v>2464</v>
      </c>
      <c r="C1532" s="3" t="s">
        <v>6573</v>
      </c>
      <c r="D1532">
        <v>2000</v>
      </c>
      <c r="E1532">
        <v>2325</v>
      </c>
      <c r="F1532" t="s">
        <v>8219</v>
      </c>
      <c r="G1532" t="s">
        <v>8224</v>
      </c>
      <c r="H1532" t="s">
        <v>8246</v>
      </c>
      <c r="I1532">
        <v>1366138800</v>
      </c>
      <c r="J1532">
        <v>1362710425</v>
      </c>
      <c r="K1532" t="b">
        <v>0</v>
      </c>
      <c r="L1532">
        <v>75</v>
      </c>
      <c r="M1532" t="b">
        <v>1</v>
      </c>
      <c r="N1532" t="s">
        <v>8279</v>
      </c>
      <c r="O1532" s="9">
        <f t="shared" si="138"/>
        <v>116</v>
      </c>
      <c r="P1532" s="5">
        <f t="shared" si="139"/>
        <v>31</v>
      </c>
      <c r="Q1532" t="str">
        <f t="shared" si="140"/>
        <v>music</v>
      </c>
      <c r="R1532" t="str">
        <f t="shared" si="141"/>
        <v>indie rock</v>
      </c>
      <c r="S1532" s="10">
        <f t="shared" si="142"/>
        <v>41341.111400462964</v>
      </c>
      <c r="T1532" s="10">
        <f t="shared" si="143"/>
        <v>41380.791666666664</v>
      </c>
    </row>
    <row r="1533" spans="1:20" ht="45" x14ac:dyDescent="0.25">
      <c r="A1533">
        <v>3152</v>
      </c>
      <c r="B1533" s="3" t="s">
        <v>3152</v>
      </c>
      <c r="C1533" s="3" t="s">
        <v>7262</v>
      </c>
      <c r="D1533">
        <v>2200</v>
      </c>
      <c r="E1533">
        <v>2331</v>
      </c>
      <c r="F1533" t="s">
        <v>8219</v>
      </c>
      <c r="G1533" t="s">
        <v>8225</v>
      </c>
      <c r="H1533" t="s">
        <v>8247</v>
      </c>
      <c r="I1533">
        <v>1383425367</v>
      </c>
      <c r="J1533">
        <v>1380833367</v>
      </c>
      <c r="K1533" t="b">
        <v>1</v>
      </c>
      <c r="L1533">
        <v>67</v>
      </c>
      <c r="M1533" t="b">
        <v>1</v>
      </c>
      <c r="N1533" t="s">
        <v>8271</v>
      </c>
      <c r="O1533" s="9">
        <f t="shared" si="138"/>
        <v>106</v>
      </c>
      <c r="P1533" s="5">
        <f t="shared" si="139"/>
        <v>34.791044776119406</v>
      </c>
      <c r="Q1533" t="str">
        <f t="shared" si="140"/>
        <v>theater</v>
      </c>
      <c r="R1533" t="str">
        <f t="shared" si="141"/>
        <v>plays</v>
      </c>
      <c r="S1533" s="10">
        <f t="shared" si="142"/>
        <v>41550.867673611108</v>
      </c>
      <c r="T1533" s="10">
        <f t="shared" si="143"/>
        <v>41580.867673611108</v>
      </c>
    </row>
    <row r="1534" spans="1:20" ht="45" x14ac:dyDescent="0.25">
      <c r="A1534">
        <v>2553</v>
      </c>
      <c r="B1534" s="3" t="s">
        <v>2553</v>
      </c>
      <c r="C1534" s="3" t="s">
        <v>6663</v>
      </c>
      <c r="D1534">
        <v>1500</v>
      </c>
      <c r="E1534">
        <v>2333</v>
      </c>
      <c r="F1534" t="s">
        <v>8219</v>
      </c>
      <c r="G1534" t="s">
        <v>8224</v>
      </c>
      <c r="H1534" t="s">
        <v>8246</v>
      </c>
      <c r="I1534">
        <v>1348202807</v>
      </c>
      <c r="J1534">
        <v>1343018807</v>
      </c>
      <c r="K1534" t="b">
        <v>0</v>
      </c>
      <c r="L1534">
        <v>60</v>
      </c>
      <c r="M1534" t="b">
        <v>1</v>
      </c>
      <c r="N1534" t="s">
        <v>8300</v>
      </c>
      <c r="O1534" s="9">
        <f t="shared" si="138"/>
        <v>156</v>
      </c>
      <c r="P1534" s="5">
        <f t="shared" si="139"/>
        <v>38.883333333333333</v>
      </c>
      <c r="Q1534" t="str">
        <f t="shared" si="140"/>
        <v>music</v>
      </c>
      <c r="R1534" t="str">
        <f t="shared" si="141"/>
        <v>classical music</v>
      </c>
      <c r="S1534" s="10">
        <f t="shared" si="142"/>
        <v>41113.199155092596</v>
      </c>
      <c r="T1534" s="10">
        <f t="shared" si="143"/>
        <v>41173.199155092596</v>
      </c>
    </row>
    <row r="1535" spans="1:20" ht="60" x14ac:dyDescent="0.25">
      <c r="A1535">
        <v>3767</v>
      </c>
      <c r="B1535" s="3" t="s">
        <v>3764</v>
      </c>
      <c r="C1535" s="3" t="s">
        <v>7877</v>
      </c>
      <c r="D1535">
        <v>2000</v>
      </c>
      <c r="E1535">
        <v>2335</v>
      </c>
      <c r="F1535" t="s">
        <v>8219</v>
      </c>
      <c r="G1535" t="s">
        <v>8224</v>
      </c>
      <c r="H1535" t="s">
        <v>8246</v>
      </c>
      <c r="I1535">
        <v>1425185940</v>
      </c>
      <c r="J1535">
        <v>1423960097</v>
      </c>
      <c r="K1535" t="b">
        <v>0</v>
      </c>
      <c r="L1535">
        <v>56</v>
      </c>
      <c r="M1535" t="b">
        <v>1</v>
      </c>
      <c r="N1535" t="s">
        <v>8305</v>
      </c>
      <c r="O1535" s="9">
        <f t="shared" si="138"/>
        <v>117</v>
      </c>
      <c r="P1535" s="5">
        <f t="shared" si="139"/>
        <v>41.696428571428569</v>
      </c>
      <c r="Q1535" t="str">
        <f t="shared" si="140"/>
        <v>theater</v>
      </c>
      <c r="R1535" t="str">
        <f t="shared" si="141"/>
        <v>musical</v>
      </c>
      <c r="S1535" s="10">
        <f t="shared" si="142"/>
        <v>42050.019641203704</v>
      </c>
      <c r="T1535" s="10">
        <f t="shared" si="143"/>
        <v>42064.207638888889</v>
      </c>
    </row>
    <row r="1536" spans="1:20" ht="60" x14ac:dyDescent="0.25">
      <c r="A1536">
        <v>1246</v>
      </c>
      <c r="B1536" s="3" t="s">
        <v>1247</v>
      </c>
      <c r="C1536" s="3" t="s">
        <v>5356</v>
      </c>
      <c r="D1536">
        <v>2000</v>
      </c>
      <c r="E1536">
        <v>2340</v>
      </c>
      <c r="F1536" t="s">
        <v>8219</v>
      </c>
      <c r="G1536" t="s">
        <v>8224</v>
      </c>
      <c r="H1536" t="s">
        <v>8246</v>
      </c>
      <c r="I1536">
        <v>1323136949</v>
      </c>
      <c r="J1536">
        <v>1319245349</v>
      </c>
      <c r="K1536" t="b">
        <v>1</v>
      </c>
      <c r="L1536">
        <v>31</v>
      </c>
      <c r="M1536" t="b">
        <v>1</v>
      </c>
      <c r="N1536" t="s">
        <v>8276</v>
      </c>
      <c r="O1536" s="9">
        <f t="shared" si="138"/>
        <v>117</v>
      </c>
      <c r="P1536" s="5">
        <f t="shared" si="139"/>
        <v>75.483870967741936</v>
      </c>
      <c r="Q1536" t="str">
        <f t="shared" si="140"/>
        <v>music</v>
      </c>
      <c r="R1536" t="str">
        <f t="shared" si="141"/>
        <v>rock</v>
      </c>
      <c r="S1536" s="10">
        <f t="shared" si="142"/>
        <v>40838.043391203704</v>
      </c>
      <c r="T1536" s="10">
        <f t="shared" si="143"/>
        <v>40883.085057870368</v>
      </c>
    </row>
    <row r="1537" spans="1:20" ht="60" x14ac:dyDescent="0.25">
      <c r="A1537">
        <v>1627</v>
      </c>
      <c r="B1537" s="3" t="s">
        <v>1628</v>
      </c>
      <c r="C1537" s="3" t="s">
        <v>5737</v>
      </c>
      <c r="D1537">
        <v>2000</v>
      </c>
      <c r="E1537">
        <v>2340</v>
      </c>
      <c r="F1537" t="s">
        <v>8219</v>
      </c>
      <c r="G1537" t="s">
        <v>8224</v>
      </c>
      <c r="H1537" t="s">
        <v>8246</v>
      </c>
      <c r="I1537">
        <v>1353905940</v>
      </c>
      <c r="J1537">
        <v>1351011489</v>
      </c>
      <c r="K1537" t="b">
        <v>0</v>
      </c>
      <c r="L1537">
        <v>38</v>
      </c>
      <c r="M1537" t="b">
        <v>1</v>
      </c>
      <c r="N1537" t="s">
        <v>8276</v>
      </c>
      <c r="O1537" s="9">
        <f t="shared" si="138"/>
        <v>117</v>
      </c>
      <c r="P1537" s="5">
        <f t="shared" si="139"/>
        <v>61.578947368421055</v>
      </c>
      <c r="Q1537" t="str">
        <f t="shared" si="140"/>
        <v>music</v>
      </c>
      <c r="R1537" t="str">
        <f t="shared" si="141"/>
        <v>rock</v>
      </c>
      <c r="S1537" s="10">
        <f t="shared" si="142"/>
        <v>41205.707048611112</v>
      </c>
      <c r="T1537" s="10">
        <f t="shared" si="143"/>
        <v>41239.207638888889</v>
      </c>
    </row>
    <row r="1538" spans="1:20" ht="60" x14ac:dyDescent="0.25">
      <c r="A1538">
        <v>835</v>
      </c>
      <c r="B1538" s="3" t="s">
        <v>836</v>
      </c>
      <c r="C1538" s="3" t="s">
        <v>4945</v>
      </c>
      <c r="D1538">
        <v>2000</v>
      </c>
      <c r="E1538">
        <v>2345</v>
      </c>
      <c r="F1538" t="s">
        <v>8219</v>
      </c>
      <c r="G1538" t="s">
        <v>8224</v>
      </c>
      <c r="H1538" t="s">
        <v>8246</v>
      </c>
      <c r="I1538">
        <v>1337396400</v>
      </c>
      <c r="J1538">
        <v>1333709958</v>
      </c>
      <c r="K1538" t="b">
        <v>0</v>
      </c>
      <c r="L1538">
        <v>40</v>
      </c>
      <c r="M1538" t="b">
        <v>1</v>
      </c>
      <c r="N1538" t="s">
        <v>8276</v>
      </c>
      <c r="O1538" s="9">
        <f t="shared" ref="O1538:O1601" si="144">ROUND((E1538/D1538)*100,0)</f>
        <v>117</v>
      </c>
      <c r="P1538" s="5">
        <f t="shared" ref="P1538:P1601" si="145">E1538/L1538</f>
        <v>58.625</v>
      </c>
      <c r="Q1538" t="str">
        <f t="shared" ref="Q1538:Q1601" si="146">LEFT(N1538,SEARCH("/",N1538)-1)</f>
        <v>music</v>
      </c>
      <c r="R1538" t="str">
        <f t="shared" ref="R1538:R1601" si="147">RIGHT(N1538,LEN(N1538)-SEARCH("/",N1538,1))</f>
        <v>rock</v>
      </c>
      <c r="S1538" s="10">
        <f t="shared" ref="S1538:S1601" si="148">(((J1538/60)/60)/24)+DATE(1970,1,1)</f>
        <v>41005.45784722222</v>
      </c>
      <c r="T1538" s="10">
        <f t="shared" ref="T1538:T1601" si="149">(((I1538/60)/60)/24)+DATE(1970,1,1)</f>
        <v>41048.125</v>
      </c>
    </row>
    <row r="1539" spans="1:20" ht="60" x14ac:dyDescent="0.25">
      <c r="A1539">
        <v>2106</v>
      </c>
      <c r="B1539" s="3" t="s">
        <v>2107</v>
      </c>
      <c r="C1539" s="3" t="s">
        <v>6216</v>
      </c>
      <c r="D1539">
        <v>2200</v>
      </c>
      <c r="E1539">
        <v>2355</v>
      </c>
      <c r="F1539" t="s">
        <v>8219</v>
      </c>
      <c r="G1539" t="s">
        <v>8224</v>
      </c>
      <c r="H1539" t="s">
        <v>8246</v>
      </c>
      <c r="I1539">
        <v>1359176974</v>
      </c>
      <c r="J1539">
        <v>1356584974</v>
      </c>
      <c r="K1539" t="b">
        <v>0</v>
      </c>
      <c r="L1539">
        <v>44</v>
      </c>
      <c r="M1539" t="b">
        <v>1</v>
      </c>
      <c r="N1539" t="s">
        <v>8279</v>
      </c>
      <c r="O1539" s="9">
        <f t="shared" si="144"/>
        <v>107</v>
      </c>
      <c r="P1539" s="5">
        <f t="shared" si="145"/>
        <v>53.522727272727273</v>
      </c>
      <c r="Q1539" t="str">
        <f t="shared" si="146"/>
        <v>music</v>
      </c>
      <c r="R1539" t="str">
        <f t="shared" si="147"/>
        <v>indie rock</v>
      </c>
      <c r="S1539" s="10">
        <f t="shared" si="148"/>
        <v>41270.21497685185</v>
      </c>
      <c r="T1539" s="10">
        <f t="shared" si="149"/>
        <v>41300.21497685185</v>
      </c>
    </row>
    <row r="1540" spans="1:20" ht="60" x14ac:dyDescent="0.25">
      <c r="A1540">
        <v>2927</v>
      </c>
      <c r="B1540" s="3" t="s">
        <v>2927</v>
      </c>
      <c r="C1540" s="3" t="s">
        <v>7037</v>
      </c>
      <c r="D1540">
        <v>1800</v>
      </c>
      <c r="E1540">
        <v>2355</v>
      </c>
      <c r="F1540" t="s">
        <v>8219</v>
      </c>
      <c r="G1540" t="s">
        <v>8224</v>
      </c>
      <c r="H1540" t="s">
        <v>8246</v>
      </c>
      <c r="I1540">
        <v>1405400400</v>
      </c>
      <c r="J1540">
        <v>1402934629</v>
      </c>
      <c r="K1540" t="b">
        <v>0</v>
      </c>
      <c r="L1540">
        <v>21</v>
      </c>
      <c r="M1540" t="b">
        <v>1</v>
      </c>
      <c r="N1540" t="s">
        <v>8305</v>
      </c>
      <c r="O1540" s="9">
        <f t="shared" si="144"/>
        <v>131</v>
      </c>
      <c r="P1540" s="5">
        <f t="shared" si="145"/>
        <v>112.14285714285714</v>
      </c>
      <c r="Q1540" t="str">
        <f t="shared" si="146"/>
        <v>theater</v>
      </c>
      <c r="R1540" t="str">
        <f t="shared" si="147"/>
        <v>musical</v>
      </c>
      <c r="S1540" s="10">
        <f t="shared" si="148"/>
        <v>41806.669317129628</v>
      </c>
      <c r="T1540" s="10">
        <f t="shared" si="149"/>
        <v>41835.208333333336</v>
      </c>
    </row>
    <row r="1541" spans="1:20" ht="30" x14ac:dyDescent="0.25">
      <c r="A1541">
        <v>3148</v>
      </c>
      <c r="B1541" s="3" t="s">
        <v>3148</v>
      </c>
      <c r="C1541" s="3" t="s">
        <v>7258</v>
      </c>
      <c r="D1541">
        <v>1800</v>
      </c>
      <c r="E1541">
        <v>2361</v>
      </c>
      <c r="F1541" t="s">
        <v>8219</v>
      </c>
      <c r="G1541" t="s">
        <v>8224</v>
      </c>
      <c r="H1541" t="s">
        <v>8246</v>
      </c>
      <c r="I1541">
        <v>1412136000</v>
      </c>
      <c r="J1541">
        <v>1410278284</v>
      </c>
      <c r="K1541" t="b">
        <v>1</v>
      </c>
      <c r="L1541">
        <v>57</v>
      </c>
      <c r="M1541" t="b">
        <v>1</v>
      </c>
      <c r="N1541" t="s">
        <v>8271</v>
      </c>
      <c r="O1541" s="9">
        <f t="shared" si="144"/>
        <v>131</v>
      </c>
      <c r="P1541" s="5">
        <f t="shared" si="145"/>
        <v>41.421052631578945</v>
      </c>
      <c r="Q1541" t="str">
        <f t="shared" si="146"/>
        <v>theater</v>
      </c>
      <c r="R1541" t="str">
        <f t="shared" si="147"/>
        <v>plays</v>
      </c>
      <c r="S1541" s="10">
        <f t="shared" si="148"/>
        <v>41891.665324074071</v>
      </c>
      <c r="T1541" s="10">
        <f t="shared" si="149"/>
        <v>41913.166666666664</v>
      </c>
    </row>
    <row r="1542" spans="1:20" ht="45" x14ac:dyDescent="0.25">
      <c r="A1542">
        <v>105</v>
      </c>
      <c r="B1542" s="3" t="s">
        <v>107</v>
      </c>
      <c r="C1542" s="3" t="s">
        <v>4216</v>
      </c>
      <c r="D1542">
        <v>2200</v>
      </c>
      <c r="E1542">
        <v>2363</v>
      </c>
      <c r="F1542" t="s">
        <v>8219</v>
      </c>
      <c r="G1542" t="s">
        <v>8224</v>
      </c>
      <c r="H1542" t="s">
        <v>8246</v>
      </c>
      <c r="I1542">
        <v>1463184000</v>
      </c>
      <c r="J1542">
        <v>1461605020</v>
      </c>
      <c r="K1542" t="b">
        <v>0</v>
      </c>
      <c r="L1542">
        <v>60</v>
      </c>
      <c r="M1542" t="b">
        <v>1</v>
      </c>
      <c r="N1542" t="s">
        <v>8266</v>
      </c>
      <c r="O1542" s="9">
        <f t="shared" si="144"/>
        <v>107</v>
      </c>
      <c r="P1542" s="5">
        <f t="shared" si="145"/>
        <v>39.383333333333333</v>
      </c>
      <c r="Q1542" t="str">
        <f t="shared" si="146"/>
        <v>film &amp; video</v>
      </c>
      <c r="R1542" t="str">
        <f t="shared" si="147"/>
        <v>shorts</v>
      </c>
      <c r="S1542" s="10">
        <f t="shared" si="148"/>
        <v>42485.724768518514</v>
      </c>
      <c r="T1542" s="10">
        <f t="shared" si="149"/>
        <v>42504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9">
        <f t="shared" si="144"/>
        <v>0</v>
      </c>
      <c r="P1543" s="5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0">
        <f t="shared" si="148"/>
        <v>41974.712245370371</v>
      </c>
      <c r="T1543" s="10">
        <f t="shared" si="149"/>
        <v>42004.712245370371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9">
        <f t="shared" si="144"/>
        <v>4</v>
      </c>
      <c r="P1544" s="5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0">
        <f t="shared" si="148"/>
        <v>42170.996527777781</v>
      </c>
      <c r="T1544" s="10">
        <f t="shared" si="149"/>
        <v>42185.996527777781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9">
        <f t="shared" si="144"/>
        <v>0</v>
      </c>
      <c r="P1545" s="5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0">
        <f t="shared" si="148"/>
        <v>41935.509652777779</v>
      </c>
      <c r="T1545" s="10">
        <f t="shared" si="149"/>
        <v>41965.551319444443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9">
        <f t="shared" si="144"/>
        <v>0</v>
      </c>
      <c r="P1546" s="5" t="e">
        <f t="shared" si="145"/>
        <v>#DIV/0!</v>
      </c>
      <c r="Q1546" t="str">
        <f t="shared" si="146"/>
        <v>photography</v>
      </c>
      <c r="R1546" t="str">
        <f t="shared" si="147"/>
        <v>nature</v>
      </c>
      <c r="S1546" s="10">
        <f t="shared" si="148"/>
        <v>42053.051203703704</v>
      </c>
      <c r="T1546" s="10">
        <f t="shared" si="149"/>
        <v>42095.012499999997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9">
        <f t="shared" si="144"/>
        <v>0</v>
      </c>
      <c r="P1547" s="5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0">
        <f t="shared" si="148"/>
        <v>42031.884652777779</v>
      </c>
      <c r="T1547" s="10">
        <f t="shared" si="149"/>
        <v>42065.886111111111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9">
        <f t="shared" si="144"/>
        <v>29</v>
      </c>
      <c r="P1548" s="5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0">
        <f t="shared" si="148"/>
        <v>41839.212951388887</v>
      </c>
      <c r="T1548" s="10">
        <f t="shared" si="149"/>
        <v>41899.212951388887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9">
        <f t="shared" si="144"/>
        <v>0</v>
      </c>
      <c r="P1549" s="5" t="e">
        <f t="shared" si="145"/>
        <v>#DIV/0!</v>
      </c>
      <c r="Q1549" t="str">
        <f t="shared" si="146"/>
        <v>photography</v>
      </c>
      <c r="R1549" t="str">
        <f t="shared" si="147"/>
        <v>nature</v>
      </c>
      <c r="S1549" s="10">
        <f t="shared" si="148"/>
        <v>42782.426875000005</v>
      </c>
      <c r="T1549" s="10">
        <f t="shared" si="149"/>
        <v>42789.426875000005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9">
        <f t="shared" si="144"/>
        <v>9</v>
      </c>
      <c r="P1550" s="5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0">
        <f t="shared" si="148"/>
        <v>42286.88217592593</v>
      </c>
      <c r="T1550" s="10">
        <f t="shared" si="149"/>
        <v>42316.923842592587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9">
        <f t="shared" si="144"/>
        <v>34</v>
      </c>
      <c r="P1551" s="5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0">
        <f t="shared" si="148"/>
        <v>42281.136099537034</v>
      </c>
      <c r="T1551" s="10">
        <f t="shared" si="149"/>
        <v>42311.177766203706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9">
        <f t="shared" si="144"/>
        <v>13</v>
      </c>
      <c r="P1552" s="5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0">
        <f t="shared" si="148"/>
        <v>42472.449467592596</v>
      </c>
      <c r="T1552" s="10">
        <f t="shared" si="149"/>
        <v>42502.449467592596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9">
        <f t="shared" si="144"/>
        <v>0</v>
      </c>
      <c r="P1553" s="5" t="e">
        <f t="shared" si="145"/>
        <v>#DIV/0!</v>
      </c>
      <c r="Q1553" t="str">
        <f t="shared" si="146"/>
        <v>photography</v>
      </c>
      <c r="R1553" t="str">
        <f t="shared" si="147"/>
        <v>nature</v>
      </c>
      <c r="S1553" s="10">
        <f t="shared" si="148"/>
        <v>42121.824525462958</v>
      </c>
      <c r="T1553" s="10">
        <f t="shared" si="149"/>
        <v>42151.824525462958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9">
        <f t="shared" si="144"/>
        <v>49</v>
      </c>
      <c r="P1554" s="5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0">
        <f t="shared" si="148"/>
        <v>41892.688750000001</v>
      </c>
      <c r="T1554" s="10">
        <f t="shared" si="149"/>
        <v>41913.165972222225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9">
        <f t="shared" si="144"/>
        <v>0</v>
      </c>
      <c r="P1555" s="5" t="e">
        <f t="shared" si="145"/>
        <v>#DIV/0!</v>
      </c>
      <c r="Q1555" t="str">
        <f t="shared" si="146"/>
        <v>photography</v>
      </c>
      <c r="R1555" t="str">
        <f t="shared" si="147"/>
        <v>nature</v>
      </c>
      <c r="S1555" s="10">
        <f t="shared" si="148"/>
        <v>42219.282951388886</v>
      </c>
      <c r="T1555" s="10">
        <f t="shared" si="149"/>
        <v>42249.282951388886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9">
        <f t="shared" si="144"/>
        <v>0</v>
      </c>
      <c r="P1556" s="5" t="e">
        <f t="shared" si="145"/>
        <v>#DIV/0!</v>
      </c>
      <c r="Q1556" t="str">
        <f t="shared" si="146"/>
        <v>photography</v>
      </c>
      <c r="R1556" t="str">
        <f t="shared" si="147"/>
        <v>nature</v>
      </c>
      <c r="S1556" s="10">
        <f t="shared" si="148"/>
        <v>42188.252199074079</v>
      </c>
      <c r="T1556" s="10">
        <f t="shared" si="149"/>
        <v>42218.252199074079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9">
        <f t="shared" si="144"/>
        <v>0</v>
      </c>
      <c r="P1557" s="5" t="e">
        <f t="shared" si="145"/>
        <v>#DIV/0!</v>
      </c>
      <c r="Q1557" t="str">
        <f t="shared" si="146"/>
        <v>photography</v>
      </c>
      <c r="R1557" t="str">
        <f t="shared" si="147"/>
        <v>nature</v>
      </c>
      <c r="S1557" s="10">
        <f t="shared" si="148"/>
        <v>42241.613796296297</v>
      </c>
      <c r="T1557" s="10">
        <f t="shared" si="149"/>
        <v>42264.708333333328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9">
        <f t="shared" si="144"/>
        <v>45</v>
      </c>
      <c r="P1558" s="5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0">
        <f t="shared" si="148"/>
        <v>42525.153055555551</v>
      </c>
      <c r="T1558" s="10">
        <f t="shared" si="149"/>
        <v>42555.153055555551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9">
        <f t="shared" si="144"/>
        <v>4</v>
      </c>
      <c r="P1559" s="5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0">
        <f t="shared" si="148"/>
        <v>41871.65315972222</v>
      </c>
      <c r="T1559" s="10">
        <f t="shared" si="149"/>
        <v>41902.65315972222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9">
        <f t="shared" si="144"/>
        <v>5</v>
      </c>
      <c r="P1560" s="5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0">
        <f t="shared" si="148"/>
        <v>42185.397673611107</v>
      </c>
      <c r="T1560" s="10">
        <f t="shared" si="149"/>
        <v>42244.508333333331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9">
        <f t="shared" si="144"/>
        <v>0</v>
      </c>
      <c r="P1561" s="5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0">
        <f t="shared" si="148"/>
        <v>42108.05322916666</v>
      </c>
      <c r="T1561" s="10">
        <f t="shared" si="149"/>
        <v>42123.05322916666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9">
        <f t="shared" si="144"/>
        <v>4</v>
      </c>
      <c r="P1562" s="5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0">
        <f t="shared" si="148"/>
        <v>41936.020752314813</v>
      </c>
      <c r="T1562" s="10">
        <f t="shared" si="149"/>
        <v>41956.062418981484</v>
      </c>
    </row>
    <row r="1563" spans="1:20" ht="60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9">
        <f t="shared" si="144"/>
        <v>1</v>
      </c>
      <c r="P1563" s="5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0">
        <f t="shared" si="148"/>
        <v>41555.041701388887</v>
      </c>
      <c r="T1563" s="10">
        <f t="shared" si="149"/>
        <v>41585.083368055559</v>
      </c>
    </row>
    <row r="1564" spans="1:20" ht="60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9">
        <f t="shared" si="144"/>
        <v>0</v>
      </c>
      <c r="P1564" s="5" t="e">
        <f t="shared" si="145"/>
        <v>#DIV/0!</v>
      </c>
      <c r="Q1564" t="str">
        <f t="shared" si="146"/>
        <v>publishing</v>
      </c>
      <c r="R1564" t="str">
        <f t="shared" si="147"/>
        <v>art books</v>
      </c>
      <c r="S1564" s="10">
        <f t="shared" si="148"/>
        <v>40079.566157407404</v>
      </c>
      <c r="T1564" s="10">
        <f t="shared" si="149"/>
        <v>40149.034722222219</v>
      </c>
    </row>
    <row r="1565" spans="1:20" ht="45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9">
        <f t="shared" si="144"/>
        <v>1</v>
      </c>
      <c r="P1565" s="5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0">
        <f t="shared" si="148"/>
        <v>41652.742488425924</v>
      </c>
      <c r="T1565" s="10">
        <f t="shared" si="149"/>
        <v>41712.700821759259</v>
      </c>
    </row>
    <row r="1566" spans="1:20" ht="60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9">
        <f t="shared" si="144"/>
        <v>0</v>
      </c>
      <c r="P1566" s="5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0">
        <f t="shared" si="148"/>
        <v>42121.367002314815</v>
      </c>
      <c r="T1566" s="10">
        <f t="shared" si="149"/>
        <v>42152.836805555555</v>
      </c>
    </row>
    <row r="1567" spans="1:20" ht="60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9">
        <f t="shared" si="144"/>
        <v>3</v>
      </c>
      <c r="P1567" s="5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0">
        <f t="shared" si="148"/>
        <v>40672.729872685188</v>
      </c>
      <c r="T1567" s="10">
        <f t="shared" si="149"/>
        <v>40702.729872685188</v>
      </c>
    </row>
    <row r="1568" spans="1:20" ht="45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9">
        <f t="shared" si="144"/>
        <v>21</v>
      </c>
      <c r="P1568" s="5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0">
        <f t="shared" si="148"/>
        <v>42549.916712962964</v>
      </c>
      <c r="T1568" s="10">
        <f t="shared" si="149"/>
        <v>42578.916666666672</v>
      </c>
    </row>
    <row r="1569" spans="1:20" ht="60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9">
        <f t="shared" si="144"/>
        <v>4</v>
      </c>
      <c r="P1569" s="5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0">
        <f t="shared" si="148"/>
        <v>41671.936863425923</v>
      </c>
      <c r="T1569" s="10">
        <f t="shared" si="149"/>
        <v>41687</v>
      </c>
    </row>
    <row r="1570" spans="1:20" ht="45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9">
        <f t="shared" si="144"/>
        <v>14</v>
      </c>
      <c r="P1570" s="5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0">
        <f t="shared" si="148"/>
        <v>41962.062326388885</v>
      </c>
      <c r="T1570" s="10">
        <f t="shared" si="149"/>
        <v>41997.062326388885</v>
      </c>
    </row>
    <row r="1571" spans="1:20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9">
        <f t="shared" si="144"/>
        <v>0</v>
      </c>
      <c r="P1571" s="5" t="e">
        <f t="shared" si="145"/>
        <v>#DIV/0!</v>
      </c>
      <c r="Q1571" t="str">
        <f t="shared" si="146"/>
        <v>publishing</v>
      </c>
      <c r="R1571" t="str">
        <f t="shared" si="147"/>
        <v>art books</v>
      </c>
      <c r="S1571" s="10">
        <f t="shared" si="148"/>
        <v>41389.679560185185</v>
      </c>
      <c r="T1571" s="10">
        <f t="shared" si="149"/>
        <v>41419.679560185185</v>
      </c>
    </row>
    <row r="1572" spans="1:20" ht="30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9">
        <f t="shared" si="144"/>
        <v>41</v>
      </c>
      <c r="P1572" s="5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0">
        <f t="shared" si="148"/>
        <v>42438.813449074078</v>
      </c>
      <c r="T1572" s="10">
        <f t="shared" si="149"/>
        <v>42468.771782407406</v>
      </c>
    </row>
    <row r="1573" spans="1:20" ht="60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9">
        <f t="shared" si="144"/>
        <v>1</v>
      </c>
      <c r="P1573" s="5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0">
        <f t="shared" si="148"/>
        <v>42144.769479166673</v>
      </c>
      <c r="T1573" s="10">
        <f t="shared" si="149"/>
        <v>42174.769479166673</v>
      </c>
    </row>
    <row r="1574" spans="1:20" ht="60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9">
        <f t="shared" si="144"/>
        <v>5</v>
      </c>
      <c r="P1574" s="5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0">
        <f t="shared" si="148"/>
        <v>42404.033090277779</v>
      </c>
      <c r="T1574" s="10">
        <f t="shared" si="149"/>
        <v>42428.999305555553</v>
      </c>
    </row>
    <row r="1575" spans="1:20" ht="60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9">
        <f t="shared" si="144"/>
        <v>2</v>
      </c>
      <c r="P1575" s="5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0">
        <f t="shared" si="148"/>
        <v>42786.000023148154</v>
      </c>
      <c r="T1575" s="10">
        <f t="shared" si="149"/>
        <v>42826.165972222225</v>
      </c>
    </row>
    <row r="1576" spans="1:20" ht="60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9">
        <f t="shared" si="144"/>
        <v>5</v>
      </c>
      <c r="P1576" s="5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0">
        <f t="shared" si="148"/>
        <v>42017.927418981482</v>
      </c>
      <c r="T1576" s="10">
        <f t="shared" si="149"/>
        <v>42052.927418981482</v>
      </c>
    </row>
    <row r="1577" spans="1:20" ht="60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9">
        <f t="shared" si="144"/>
        <v>23</v>
      </c>
      <c r="P1577" s="5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0">
        <f t="shared" si="148"/>
        <v>41799.524259259262</v>
      </c>
      <c r="T1577" s="10">
        <f t="shared" si="149"/>
        <v>41829.524259259262</v>
      </c>
    </row>
    <row r="1578" spans="1:20" ht="45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9">
        <f t="shared" si="144"/>
        <v>13</v>
      </c>
      <c r="P1578" s="5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0">
        <f t="shared" si="148"/>
        <v>42140.879259259258</v>
      </c>
      <c r="T1578" s="10">
        <f t="shared" si="149"/>
        <v>42185.879259259258</v>
      </c>
    </row>
    <row r="1579" spans="1:20" ht="60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9">
        <f t="shared" si="144"/>
        <v>1</v>
      </c>
      <c r="P1579" s="5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0">
        <f t="shared" si="148"/>
        <v>41054.847777777781</v>
      </c>
      <c r="T1579" s="10">
        <f t="shared" si="149"/>
        <v>41114.847777777781</v>
      </c>
    </row>
    <row r="1580" spans="1:20" ht="60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9">
        <f t="shared" si="144"/>
        <v>11</v>
      </c>
      <c r="P1580" s="5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0">
        <f t="shared" si="148"/>
        <v>40399.065868055557</v>
      </c>
      <c r="T1580" s="10">
        <f t="shared" si="149"/>
        <v>40423.083333333336</v>
      </c>
    </row>
    <row r="1581" spans="1:20" ht="45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9">
        <f t="shared" si="144"/>
        <v>1</v>
      </c>
      <c r="P1581" s="5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0">
        <f t="shared" si="148"/>
        <v>41481.996423611112</v>
      </c>
      <c r="T1581" s="10">
        <f t="shared" si="149"/>
        <v>41514.996423611112</v>
      </c>
    </row>
    <row r="1582" spans="1:20" ht="45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9">
        <f t="shared" si="144"/>
        <v>0</v>
      </c>
      <c r="P1582" s="5" t="e">
        <f t="shared" si="145"/>
        <v>#DIV/0!</v>
      </c>
      <c r="Q1582" t="str">
        <f t="shared" si="146"/>
        <v>publishing</v>
      </c>
      <c r="R1582" t="str">
        <f t="shared" si="147"/>
        <v>art books</v>
      </c>
      <c r="S1582" s="10">
        <f t="shared" si="148"/>
        <v>40990.050069444449</v>
      </c>
      <c r="T1582" s="10">
        <f t="shared" si="149"/>
        <v>41050.050069444449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9">
        <f t="shared" si="144"/>
        <v>1</v>
      </c>
      <c r="P1583" s="5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0">
        <f t="shared" si="148"/>
        <v>42325.448958333334</v>
      </c>
      <c r="T1583" s="10">
        <f t="shared" si="149"/>
        <v>42357.448958333334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9">
        <f t="shared" si="144"/>
        <v>9</v>
      </c>
      <c r="P1584" s="5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0">
        <f t="shared" si="148"/>
        <v>42246.789965277778</v>
      </c>
      <c r="T1584" s="10">
        <f t="shared" si="149"/>
        <v>42303.888888888891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9">
        <f t="shared" si="144"/>
        <v>0</v>
      </c>
      <c r="P1585" s="5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0">
        <f t="shared" si="148"/>
        <v>41877.904988425929</v>
      </c>
      <c r="T1585" s="10">
        <f t="shared" si="149"/>
        <v>41907.904988425929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9">
        <f t="shared" si="144"/>
        <v>0</v>
      </c>
      <c r="P1586" s="5" t="e">
        <f t="shared" si="145"/>
        <v>#DIV/0!</v>
      </c>
      <c r="Q1586" t="str">
        <f t="shared" si="146"/>
        <v>photography</v>
      </c>
      <c r="R1586" t="str">
        <f t="shared" si="147"/>
        <v>places</v>
      </c>
      <c r="S1586" s="10">
        <f t="shared" si="148"/>
        <v>41779.649317129632</v>
      </c>
      <c r="T1586" s="10">
        <f t="shared" si="149"/>
        <v>41789.649317129632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9">
        <f t="shared" si="144"/>
        <v>79</v>
      </c>
      <c r="P1587" s="5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0">
        <f t="shared" si="148"/>
        <v>42707.895462962959</v>
      </c>
      <c r="T1587" s="10">
        <f t="shared" si="149"/>
        <v>42729.458333333328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9">
        <f t="shared" si="144"/>
        <v>0</v>
      </c>
      <c r="P1588" s="5" t="e">
        <f t="shared" si="145"/>
        <v>#DIV/0!</v>
      </c>
      <c r="Q1588" t="str">
        <f t="shared" si="146"/>
        <v>photography</v>
      </c>
      <c r="R1588" t="str">
        <f t="shared" si="147"/>
        <v>places</v>
      </c>
      <c r="S1588" s="10">
        <f t="shared" si="148"/>
        <v>42069.104421296302</v>
      </c>
      <c r="T1588" s="10">
        <f t="shared" si="149"/>
        <v>42099.062754629631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9">
        <f t="shared" si="144"/>
        <v>0</v>
      </c>
      <c r="P1589" s="5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0">
        <f t="shared" si="148"/>
        <v>41956.950983796298</v>
      </c>
      <c r="T1589" s="10">
        <f t="shared" si="149"/>
        <v>41986.950983796298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9">
        <f t="shared" si="144"/>
        <v>0</v>
      </c>
      <c r="P1590" s="5" t="e">
        <f t="shared" si="145"/>
        <v>#DIV/0!</v>
      </c>
      <c r="Q1590" t="str">
        <f t="shared" si="146"/>
        <v>photography</v>
      </c>
      <c r="R1590" t="str">
        <f t="shared" si="147"/>
        <v>places</v>
      </c>
      <c r="S1590" s="10">
        <f t="shared" si="148"/>
        <v>42005.24998842593</v>
      </c>
      <c r="T1590" s="10">
        <f t="shared" si="149"/>
        <v>42035.841666666667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9">
        <f t="shared" si="144"/>
        <v>0</v>
      </c>
      <c r="P1591" s="5" t="e">
        <f t="shared" si="145"/>
        <v>#DIV/0!</v>
      </c>
      <c r="Q1591" t="str">
        <f t="shared" si="146"/>
        <v>photography</v>
      </c>
      <c r="R1591" t="str">
        <f t="shared" si="147"/>
        <v>places</v>
      </c>
      <c r="S1591" s="10">
        <f t="shared" si="148"/>
        <v>42256.984791666662</v>
      </c>
      <c r="T1591" s="10">
        <f t="shared" si="149"/>
        <v>42286.984791666662</v>
      </c>
    </row>
    <row r="1592" spans="1:20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9">
        <f t="shared" si="144"/>
        <v>2</v>
      </c>
      <c r="P1592" s="5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0">
        <f t="shared" si="148"/>
        <v>42240.857222222221</v>
      </c>
      <c r="T1592" s="10">
        <f t="shared" si="149"/>
        <v>42270.857222222221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9">
        <f t="shared" si="144"/>
        <v>29</v>
      </c>
      <c r="P1593" s="5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0">
        <f t="shared" si="148"/>
        <v>42433.726168981477</v>
      </c>
      <c r="T1593" s="10">
        <f t="shared" si="149"/>
        <v>42463.68450231482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9">
        <f t="shared" si="144"/>
        <v>0</v>
      </c>
      <c r="P1594" s="5" t="e">
        <f t="shared" si="145"/>
        <v>#DIV/0!</v>
      </c>
      <c r="Q1594" t="str">
        <f t="shared" si="146"/>
        <v>photography</v>
      </c>
      <c r="R1594" t="str">
        <f t="shared" si="147"/>
        <v>places</v>
      </c>
      <c r="S1594" s="10">
        <f t="shared" si="148"/>
        <v>42046.072743055556</v>
      </c>
      <c r="T1594" s="10">
        <f t="shared" si="149"/>
        <v>42091.031076388885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9">
        <f t="shared" si="144"/>
        <v>0</v>
      </c>
      <c r="P1595" s="5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0">
        <f t="shared" si="148"/>
        <v>42033.845543981486</v>
      </c>
      <c r="T1595" s="10">
        <f t="shared" si="149"/>
        <v>42063.845543981486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9">
        <f t="shared" si="144"/>
        <v>21</v>
      </c>
      <c r="P1596" s="5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0">
        <f t="shared" si="148"/>
        <v>42445.712754629625</v>
      </c>
      <c r="T1596" s="10">
        <f t="shared" si="149"/>
        <v>42505.681249999994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9">
        <f t="shared" si="144"/>
        <v>0</v>
      </c>
      <c r="P1597" s="5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0">
        <f t="shared" si="148"/>
        <v>41780.050092592595</v>
      </c>
      <c r="T1597" s="10">
        <f t="shared" si="149"/>
        <v>41808.842361111114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9">
        <f t="shared" si="144"/>
        <v>2</v>
      </c>
      <c r="P1598" s="5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0">
        <f t="shared" si="148"/>
        <v>41941.430196759262</v>
      </c>
      <c r="T1598" s="10">
        <f t="shared" si="149"/>
        <v>41986.471863425926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9">
        <f t="shared" si="144"/>
        <v>0</v>
      </c>
      <c r="P1599" s="5" t="e">
        <f t="shared" si="145"/>
        <v>#DIV/0!</v>
      </c>
      <c r="Q1599" t="str">
        <f t="shared" si="146"/>
        <v>photography</v>
      </c>
      <c r="R1599" t="str">
        <f t="shared" si="147"/>
        <v>places</v>
      </c>
      <c r="S1599" s="10">
        <f t="shared" si="148"/>
        <v>42603.354131944448</v>
      </c>
      <c r="T1599" s="10">
        <f t="shared" si="149"/>
        <v>42633.354131944448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9">
        <f t="shared" si="144"/>
        <v>0</v>
      </c>
      <c r="P1600" s="5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0">
        <f t="shared" si="148"/>
        <v>42151.667337962965</v>
      </c>
      <c r="T1600" s="10">
        <f t="shared" si="149"/>
        <v>42211.667337962965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9">
        <f t="shared" si="144"/>
        <v>0</v>
      </c>
      <c r="P1601" s="5" t="e">
        <f t="shared" si="145"/>
        <v>#DIV/0!</v>
      </c>
      <c r="Q1601" t="str">
        <f t="shared" si="146"/>
        <v>photography</v>
      </c>
      <c r="R1601" t="str">
        <f t="shared" si="147"/>
        <v>places</v>
      </c>
      <c r="S1601" s="10">
        <f t="shared" si="148"/>
        <v>42438.53907407407</v>
      </c>
      <c r="T1601" s="10">
        <f t="shared" si="149"/>
        <v>42468.497407407413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9">
        <f t="shared" ref="O1602:O1665" si="150">ROUND((E1602/D1602)*100,0)</f>
        <v>7</v>
      </c>
      <c r="P1602" s="5">
        <f t="shared" ref="P1602:P1665" si="151">E1602/L1602</f>
        <v>40.777777777777779</v>
      </c>
      <c r="Q1602" t="str">
        <f t="shared" ref="Q1602:Q1665" si="152">LEFT(N1602,SEARCH("/",N1602)-1)</f>
        <v>photography</v>
      </c>
      <c r="R1602" t="str">
        <f t="shared" ref="R1602:R1665" si="153">RIGHT(N1602,LEN(N1602)-SEARCH("/",N1602,1))</f>
        <v>places</v>
      </c>
      <c r="S1602" s="10">
        <f t="shared" ref="S1602:S1665" si="154">(((J1602/60)/60)/24)+DATE(1970,1,1)</f>
        <v>41791.057314814818</v>
      </c>
      <c r="T1602" s="10">
        <f t="shared" ref="T1602:T1665" si="155">(((I1602/60)/60)/24)+DATE(1970,1,1)</f>
        <v>41835.21597222222</v>
      </c>
    </row>
    <row r="1603" spans="1:20" ht="45" x14ac:dyDescent="0.25">
      <c r="A1603">
        <v>23</v>
      </c>
      <c r="B1603" s="3" t="s">
        <v>25</v>
      </c>
      <c r="C1603" s="3" t="s">
        <v>4134</v>
      </c>
      <c r="D1603">
        <v>2000</v>
      </c>
      <c r="E1603">
        <v>2370</v>
      </c>
      <c r="F1603" t="s">
        <v>8219</v>
      </c>
      <c r="G1603" t="s">
        <v>8224</v>
      </c>
      <c r="H1603" t="s">
        <v>8246</v>
      </c>
      <c r="I1603">
        <v>1430407200</v>
      </c>
      <c r="J1603">
        <v>1428086501</v>
      </c>
      <c r="K1603" t="b">
        <v>0</v>
      </c>
      <c r="L1603">
        <v>23</v>
      </c>
      <c r="M1603" t="b">
        <v>1</v>
      </c>
      <c r="N1603" t="s">
        <v>8265</v>
      </c>
      <c r="O1603" s="9">
        <f t="shared" si="150"/>
        <v>119</v>
      </c>
      <c r="P1603" s="5">
        <f t="shared" si="151"/>
        <v>103.04347826086956</v>
      </c>
      <c r="Q1603" t="str">
        <f t="shared" si="152"/>
        <v>film &amp; video</v>
      </c>
      <c r="R1603" t="str">
        <f t="shared" si="153"/>
        <v>television</v>
      </c>
      <c r="S1603" s="10">
        <f t="shared" si="154"/>
        <v>42097.778946759259</v>
      </c>
      <c r="T1603" s="10">
        <f t="shared" si="155"/>
        <v>42124.638888888891</v>
      </c>
    </row>
    <row r="1604" spans="1:20" ht="60" x14ac:dyDescent="0.25">
      <c r="A1604">
        <v>3010</v>
      </c>
      <c r="B1604" s="3" t="s">
        <v>3010</v>
      </c>
      <c r="C1604" s="3" t="s">
        <v>7120</v>
      </c>
      <c r="D1604">
        <v>1500</v>
      </c>
      <c r="E1604">
        <v>2370</v>
      </c>
      <c r="F1604" t="s">
        <v>8219</v>
      </c>
      <c r="G1604" t="s">
        <v>8224</v>
      </c>
      <c r="H1604" t="s">
        <v>8246</v>
      </c>
      <c r="I1604">
        <v>1424548719</v>
      </c>
      <c r="J1604">
        <v>1419364719</v>
      </c>
      <c r="K1604" t="b">
        <v>0</v>
      </c>
      <c r="L1604">
        <v>15</v>
      </c>
      <c r="M1604" t="b">
        <v>1</v>
      </c>
      <c r="N1604" t="s">
        <v>8303</v>
      </c>
      <c r="O1604" s="9">
        <f t="shared" si="150"/>
        <v>158</v>
      </c>
      <c r="P1604" s="5">
        <f t="shared" si="151"/>
        <v>158</v>
      </c>
      <c r="Q1604" t="str">
        <f t="shared" si="152"/>
        <v>theater</v>
      </c>
      <c r="R1604" t="str">
        <f t="shared" si="153"/>
        <v>spaces</v>
      </c>
      <c r="S1604" s="10">
        <f t="shared" si="154"/>
        <v>41996.832395833335</v>
      </c>
      <c r="T1604" s="10">
        <f t="shared" si="155"/>
        <v>42056.832395833335</v>
      </c>
    </row>
    <row r="1605" spans="1:20" ht="30" x14ac:dyDescent="0.25">
      <c r="A1605">
        <v>66</v>
      </c>
      <c r="B1605" s="3" t="s">
        <v>68</v>
      </c>
      <c r="C1605" s="3" t="s">
        <v>4177</v>
      </c>
      <c r="D1605">
        <v>2000</v>
      </c>
      <c r="E1605">
        <v>2372</v>
      </c>
      <c r="F1605" t="s">
        <v>8219</v>
      </c>
      <c r="G1605" t="s">
        <v>8224</v>
      </c>
      <c r="H1605" t="s">
        <v>8246</v>
      </c>
      <c r="I1605">
        <v>1468873420</v>
      </c>
      <c r="J1605">
        <v>1466281420</v>
      </c>
      <c r="K1605" t="b">
        <v>0</v>
      </c>
      <c r="L1605">
        <v>26</v>
      </c>
      <c r="M1605" t="b">
        <v>1</v>
      </c>
      <c r="N1605" t="s">
        <v>8266</v>
      </c>
      <c r="O1605" s="9">
        <f t="shared" si="150"/>
        <v>119</v>
      </c>
      <c r="P1605" s="5">
        <f t="shared" si="151"/>
        <v>91.230769230769226</v>
      </c>
      <c r="Q1605" t="str">
        <f t="shared" si="152"/>
        <v>film &amp; video</v>
      </c>
      <c r="R1605" t="str">
        <f t="shared" si="153"/>
        <v>shorts</v>
      </c>
      <c r="S1605" s="10">
        <f t="shared" si="154"/>
        <v>42539.849768518514</v>
      </c>
      <c r="T1605" s="10">
        <f t="shared" si="155"/>
        <v>42569.849768518514</v>
      </c>
    </row>
    <row r="1606" spans="1:20" ht="60" x14ac:dyDescent="0.25">
      <c r="A1606">
        <v>72</v>
      </c>
      <c r="B1606" s="3" t="s">
        <v>74</v>
      </c>
      <c r="C1606" s="3" t="s">
        <v>4183</v>
      </c>
      <c r="D1606">
        <v>2200</v>
      </c>
      <c r="E1606">
        <v>2385</v>
      </c>
      <c r="F1606" t="s">
        <v>8219</v>
      </c>
      <c r="G1606" t="s">
        <v>8224</v>
      </c>
      <c r="H1606" t="s">
        <v>8246</v>
      </c>
      <c r="I1606">
        <v>1352937600</v>
      </c>
      <c r="J1606">
        <v>1351210481</v>
      </c>
      <c r="K1606" t="b">
        <v>0</v>
      </c>
      <c r="L1606">
        <v>41</v>
      </c>
      <c r="M1606" t="b">
        <v>1</v>
      </c>
      <c r="N1606" t="s">
        <v>8266</v>
      </c>
      <c r="O1606" s="9">
        <f t="shared" si="150"/>
        <v>108</v>
      </c>
      <c r="P1606" s="5">
        <f t="shared" si="151"/>
        <v>58.170731707317074</v>
      </c>
      <c r="Q1606" t="str">
        <f t="shared" si="152"/>
        <v>film &amp; video</v>
      </c>
      <c r="R1606" t="str">
        <f t="shared" si="153"/>
        <v>shorts</v>
      </c>
      <c r="S1606" s="10">
        <f t="shared" si="154"/>
        <v>41208.010196759256</v>
      </c>
      <c r="T1606" s="10">
        <f t="shared" si="155"/>
        <v>41228</v>
      </c>
    </row>
    <row r="1607" spans="1:20" ht="60" x14ac:dyDescent="0.25">
      <c r="A1607">
        <v>3347</v>
      </c>
      <c r="B1607" s="3" t="s">
        <v>3347</v>
      </c>
      <c r="C1607" s="3" t="s">
        <v>7457</v>
      </c>
      <c r="D1607">
        <v>2000</v>
      </c>
      <c r="E1607">
        <v>2389</v>
      </c>
      <c r="F1607" t="s">
        <v>8219</v>
      </c>
      <c r="G1607" t="s">
        <v>8225</v>
      </c>
      <c r="H1607" t="s">
        <v>8247</v>
      </c>
      <c r="I1607">
        <v>1462741200</v>
      </c>
      <c r="J1607">
        <v>1461503654</v>
      </c>
      <c r="K1607" t="b">
        <v>0</v>
      </c>
      <c r="L1607">
        <v>22</v>
      </c>
      <c r="M1607" t="b">
        <v>1</v>
      </c>
      <c r="N1607" t="s">
        <v>8271</v>
      </c>
      <c r="O1607" s="9">
        <f t="shared" si="150"/>
        <v>119</v>
      </c>
      <c r="P1607" s="5">
        <f t="shared" si="151"/>
        <v>108.59090909090909</v>
      </c>
      <c r="Q1607" t="str">
        <f t="shared" si="152"/>
        <v>theater</v>
      </c>
      <c r="R1607" t="str">
        <f t="shared" si="153"/>
        <v>plays</v>
      </c>
      <c r="S1607" s="10">
        <f t="shared" si="154"/>
        <v>42484.551550925928</v>
      </c>
      <c r="T1607" s="10">
        <f t="shared" si="155"/>
        <v>42498.875</v>
      </c>
    </row>
    <row r="1608" spans="1:20" ht="30" x14ac:dyDescent="0.25">
      <c r="A1608">
        <v>813</v>
      </c>
      <c r="B1608" s="3" t="s">
        <v>814</v>
      </c>
      <c r="C1608" s="3" t="s">
        <v>4923</v>
      </c>
      <c r="D1608">
        <v>1500</v>
      </c>
      <c r="E1608">
        <v>2399.94</v>
      </c>
      <c r="F1608" t="s">
        <v>8219</v>
      </c>
      <c r="G1608" t="s">
        <v>8224</v>
      </c>
      <c r="H1608" t="s">
        <v>8246</v>
      </c>
      <c r="I1608">
        <v>1342825365</v>
      </c>
      <c r="J1608">
        <v>1340233365</v>
      </c>
      <c r="K1608" t="b">
        <v>0</v>
      </c>
      <c r="L1608">
        <v>96</v>
      </c>
      <c r="M1608" t="b">
        <v>1</v>
      </c>
      <c r="N1608" t="s">
        <v>8276</v>
      </c>
      <c r="O1608" s="9">
        <f t="shared" si="150"/>
        <v>160</v>
      </c>
      <c r="P1608" s="5">
        <f t="shared" si="151"/>
        <v>24.999375000000001</v>
      </c>
      <c r="Q1608" t="str">
        <f t="shared" si="152"/>
        <v>music</v>
      </c>
      <c r="R1608" t="str">
        <f t="shared" si="153"/>
        <v>rock</v>
      </c>
      <c r="S1608" s="10">
        <f t="shared" si="154"/>
        <v>41080.960243055553</v>
      </c>
      <c r="T1608" s="10">
        <f t="shared" si="155"/>
        <v>41110.960243055553</v>
      </c>
    </row>
    <row r="1609" spans="1:20" ht="60" x14ac:dyDescent="0.25">
      <c r="A1609">
        <v>3555</v>
      </c>
      <c r="B1609" s="3" t="s">
        <v>3554</v>
      </c>
      <c r="C1609" s="3" t="s">
        <v>7665</v>
      </c>
      <c r="D1609">
        <v>2400</v>
      </c>
      <c r="E1609">
        <v>2400</v>
      </c>
      <c r="F1609" t="s">
        <v>8219</v>
      </c>
      <c r="G1609" t="s">
        <v>8237</v>
      </c>
      <c r="H1609" t="s">
        <v>8249</v>
      </c>
      <c r="I1609">
        <v>1479382594</v>
      </c>
      <c r="J1609">
        <v>1476786994</v>
      </c>
      <c r="K1609" t="b">
        <v>0</v>
      </c>
      <c r="L1609">
        <v>14</v>
      </c>
      <c r="M1609" t="b">
        <v>1</v>
      </c>
      <c r="N1609" t="s">
        <v>8271</v>
      </c>
      <c r="O1609" s="9">
        <f t="shared" si="150"/>
        <v>100</v>
      </c>
      <c r="P1609" s="5">
        <f t="shared" si="151"/>
        <v>171.42857142857142</v>
      </c>
      <c r="Q1609" t="str">
        <f t="shared" si="152"/>
        <v>theater</v>
      </c>
      <c r="R1609" t="str">
        <f t="shared" si="153"/>
        <v>plays</v>
      </c>
      <c r="S1609" s="10">
        <f t="shared" si="154"/>
        <v>42661.442060185189</v>
      </c>
      <c r="T1609" s="10">
        <f t="shared" si="155"/>
        <v>42691.483726851846</v>
      </c>
    </row>
    <row r="1610" spans="1:20" ht="45" x14ac:dyDescent="0.25">
      <c r="A1610">
        <v>1245</v>
      </c>
      <c r="B1610" s="3" t="s">
        <v>1246</v>
      </c>
      <c r="C1610" s="3" t="s">
        <v>5355</v>
      </c>
      <c r="D1610">
        <v>2000</v>
      </c>
      <c r="E1610">
        <v>2405</v>
      </c>
      <c r="F1610" t="s">
        <v>8219</v>
      </c>
      <c r="G1610" t="s">
        <v>8224</v>
      </c>
      <c r="H1610" t="s">
        <v>8246</v>
      </c>
      <c r="I1610">
        <v>1402755834</v>
      </c>
      <c r="J1610">
        <v>1400163834</v>
      </c>
      <c r="K1610" t="b">
        <v>1</v>
      </c>
      <c r="L1610">
        <v>17</v>
      </c>
      <c r="M1610" t="b">
        <v>1</v>
      </c>
      <c r="N1610" t="s">
        <v>8276</v>
      </c>
      <c r="O1610" s="9">
        <f t="shared" si="150"/>
        <v>120</v>
      </c>
      <c r="P1610" s="5">
        <f t="shared" si="151"/>
        <v>141.47058823529412</v>
      </c>
      <c r="Q1610" t="str">
        <f t="shared" si="152"/>
        <v>music</v>
      </c>
      <c r="R1610" t="str">
        <f t="shared" si="153"/>
        <v>rock</v>
      </c>
      <c r="S1610" s="10">
        <f t="shared" si="154"/>
        <v>41774.599930555552</v>
      </c>
      <c r="T1610" s="10">
        <f t="shared" si="155"/>
        <v>41804.599930555552</v>
      </c>
    </row>
    <row r="1611" spans="1:20" ht="60" x14ac:dyDescent="0.25">
      <c r="A1611">
        <v>2827</v>
      </c>
      <c r="B1611" s="3" t="s">
        <v>2827</v>
      </c>
      <c r="C1611" s="3" t="s">
        <v>6937</v>
      </c>
      <c r="D1611">
        <v>2000</v>
      </c>
      <c r="E1611">
        <v>2405</v>
      </c>
      <c r="F1611" t="s">
        <v>8219</v>
      </c>
      <c r="G1611" t="s">
        <v>8224</v>
      </c>
      <c r="H1611" t="s">
        <v>8246</v>
      </c>
      <c r="I1611">
        <v>1464971400</v>
      </c>
      <c r="J1611">
        <v>1462379066</v>
      </c>
      <c r="K1611" t="b">
        <v>0</v>
      </c>
      <c r="L1611">
        <v>23</v>
      </c>
      <c r="M1611" t="b">
        <v>1</v>
      </c>
      <c r="N1611" t="s">
        <v>8271</v>
      </c>
      <c r="O1611" s="9">
        <f t="shared" si="150"/>
        <v>120</v>
      </c>
      <c r="P1611" s="5">
        <f t="shared" si="151"/>
        <v>104.56521739130434</v>
      </c>
      <c r="Q1611" t="str">
        <f t="shared" si="152"/>
        <v>theater</v>
      </c>
      <c r="R1611" t="str">
        <f t="shared" si="153"/>
        <v>plays</v>
      </c>
      <c r="S1611" s="10">
        <f t="shared" si="154"/>
        <v>42494.683634259258</v>
      </c>
      <c r="T1611" s="10">
        <f t="shared" si="155"/>
        <v>42524.6875</v>
      </c>
    </row>
    <row r="1612" spans="1:20" ht="45" x14ac:dyDescent="0.25">
      <c r="A1612">
        <v>2838</v>
      </c>
      <c r="B1612" s="3" t="s">
        <v>2838</v>
      </c>
      <c r="C1612" s="3" t="s">
        <v>6948</v>
      </c>
      <c r="D1612">
        <v>2000</v>
      </c>
      <c r="E1612">
        <v>2405</v>
      </c>
      <c r="F1612" t="s">
        <v>8219</v>
      </c>
      <c r="G1612" t="s">
        <v>8224</v>
      </c>
      <c r="H1612" t="s">
        <v>8246</v>
      </c>
      <c r="I1612">
        <v>1407967200</v>
      </c>
      <c r="J1612">
        <v>1406039696</v>
      </c>
      <c r="K1612" t="b">
        <v>0</v>
      </c>
      <c r="L1612">
        <v>54</v>
      </c>
      <c r="M1612" t="b">
        <v>1</v>
      </c>
      <c r="N1612" t="s">
        <v>8271</v>
      </c>
      <c r="O1612" s="9">
        <f t="shared" si="150"/>
        <v>120</v>
      </c>
      <c r="P1612" s="5">
        <f t="shared" si="151"/>
        <v>44.537037037037038</v>
      </c>
      <c r="Q1612" t="str">
        <f t="shared" si="152"/>
        <v>theater</v>
      </c>
      <c r="R1612" t="str">
        <f t="shared" si="153"/>
        <v>plays</v>
      </c>
      <c r="S1612" s="10">
        <f t="shared" si="154"/>
        <v>41842.607592592591</v>
      </c>
      <c r="T1612" s="10">
        <f t="shared" si="155"/>
        <v>41864.916666666664</v>
      </c>
    </row>
    <row r="1613" spans="1:20" ht="60" x14ac:dyDescent="0.25">
      <c r="A1613">
        <v>537</v>
      </c>
      <c r="B1613" s="3" t="s">
        <v>538</v>
      </c>
      <c r="C1613" s="3" t="s">
        <v>4647</v>
      </c>
      <c r="D1613">
        <v>2000</v>
      </c>
      <c r="E1613">
        <v>2410</v>
      </c>
      <c r="F1613" t="s">
        <v>8219</v>
      </c>
      <c r="G1613" t="s">
        <v>8224</v>
      </c>
      <c r="H1613" t="s">
        <v>8246</v>
      </c>
      <c r="I1613">
        <v>1446665191</v>
      </c>
      <c r="J1613">
        <v>1444069591</v>
      </c>
      <c r="K1613" t="b">
        <v>0</v>
      </c>
      <c r="L1613">
        <v>59</v>
      </c>
      <c r="M1613" t="b">
        <v>1</v>
      </c>
      <c r="N1613" t="s">
        <v>8271</v>
      </c>
      <c r="O1613" s="9">
        <f t="shared" si="150"/>
        <v>121</v>
      </c>
      <c r="P1613" s="5">
        <f t="shared" si="151"/>
        <v>40.847457627118644</v>
      </c>
      <c r="Q1613" t="str">
        <f t="shared" si="152"/>
        <v>theater</v>
      </c>
      <c r="R1613" t="str">
        <f t="shared" si="153"/>
        <v>plays</v>
      </c>
      <c r="S1613" s="10">
        <f t="shared" si="154"/>
        <v>42282.768414351856</v>
      </c>
      <c r="T1613" s="10">
        <f t="shared" si="155"/>
        <v>42312.810081018513</v>
      </c>
    </row>
    <row r="1614" spans="1:20" ht="45" x14ac:dyDescent="0.25">
      <c r="A1614">
        <v>1931</v>
      </c>
      <c r="B1614" s="3" t="s">
        <v>1932</v>
      </c>
      <c r="C1614" s="3" t="s">
        <v>6041</v>
      </c>
      <c r="D1614">
        <v>2000</v>
      </c>
      <c r="E1614">
        <v>2412.02</v>
      </c>
      <c r="F1614" t="s">
        <v>8219</v>
      </c>
      <c r="G1614" t="s">
        <v>8224</v>
      </c>
      <c r="H1614" t="s">
        <v>8246</v>
      </c>
      <c r="I1614">
        <v>1337657400</v>
      </c>
      <c r="J1614">
        <v>1336512309</v>
      </c>
      <c r="K1614" t="b">
        <v>0</v>
      </c>
      <c r="L1614">
        <v>50</v>
      </c>
      <c r="M1614" t="b">
        <v>1</v>
      </c>
      <c r="N1614" t="s">
        <v>8279</v>
      </c>
      <c r="O1614" s="9">
        <f t="shared" si="150"/>
        <v>121</v>
      </c>
      <c r="P1614" s="5">
        <f t="shared" si="151"/>
        <v>48.240400000000001</v>
      </c>
      <c r="Q1614" t="str">
        <f t="shared" si="152"/>
        <v>music</v>
      </c>
      <c r="R1614" t="str">
        <f t="shared" si="153"/>
        <v>indie rock</v>
      </c>
      <c r="S1614" s="10">
        <f t="shared" si="154"/>
        <v>41037.892465277779</v>
      </c>
      <c r="T1614" s="10">
        <f t="shared" si="155"/>
        <v>41051.145833333336</v>
      </c>
    </row>
    <row r="1615" spans="1:20" ht="75" x14ac:dyDescent="0.25">
      <c r="A1615">
        <v>3290</v>
      </c>
      <c r="B1615" s="3" t="s">
        <v>3290</v>
      </c>
      <c r="C1615" s="3" t="s">
        <v>7400</v>
      </c>
      <c r="D1615">
        <v>2000</v>
      </c>
      <c r="E1615">
        <v>2424</v>
      </c>
      <c r="F1615" t="s">
        <v>8219</v>
      </c>
      <c r="G1615" t="s">
        <v>8225</v>
      </c>
      <c r="H1615" t="s">
        <v>8247</v>
      </c>
      <c r="I1615">
        <v>1489234891</v>
      </c>
      <c r="J1615">
        <v>1486642891</v>
      </c>
      <c r="K1615" t="b">
        <v>0</v>
      </c>
      <c r="L1615">
        <v>72</v>
      </c>
      <c r="M1615" t="b">
        <v>1</v>
      </c>
      <c r="N1615" t="s">
        <v>8271</v>
      </c>
      <c r="O1615" s="9">
        <f t="shared" si="150"/>
        <v>121</v>
      </c>
      <c r="P1615" s="5">
        <f t="shared" si="151"/>
        <v>33.666666666666664</v>
      </c>
      <c r="Q1615" t="str">
        <f t="shared" si="152"/>
        <v>theater</v>
      </c>
      <c r="R1615" t="str">
        <f t="shared" si="153"/>
        <v>plays</v>
      </c>
      <c r="S1615" s="10">
        <f t="shared" si="154"/>
        <v>42775.51494212963</v>
      </c>
      <c r="T1615" s="10">
        <f t="shared" si="155"/>
        <v>42805.51494212963</v>
      </c>
    </row>
    <row r="1616" spans="1:20" ht="60" x14ac:dyDescent="0.25">
      <c r="A1616">
        <v>1221</v>
      </c>
      <c r="B1616" s="3" t="s">
        <v>1222</v>
      </c>
      <c r="C1616" s="3" t="s">
        <v>5331</v>
      </c>
      <c r="D1616">
        <v>2200</v>
      </c>
      <c r="E1616">
        <v>2451.0100000000002</v>
      </c>
      <c r="F1616" t="s">
        <v>8219</v>
      </c>
      <c r="G1616" t="s">
        <v>8225</v>
      </c>
      <c r="H1616" t="s">
        <v>8247</v>
      </c>
      <c r="I1616">
        <v>1480809600</v>
      </c>
      <c r="J1616">
        <v>1478431488</v>
      </c>
      <c r="K1616" t="b">
        <v>0</v>
      </c>
      <c r="L1616">
        <v>103</v>
      </c>
      <c r="M1616" t="b">
        <v>1</v>
      </c>
      <c r="N1616" t="s">
        <v>8285</v>
      </c>
      <c r="O1616" s="9">
        <f t="shared" si="150"/>
        <v>111</v>
      </c>
      <c r="P1616" s="5">
        <f t="shared" si="151"/>
        <v>23.796213592233013</v>
      </c>
      <c r="Q1616" t="str">
        <f t="shared" si="152"/>
        <v>photography</v>
      </c>
      <c r="R1616" t="str">
        <f t="shared" si="153"/>
        <v>photobooks</v>
      </c>
      <c r="S1616" s="10">
        <f t="shared" si="154"/>
        <v>42680.47555555556</v>
      </c>
      <c r="T1616" s="10">
        <f t="shared" si="155"/>
        <v>42708</v>
      </c>
    </row>
    <row r="1617" spans="1:20" ht="45" x14ac:dyDescent="0.25">
      <c r="A1617">
        <v>2218</v>
      </c>
      <c r="B1617" s="3" t="s">
        <v>2219</v>
      </c>
      <c r="C1617" s="3" t="s">
        <v>6328</v>
      </c>
      <c r="D1617">
        <v>2000</v>
      </c>
      <c r="E1617">
        <v>2456.66</v>
      </c>
      <c r="F1617" t="s">
        <v>8219</v>
      </c>
      <c r="G1617" t="s">
        <v>8224</v>
      </c>
      <c r="H1617" t="s">
        <v>8246</v>
      </c>
      <c r="I1617">
        <v>1346198400</v>
      </c>
      <c r="J1617">
        <v>1344281383</v>
      </c>
      <c r="K1617" t="b">
        <v>0</v>
      </c>
      <c r="L1617">
        <v>76</v>
      </c>
      <c r="M1617" t="b">
        <v>1</v>
      </c>
      <c r="N1617" t="s">
        <v>8280</v>
      </c>
      <c r="O1617" s="9">
        <f t="shared" si="150"/>
        <v>123</v>
      </c>
      <c r="P1617" s="5">
        <f t="shared" si="151"/>
        <v>32.324473684210524</v>
      </c>
      <c r="Q1617" t="str">
        <f t="shared" si="152"/>
        <v>music</v>
      </c>
      <c r="R1617" t="str">
        <f t="shared" si="153"/>
        <v>electronic music</v>
      </c>
      <c r="S1617" s="10">
        <f t="shared" si="154"/>
        <v>41127.812303240738</v>
      </c>
      <c r="T1617" s="10">
        <f t="shared" si="155"/>
        <v>41150</v>
      </c>
    </row>
    <row r="1618" spans="1:20" ht="45" x14ac:dyDescent="0.25">
      <c r="A1618">
        <v>1302</v>
      </c>
      <c r="B1618" s="3" t="s">
        <v>1303</v>
      </c>
      <c r="C1618" s="3" t="s">
        <v>5412</v>
      </c>
      <c r="D1618">
        <v>2500</v>
      </c>
      <c r="E1618">
        <v>2500</v>
      </c>
      <c r="F1618" t="s">
        <v>8219</v>
      </c>
      <c r="G1618" t="s">
        <v>8224</v>
      </c>
      <c r="H1618" t="s">
        <v>8246</v>
      </c>
      <c r="I1618">
        <v>1480559011</v>
      </c>
      <c r="J1618">
        <v>1477963411</v>
      </c>
      <c r="K1618" t="b">
        <v>0</v>
      </c>
      <c r="L1618">
        <v>50</v>
      </c>
      <c r="M1618" t="b">
        <v>1</v>
      </c>
      <c r="N1618" t="s">
        <v>8271</v>
      </c>
      <c r="O1618" s="9">
        <f t="shared" si="150"/>
        <v>100</v>
      </c>
      <c r="P1618" s="5">
        <f t="shared" si="151"/>
        <v>50</v>
      </c>
      <c r="Q1618" t="str">
        <f t="shared" si="152"/>
        <v>theater</v>
      </c>
      <c r="R1618" t="str">
        <f t="shared" si="153"/>
        <v>plays</v>
      </c>
      <c r="S1618" s="10">
        <f t="shared" si="154"/>
        <v>42675.057997685188</v>
      </c>
      <c r="T1618" s="10">
        <f t="shared" si="155"/>
        <v>42705.099664351852</v>
      </c>
    </row>
    <row r="1619" spans="1:20" ht="45" x14ac:dyDescent="0.25">
      <c r="A1619">
        <v>2095</v>
      </c>
      <c r="B1619" s="3" t="s">
        <v>2096</v>
      </c>
      <c r="C1619" s="3" t="s">
        <v>6205</v>
      </c>
      <c r="D1619">
        <v>2500</v>
      </c>
      <c r="E1619">
        <v>2500</v>
      </c>
      <c r="F1619" t="s">
        <v>8219</v>
      </c>
      <c r="G1619" t="s">
        <v>8224</v>
      </c>
      <c r="H1619" t="s">
        <v>8246</v>
      </c>
      <c r="I1619">
        <v>1317576973</v>
      </c>
      <c r="J1619">
        <v>1312392973</v>
      </c>
      <c r="K1619" t="b">
        <v>0</v>
      </c>
      <c r="L1619">
        <v>22</v>
      </c>
      <c r="M1619" t="b">
        <v>1</v>
      </c>
      <c r="N1619" t="s">
        <v>8279</v>
      </c>
      <c r="O1619" s="9">
        <f t="shared" si="150"/>
        <v>100</v>
      </c>
      <c r="P1619" s="5">
        <f t="shared" si="151"/>
        <v>113.63636363636364</v>
      </c>
      <c r="Q1619" t="str">
        <f t="shared" si="152"/>
        <v>music</v>
      </c>
      <c r="R1619" t="str">
        <f t="shared" si="153"/>
        <v>indie rock</v>
      </c>
      <c r="S1619" s="10">
        <f t="shared" si="154"/>
        <v>40758.733483796292</v>
      </c>
      <c r="T1619" s="10">
        <f t="shared" si="155"/>
        <v>40818.733483796292</v>
      </c>
    </row>
    <row r="1620" spans="1:20" ht="45" x14ac:dyDescent="0.25">
      <c r="A1620">
        <v>2466</v>
      </c>
      <c r="B1620" s="3" t="s">
        <v>2467</v>
      </c>
      <c r="C1620" s="3" t="s">
        <v>6576</v>
      </c>
      <c r="D1620">
        <v>2500</v>
      </c>
      <c r="E1620">
        <v>2500</v>
      </c>
      <c r="F1620" t="s">
        <v>8219</v>
      </c>
      <c r="G1620" t="s">
        <v>8224</v>
      </c>
      <c r="H1620" t="s">
        <v>8246</v>
      </c>
      <c r="I1620">
        <v>1368066453</v>
      </c>
      <c r="J1620">
        <v>1365474453</v>
      </c>
      <c r="K1620" t="b">
        <v>0</v>
      </c>
      <c r="L1620">
        <v>52</v>
      </c>
      <c r="M1620" t="b">
        <v>1</v>
      </c>
      <c r="N1620" t="s">
        <v>8279</v>
      </c>
      <c r="O1620" s="9">
        <f t="shared" si="150"/>
        <v>100</v>
      </c>
      <c r="P1620" s="5">
        <f t="shared" si="151"/>
        <v>48.07692307692308</v>
      </c>
      <c r="Q1620" t="str">
        <f t="shared" si="152"/>
        <v>music</v>
      </c>
      <c r="R1620" t="str">
        <f t="shared" si="153"/>
        <v>indie rock</v>
      </c>
      <c r="S1620" s="10">
        <f t="shared" si="154"/>
        <v>41373.102465277778</v>
      </c>
      <c r="T1620" s="10">
        <f t="shared" si="155"/>
        <v>41403.102465277778</v>
      </c>
    </row>
    <row r="1621" spans="1:20" ht="30" x14ac:dyDescent="0.25">
      <c r="A1621">
        <v>3287</v>
      </c>
      <c r="B1621" s="3" t="s">
        <v>3287</v>
      </c>
      <c r="C1621" s="3" t="s">
        <v>7397</v>
      </c>
      <c r="D1621">
        <v>2500</v>
      </c>
      <c r="E1621">
        <v>2500</v>
      </c>
      <c r="F1621" t="s">
        <v>8219</v>
      </c>
      <c r="G1621" t="s">
        <v>8229</v>
      </c>
      <c r="H1621" t="s">
        <v>8251</v>
      </c>
      <c r="I1621">
        <v>1448733628</v>
      </c>
      <c r="J1621">
        <v>1446573628</v>
      </c>
      <c r="K1621" t="b">
        <v>0</v>
      </c>
      <c r="L1621">
        <v>34</v>
      </c>
      <c r="M1621" t="b">
        <v>1</v>
      </c>
      <c r="N1621" t="s">
        <v>8271</v>
      </c>
      <c r="O1621" s="9">
        <f t="shared" si="150"/>
        <v>100</v>
      </c>
      <c r="P1621" s="5">
        <f t="shared" si="151"/>
        <v>73.529411764705884</v>
      </c>
      <c r="Q1621" t="str">
        <f t="shared" si="152"/>
        <v>theater</v>
      </c>
      <c r="R1621" t="str">
        <f t="shared" si="153"/>
        <v>plays</v>
      </c>
      <c r="S1621" s="10">
        <f t="shared" si="154"/>
        <v>42311.750324074077</v>
      </c>
      <c r="T1621" s="10">
        <f t="shared" si="155"/>
        <v>42336.750324074077</v>
      </c>
    </row>
    <row r="1622" spans="1:20" ht="60" x14ac:dyDescent="0.25">
      <c r="A1622">
        <v>3516</v>
      </c>
      <c r="B1622" s="3" t="s">
        <v>3515</v>
      </c>
      <c r="C1622" s="3" t="s">
        <v>7626</v>
      </c>
      <c r="D1622">
        <v>2500</v>
      </c>
      <c r="E1622">
        <v>2500</v>
      </c>
      <c r="F1622" t="s">
        <v>8219</v>
      </c>
      <c r="G1622" t="s">
        <v>8224</v>
      </c>
      <c r="H1622" t="s">
        <v>8246</v>
      </c>
      <c r="I1622">
        <v>1410145200</v>
      </c>
      <c r="J1622">
        <v>1407197670</v>
      </c>
      <c r="K1622" t="b">
        <v>0</v>
      </c>
      <c r="L1622">
        <v>11</v>
      </c>
      <c r="M1622" t="b">
        <v>1</v>
      </c>
      <c r="N1622" t="s">
        <v>8271</v>
      </c>
      <c r="O1622" s="9">
        <f t="shared" si="150"/>
        <v>100</v>
      </c>
      <c r="P1622" s="5">
        <f t="shared" si="151"/>
        <v>227.27272727272728</v>
      </c>
      <c r="Q1622" t="str">
        <f t="shared" si="152"/>
        <v>theater</v>
      </c>
      <c r="R1622" t="str">
        <f t="shared" si="153"/>
        <v>plays</v>
      </c>
      <c r="S1622" s="10">
        <f t="shared" si="154"/>
        <v>41856.010069444441</v>
      </c>
      <c r="T1622" s="10">
        <f t="shared" si="155"/>
        <v>41890.125</v>
      </c>
    </row>
    <row r="1623" spans="1:20" ht="45" x14ac:dyDescent="0.25">
      <c r="A1623">
        <v>3544</v>
      </c>
      <c r="B1623" s="3" t="s">
        <v>3543</v>
      </c>
      <c r="C1623" s="3" t="s">
        <v>7654</v>
      </c>
      <c r="D1623">
        <v>2500</v>
      </c>
      <c r="E1623">
        <v>2500</v>
      </c>
      <c r="F1623" t="s">
        <v>8219</v>
      </c>
      <c r="G1623" t="s">
        <v>8224</v>
      </c>
      <c r="H1623" t="s">
        <v>8246</v>
      </c>
      <c r="I1623">
        <v>1425758257</v>
      </c>
      <c r="J1623">
        <v>1423166257</v>
      </c>
      <c r="K1623" t="b">
        <v>0</v>
      </c>
      <c r="L1623">
        <v>24</v>
      </c>
      <c r="M1623" t="b">
        <v>1</v>
      </c>
      <c r="N1623" t="s">
        <v>8271</v>
      </c>
      <c r="O1623" s="9">
        <f t="shared" si="150"/>
        <v>100</v>
      </c>
      <c r="P1623" s="5">
        <f t="shared" si="151"/>
        <v>104.16666666666667</v>
      </c>
      <c r="Q1623" t="str">
        <f t="shared" si="152"/>
        <v>theater</v>
      </c>
      <c r="R1623" t="str">
        <f t="shared" si="153"/>
        <v>plays</v>
      </c>
      <c r="S1623" s="10">
        <f t="shared" si="154"/>
        <v>42040.831678240742</v>
      </c>
      <c r="T1623" s="10">
        <f t="shared" si="155"/>
        <v>42070.831678240742</v>
      </c>
    </row>
    <row r="1624" spans="1:20" ht="60" x14ac:dyDescent="0.25">
      <c r="A1624">
        <v>3774</v>
      </c>
      <c r="B1624" s="3" t="s">
        <v>3771</v>
      </c>
      <c r="C1624" s="3" t="s">
        <v>7884</v>
      </c>
      <c r="D1624">
        <v>2500</v>
      </c>
      <c r="E1624">
        <v>2500</v>
      </c>
      <c r="F1624" t="s">
        <v>8219</v>
      </c>
      <c r="G1624" t="s">
        <v>8229</v>
      </c>
      <c r="H1624" t="s">
        <v>8251</v>
      </c>
      <c r="I1624">
        <v>1428606055</v>
      </c>
      <c r="J1624">
        <v>1427223655</v>
      </c>
      <c r="K1624" t="b">
        <v>0</v>
      </c>
      <c r="L1624">
        <v>25</v>
      </c>
      <c r="M1624" t="b">
        <v>1</v>
      </c>
      <c r="N1624" t="s">
        <v>8305</v>
      </c>
      <c r="O1624" s="9">
        <f t="shared" si="150"/>
        <v>100</v>
      </c>
      <c r="P1624" s="5">
        <f t="shared" si="151"/>
        <v>100</v>
      </c>
      <c r="Q1624" t="str">
        <f t="shared" si="152"/>
        <v>theater</v>
      </c>
      <c r="R1624" t="str">
        <f t="shared" si="153"/>
        <v>musical</v>
      </c>
      <c r="S1624" s="10">
        <f t="shared" si="154"/>
        <v>42087.792303240742</v>
      </c>
      <c r="T1624" s="10">
        <f t="shared" si="155"/>
        <v>42103.792303240742</v>
      </c>
    </row>
    <row r="1625" spans="1:20" ht="45" x14ac:dyDescent="0.25">
      <c r="A1625">
        <v>1829</v>
      </c>
      <c r="B1625" s="3" t="s">
        <v>1830</v>
      </c>
      <c r="C1625" s="3" t="s">
        <v>5939</v>
      </c>
      <c r="D1625">
        <v>1500</v>
      </c>
      <c r="E1625">
        <v>2500.25</v>
      </c>
      <c r="F1625" t="s">
        <v>8219</v>
      </c>
      <c r="G1625" t="s">
        <v>8224</v>
      </c>
      <c r="H1625" t="s">
        <v>8246</v>
      </c>
      <c r="I1625">
        <v>1295647200</v>
      </c>
      <c r="J1625">
        <v>1291428371</v>
      </c>
      <c r="K1625" t="b">
        <v>0</v>
      </c>
      <c r="L1625">
        <v>33</v>
      </c>
      <c r="M1625" t="b">
        <v>1</v>
      </c>
      <c r="N1625" t="s">
        <v>8276</v>
      </c>
      <c r="O1625" s="9">
        <f t="shared" si="150"/>
        <v>167</v>
      </c>
      <c r="P1625" s="5">
        <f t="shared" si="151"/>
        <v>75.765151515151516</v>
      </c>
      <c r="Q1625" t="str">
        <f t="shared" si="152"/>
        <v>music</v>
      </c>
      <c r="R1625" t="str">
        <f t="shared" si="153"/>
        <v>rock</v>
      </c>
      <c r="S1625" s="10">
        <f t="shared" si="154"/>
        <v>40516.087627314817</v>
      </c>
      <c r="T1625" s="10">
        <f t="shared" si="155"/>
        <v>40564.916666666664</v>
      </c>
    </row>
    <row r="1626" spans="1:20" ht="60" x14ac:dyDescent="0.25">
      <c r="A1626">
        <v>3312</v>
      </c>
      <c r="B1626" s="3" t="s">
        <v>3312</v>
      </c>
      <c r="C1626" s="3" t="s">
        <v>7422</v>
      </c>
      <c r="D1626">
        <v>2500</v>
      </c>
      <c r="E1626">
        <v>2501</v>
      </c>
      <c r="F1626" t="s">
        <v>8219</v>
      </c>
      <c r="G1626" t="s">
        <v>8224</v>
      </c>
      <c r="H1626" t="s">
        <v>8246</v>
      </c>
      <c r="I1626">
        <v>1478901600</v>
      </c>
      <c r="J1626">
        <v>1477077946</v>
      </c>
      <c r="K1626" t="b">
        <v>0</v>
      </c>
      <c r="L1626">
        <v>41</v>
      </c>
      <c r="M1626" t="b">
        <v>1</v>
      </c>
      <c r="N1626" t="s">
        <v>8271</v>
      </c>
      <c r="O1626" s="9">
        <f t="shared" si="150"/>
        <v>100</v>
      </c>
      <c r="P1626" s="5">
        <f t="shared" si="151"/>
        <v>61</v>
      </c>
      <c r="Q1626" t="str">
        <f t="shared" si="152"/>
        <v>theater</v>
      </c>
      <c r="R1626" t="str">
        <f t="shared" si="153"/>
        <v>plays</v>
      </c>
      <c r="S1626" s="10">
        <f t="shared" si="154"/>
        <v>42664.809560185182</v>
      </c>
      <c r="T1626" s="10">
        <f t="shared" si="155"/>
        <v>42685.916666666672</v>
      </c>
    </row>
    <row r="1627" spans="1:20" ht="75" x14ac:dyDescent="0.25">
      <c r="A1627">
        <v>2177</v>
      </c>
      <c r="B1627" s="3" t="s">
        <v>2178</v>
      </c>
      <c r="C1627" s="3" t="s">
        <v>6287</v>
      </c>
      <c r="D1627">
        <v>2500</v>
      </c>
      <c r="E1627">
        <v>2503</v>
      </c>
      <c r="F1627" t="s">
        <v>8219</v>
      </c>
      <c r="G1627" t="s">
        <v>8224</v>
      </c>
      <c r="H1627" t="s">
        <v>8246</v>
      </c>
      <c r="I1627">
        <v>1465192867</v>
      </c>
      <c r="J1627">
        <v>1463032867</v>
      </c>
      <c r="K1627" t="b">
        <v>0</v>
      </c>
      <c r="L1627">
        <v>38</v>
      </c>
      <c r="M1627" t="b">
        <v>1</v>
      </c>
      <c r="N1627" t="s">
        <v>8276</v>
      </c>
      <c r="O1627" s="9">
        <f t="shared" si="150"/>
        <v>100</v>
      </c>
      <c r="P1627" s="5">
        <f t="shared" si="151"/>
        <v>65.868421052631575</v>
      </c>
      <c r="Q1627" t="str">
        <f t="shared" si="152"/>
        <v>music</v>
      </c>
      <c r="R1627" t="str">
        <f t="shared" si="153"/>
        <v>rock</v>
      </c>
      <c r="S1627" s="10">
        <f t="shared" si="154"/>
        <v>42502.250775462962</v>
      </c>
      <c r="T1627" s="10">
        <f t="shared" si="155"/>
        <v>42527.250775462962</v>
      </c>
    </row>
    <row r="1628" spans="1:20" ht="60" x14ac:dyDescent="0.25">
      <c r="A1628">
        <v>2246</v>
      </c>
      <c r="B1628" s="3" t="s">
        <v>2247</v>
      </c>
      <c r="C1628" s="3" t="s">
        <v>6356</v>
      </c>
      <c r="D1628">
        <v>2500</v>
      </c>
      <c r="E1628">
        <v>2503</v>
      </c>
      <c r="F1628" t="s">
        <v>8219</v>
      </c>
      <c r="G1628" t="s">
        <v>8225</v>
      </c>
      <c r="H1628" t="s">
        <v>8247</v>
      </c>
      <c r="I1628">
        <v>1441393210</v>
      </c>
      <c r="J1628">
        <v>1438801210</v>
      </c>
      <c r="K1628" t="b">
        <v>0</v>
      </c>
      <c r="L1628">
        <v>57</v>
      </c>
      <c r="M1628" t="b">
        <v>1</v>
      </c>
      <c r="N1628" t="s">
        <v>8297</v>
      </c>
      <c r="O1628" s="9">
        <f t="shared" si="150"/>
        <v>100</v>
      </c>
      <c r="P1628" s="5">
        <f t="shared" si="151"/>
        <v>43.912280701754383</v>
      </c>
      <c r="Q1628" t="str">
        <f t="shared" si="152"/>
        <v>games</v>
      </c>
      <c r="R1628" t="str">
        <f t="shared" si="153"/>
        <v>tabletop games</v>
      </c>
      <c r="S1628" s="10">
        <f t="shared" si="154"/>
        <v>42221.79178240741</v>
      </c>
      <c r="T1628" s="10">
        <f t="shared" si="155"/>
        <v>42251.79178240741</v>
      </c>
    </row>
    <row r="1629" spans="1:20" ht="45" x14ac:dyDescent="0.25">
      <c r="A1629">
        <v>1842</v>
      </c>
      <c r="B1629" s="3" t="s">
        <v>1843</v>
      </c>
      <c r="C1629" s="3" t="s">
        <v>5952</v>
      </c>
      <c r="D1629">
        <v>2000</v>
      </c>
      <c r="E1629">
        <v>2505</v>
      </c>
      <c r="F1629" t="s">
        <v>8219</v>
      </c>
      <c r="G1629" t="s">
        <v>8224</v>
      </c>
      <c r="H1629" t="s">
        <v>8246</v>
      </c>
      <c r="I1629">
        <v>1425275940</v>
      </c>
      <c r="J1629">
        <v>1422371381</v>
      </c>
      <c r="K1629" t="b">
        <v>0</v>
      </c>
      <c r="L1629">
        <v>21</v>
      </c>
      <c r="M1629" t="b">
        <v>1</v>
      </c>
      <c r="N1629" t="s">
        <v>8276</v>
      </c>
      <c r="O1629" s="9">
        <f t="shared" si="150"/>
        <v>125</v>
      </c>
      <c r="P1629" s="5">
        <f t="shared" si="151"/>
        <v>119.28571428571429</v>
      </c>
      <c r="Q1629" t="str">
        <f t="shared" si="152"/>
        <v>music</v>
      </c>
      <c r="R1629" t="str">
        <f t="shared" si="153"/>
        <v>rock</v>
      </c>
      <c r="S1629" s="10">
        <f t="shared" si="154"/>
        <v>42031.631724537037</v>
      </c>
      <c r="T1629" s="10">
        <f t="shared" si="155"/>
        <v>42065.249305555553</v>
      </c>
    </row>
    <row r="1630" spans="1:20" ht="45" x14ac:dyDescent="0.25">
      <c r="A1630">
        <v>1357</v>
      </c>
      <c r="B1630" s="3" t="s">
        <v>1358</v>
      </c>
      <c r="C1630" s="3" t="s">
        <v>5467</v>
      </c>
      <c r="D1630">
        <v>2000</v>
      </c>
      <c r="E1630">
        <v>2506</v>
      </c>
      <c r="F1630" t="s">
        <v>8219</v>
      </c>
      <c r="G1630" t="s">
        <v>8224</v>
      </c>
      <c r="H1630" t="s">
        <v>8246</v>
      </c>
      <c r="I1630">
        <v>1362117540</v>
      </c>
      <c r="J1630">
        <v>1359587137</v>
      </c>
      <c r="K1630" t="b">
        <v>0</v>
      </c>
      <c r="L1630">
        <v>65</v>
      </c>
      <c r="M1630" t="b">
        <v>1</v>
      </c>
      <c r="N1630" t="s">
        <v>8274</v>
      </c>
      <c r="O1630" s="9">
        <f t="shared" si="150"/>
        <v>125</v>
      </c>
      <c r="P1630" s="5">
        <f t="shared" si="151"/>
        <v>38.553846153846152</v>
      </c>
      <c r="Q1630" t="str">
        <f t="shared" si="152"/>
        <v>publishing</v>
      </c>
      <c r="R1630" t="str">
        <f t="shared" si="153"/>
        <v>nonfiction</v>
      </c>
      <c r="S1630" s="10">
        <f t="shared" si="154"/>
        <v>41304.962233796294</v>
      </c>
      <c r="T1630" s="10">
        <f t="shared" si="155"/>
        <v>41334.249305555553</v>
      </c>
    </row>
    <row r="1631" spans="1:20" ht="60" x14ac:dyDescent="0.25">
      <c r="A1631">
        <v>1635</v>
      </c>
      <c r="B1631" s="3" t="s">
        <v>1636</v>
      </c>
      <c r="C1631" s="3" t="s">
        <v>5745</v>
      </c>
      <c r="D1631">
        <v>2000</v>
      </c>
      <c r="E1631">
        <v>2506</v>
      </c>
      <c r="F1631" t="s">
        <v>8219</v>
      </c>
      <c r="G1631" t="s">
        <v>8224</v>
      </c>
      <c r="H1631" t="s">
        <v>8246</v>
      </c>
      <c r="I1631">
        <v>1468270261</v>
      </c>
      <c r="J1631">
        <v>1463086261</v>
      </c>
      <c r="K1631" t="b">
        <v>0</v>
      </c>
      <c r="L1631">
        <v>37</v>
      </c>
      <c r="M1631" t="b">
        <v>1</v>
      </c>
      <c r="N1631" t="s">
        <v>8276</v>
      </c>
      <c r="O1631" s="9">
        <f t="shared" si="150"/>
        <v>125</v>
      </c>
      <c r="P1631" s="5">
        <f t="shared" si="151"/>
        <v>67.729729729729726</v>
      </c>
      <c r="Q1631" t="str">
        <f t="shared" si="152"/>
        <v>music</v>
      </c>
      <c r="R1631" t="str">
        <f t="shared" si="153"/>
        <v>rock</v>
      </c>
      <c r="S1631" s="10">
        <f t="shared" si="154"/>
        <v>42502.868761574078</v>
      </c>
      <c r="T1631" s="10">
        <f t="shared" si="155"/>
        <v>42562.868761574078</v>
      </c>
    </row>
    <row r="1632" spans="1:20" ht="30" x14ac:dyDescent="0.25">
      <c r="A1632">
        <v>792</v>
      </c>
      <c r="B1632" s="3" t="s">
        <v>793</v>
      </c>
      <c r="C1632" s="3" t="s">
        <v>4902</v>
      </c>
      <c r="D1632">
        <v>2500</v>
      </c>
      <c r="E1632">
        <v>2511.11</v>
      </c>
      <c r="F1632" t="s">
        <v>8219</v>
      </c>
      <c r="G1632" t="s">
        <v>8224</v>
      </c>
      <c r="H1632" t="s">
        <v>8246</v>
      </c>
      <c r="I1632">
        <v>1383861483</v>
      </c>
      <c r="J1632">
        <v>1381265883</v>
      </c>
      <c r="K1632" t="b">
        <v>0</v>
      </c>
      <c r="L1632">
        <v>60</v>
      </c>
      <c r="M1632" t="b">
        <v>1</v>
      </c>
      <c r="N1632" t="s">
        <v>8276</v>
      </c>
      <c r="O1632" s="9">
        <f t="shared" si="150"/>
        <v>100</v>
      </c>
      <c r="P1632" s="5">
        <f t="shared" si="151"/>
        <v>41.851833333333339</v>
      </c>
      <c r="Q1632" t="str">
        <f t="shared" si="152"/>
        <v>music</v>
      </c>
      <c r="R1632" t="str">
        <f t="shared" si="153"/>
        <v>rock</v>
      </c>
      <c r="S1632" s="10">
        <f t="shared" si="154"/>
        <v>41555.873645833337</v>
      </c>
      <c r="T1632" s="10">
        <f t="shared" si="155"/>
        <v>41585.915312500001</v>
      </c>
    </row>
    <row r="1633" spans="1:20" ht="30" x14ac:dyDescent="0.25">
      <c r="A1633">
        <v>3318</v>
      </c>
      <c r="B1633" s="3" t="s">
        <v>3318</v>
      </c>
      <c r="C1633" s="3" t="s">
        <v>7428</v>
      </c>
      <c r="D1633">
        <v>2000</v>
      </c>
      <c r="E1633">
        <v>2512</v>
      </c>
      <c r="F1633" t="s">
        <v>8219</v>
      </c>
      <c r="G1633" t="s">
        <v>8229</v>
      </c>
      <c r="H1633" t="s">
        <v>8251</v>
      </c>
      <c r="I1633">
        <v>1460341800</v>
      </c>
      <c r="J1633">
        <v>1456902893</v>
      </c>
      <c r="K1633" t="b">
        <v>0</v>
      </c>
      <c r="L1633">
        <v>32</v>
      </c>
      <c r="M1633" t="b">
        <v>1</v>
      </c>
      <c r="N1633" t="s">
        <v>8271</v>
      </c>
      <c r="O1633" s="9">
        <f t="shared" si="150"/>
        <v>126</v>
      </c>
      <c r="P1633" s="5">
        <f t="shared" si="151"/>
        <v>78.5</v>
      </c>
      <c r="Q1633" t="str">
        <f t="shared" si="152"/>
        <v>theater</v>
      </c>
      <c r="R1633" t="str">
        <f t="shared" si="153"/>
        <v>plays</v>
      </c>
      <c r="S1633" s="10">
        <f t="shared" si="154"/>
        <v>42431.302002314813</v>
      </c>
      <c r="T1633" s="10">
        <f t="shared" si="155"/>
        <v>42471.104166666672</v>
      </c>
    </row>
    <row r="1634" spans="1:20" ht="45" x14ac:dyDescent="0.25">
      <c r="A1634">
        <v>3614</v>
      </c>
      <c r="B1634" s="3" t="s">
        <v>3439</v>
      </c>
      <c r="C1634" s="3" t="s">
        <v>7724</v>
      </c>
      <c r="D1634">
        <v>2500</v>
      </c>
      <c r="E1634">
        <v>2520</v>
      </c>
      <c r="F1634" t="s">
        <v>8219</v>
      </c>
      <c r="G1634" t="s">
        <v>8224</v>
      </c>
      <c r="H1634" t="s">
        <v>8246</v>
      </c>
      <c r="I1634">
        <v>1434675616</v>
      </c>
      <c r="J1634">
        <v>1432083616</v>
      </c>
      <c r="K1634" t="b">
        <v>0</v>
      </c>
      <c r="L1634">
        <v>71</v>
      </c>
      <c r="M1634" t="b">
        <v>1</v>
      </c>
      <c r="N1634" t="s">
        <v>8271</v>
      </c>
      <c r="O1634" s="9">
        <f t="shared" si="150"/>
        <v>101</v>
      </c>
      <c r="P1634" s="5">
        <f t="shared" si="151"/>
        <v>35.492957746478872</v>
      </c>
      <c r="Q1634" t="str">
        <f t="shared" si="152"/>
        <v>theater</v>
      </c>
      <c r="R1634" t="str">
        <f t="shared" si="153"/>
        <v>plays</v>
      </c>
      <c r="S1634" s="10">
        <f t="shared" si="154"/>
        <v>42144.041851851856</v>
      </c>
      <c r="T1634" s="10">
        <f t="shared" si="155"/>
        <v>42174.041851851856</v>
      </c>
    </row>
    <row r="1635" spans="1:20" ht="60" x14ac:dyDescent="0.25">
      <c r="A1635">
        <v>3699</v>
      </c>
      <c r="B1635" s="3" t="s">
        <v>3696</v>
      </c>
      <c r="C1635" s="3" t="s">
        <v>7809</v>
      </c>
      <c r="D1635">
        <v>2500</v>
      </c>
      <c r="E1635">
        <v>2520</v>
      </c>
      <c r="F1635" t="s">
        <v>8219</v>
      </c>
      <c r="G1635" t="s">
        <v>8224</v>
      </c>
      <c r="H1635" t="s">
        <v>8246</v>
      </c>
      <c r="I1635">
        <v>1413383216</v>
      </c>
      <c r="J1635">
        <v>1410791216</v>
      </c>
      <c r="K1635" t="b">
        <v>0</v>
      </c>
      <c r="L1635">
        <v>40</v>
      </c>
      <c r="M1635" t="b">
        <v>1</v>
      </c>
      <c r="N1635" t="s">
        <v>8271</v>
      </c>
      <c r="O1635" s="9">
        <f t="shared" si="150"/>
        <v>101</v>
      </c>
      <c r="P1635" s="5">
        <f t="shared" si="151"/>
        <v>63</v>
      </c>
      <c r="Q1635" t="str">
        <f t="shared" si="152"/>
        <v>theater</v>
      </c>
      <c r="R1635" t="str">
        <f t="shared" si="153"/>
        <v>plays</v>
      </c>
      <c r="S1635" s="10">
        <f t="shared" si="154"/>
        <v>41897.602037037039</v>
      </c>
      <c r="T1635" s="10">
        <f t="shared" si="155"/>
        <v>41927.602037037039</v>
      </c>
    </row>
    <row r="1636" spans="1:20" ht="30" x14ac:dyDescent="0.25">
      <c r="A1636">
        <v>3778</v>
      </c>
      <c r="B1636" s="3" t="s">
        <v>3775</v>
      </c>
      <c r="C1636" s="3" t="s">
        <v>7888</v>
      </c>
      <c r="D1636">
        <v>2400</v>
      </c>
      <c r="E1636">
        <v>2521</v>
      </c>
      <c r="F1636" t="s">
        <v>8219</v>
      </c>
      <c r="G1636" t="s">
        <v>8224</v>
      </c>
      <c r="H1636" t="s">
        <v>8246</v>
      </c>
      <c r="I1636">
        <v>1423942780</v>
      </c>
      <c r="J1636">
        <v>1418758780</v>
      </c>
      <c r="K1636" t="b">
        <v>0</v>
      </c>
      <c r="L1636">
        <v>36</v>
      </c>
      <c r="M1636" t="b">
        <v>1</v>
      </c>
      <c r="N1636" t="s">
        <v>8305</v>
      </c>
      <c r="O1636" s="9">
        <f t="shared" si="150"/>
        <v>105</v>
      </c>
      <c r="P1636" s="5">
        <f t="shared" si="151"/>
        <v>70.027777777777771</v>
      </c>
      <c r="Q1636" t="str">
        <f t="shared" si="152"/>
        <v>theater</v>
      </c>
      <c r="R1636" t="str">
        <f t="shared" si="153"/>
        <v>musical</v>
      </c>
      <c r="S1636" s="10">
        <f t="shared" si="154"/>
        <v>41989.819212962961</v>
      </c>
      <c r="T1636" s="10">
        <f t="shared" si="155"/>
        <v>42049.819212962961</v>
      </c>
    </row>
    <row r="1637" spans="1:20" ht="45" x14ac:dyDescent="0.25">
      <c r="A1637">
        <v>3320</v>
      </c>
      <c r="B1637" s="3" t="s">
        <v>3320</v>
      </c>
      <c r="C1637" s="3" t="s">
        <v>7430</v>
      </c>
      <c r="D1637">
        <v>2500</v>
      </c>
      <c r="E1637">
        <v>2525</v>
      </c>
      <c r="F1637" t="s">
        <v>8219</v>
      </c>
      <c r="G1637" t="s">
        <v>8224</v>
      </c>
      <c r="H1637" t="s">
        <v>8246</v>
      </c>
      <c r="I1637">
        <v>1466557557</v>
      </c>
      <c r="J1637">
        <v>1463965557</v>
      </c>
      <c r="K1637" t="b">
        <v>0</v>
      </c>
      <c r="L1637">
        <v>38</v>
      </c>
      <c r="M1637" t="b">
        <v>1</v>
      </c>
      <c r="N1637" t="s">
        <v>8271</v>
      </c>
      <c r="O1637" s="9">
        <f t="shared" si="150"/>
        <v>101</v>
      </c>
      <c r="P1637" s="5">
        <f t="shared" si="151"/>
        <v>66.44736842105263</v>
      </c>
      <c r="Q1637" t="str">
        <f t="shared" si="152"/>
        <v>theater</v>
      </c>
      <c r="R1637" t="str">
        <f t="shared" si="153"/>
        <v>plays</v>
      </c>
      <c r="S1637" s="10">
        <f t="shared" si="154"/>
        <v>42513.045798611114</v>
      </c>
      <c r="T1637" s="10">
        <f t="shared" si="155"/>
        <v>42543.045798611114</v>
      </c>
    </row>
    <row r="1638" spans="1:20" ht="45" x14ac:dyDescent="0.25">
      <c r="A1638">
        <v>2986</v>
      </c>
      <c r="B1638" s="3" t="s">
        <v>2986</v>
      </c>
      <c r="C1638" s="3" t="s">
        <v>7096</v>
      </c>
      <c r="D1638">
        <v>2400</v>
      </c>
      <c r="E1638">
        <v>2532</v>
      </c>
      <c r="F1638" t="s">
        <v>8219</v>
      </c>
      <c r="G1638" t="s">
        <v>8225</v>
      </c>
      <c r="H1638" t="s">
        <v>8247</v>
      </c>
      <c r="I1638">
        <v>1462100406</v>
      </c>
      <c r="J1638">
        <v>1456920006</v>
      </c>
      <c r="K1638" t="b">
        <v>0</v>
      </c>
      <c r="L1638">
        <v>56</v>
      </c>
      <c r="M1638" t="b">
        <v>1</v>
      </c>
      <c r="N1638" t="s">
        <v>8303</v>
      </c>
      <c r="O1638" s="9">
        <f t="shared" si="150"/>
        <v>106</v>
      </c>
      <c r="P1638" s="5">
        <f t="shared" si="151"/>
        <v>45.214285714285715</v>
      </c>
      <c r="Q1638" t="str">
        <f t="shared" si="152"/>
        <v>theater</v>
      </c>
      <c r="R1638" t="str">
        <f t="shared" si="153"/>
        <v>spaces</v>
      </c>
      <c r="S1638" s="10">
        <f t="shared" si="154"/>
        <v>42431.500069444446</v>
      </c>
      <c r="T1638" s="10">
        <f t="shared" si="155"/>
        <v>42491.458402777775</v>
      </c>
    </row>
    <row r="1639" spans="1:20" ht="60" x14ac:dyDescent="0.25">
      <c r="A1639">
        <v>726</v>
      </c>
      <c r="B1639" s="3" t="s">
        <v>727</v>
      </c>
      <c r="C1639" s="3" t="s">
        <v>4836</v>
      </c>
      <c r="D1639">
        <v>2500</v>
      </c>
      <c r="E1639">
        <v>2535</v>
      </c>
      <c r="F1639" t="s">
        <v>8219</v>
      </c>
      <c r="G1639" t="s">
        <v>8224</v>
      </c>
      <c r="H1639" t="s">
        <v>8246</v>
      </c>
      <c r="I1639">
        <v>1365728487</v>
      </c>
      <c r="J1639">
        <v>1363136487</v>
      </c>
      <c r="K1639" t="b">
        <v>0</v>
      </c>
      <c r="L1639">
        <v>35</v>
      </c>
      <c r="M1639" t="b">
        <v>1</v>
      </c>
      <c r="N1639" t="s">
        <v>8274</v>
      </c>
      <c r="O1639" s="9">
        <f t="shared" si="150"/>
        <v>101</v>
      </c>
      <c r="P1639" s="5">
        <f t="shared" si="151"/>
        <v>72.428571428571431</v>
      </c>
      <c r="Q1639" t="str">
        <f t="shared" si="152"/>
        <v>publishing</v>
      </c>
      <c r="R1639" t="str">
        <f t="shared" si="153"/>
        <v>nonfiction</v>
      </c>
      <c r="S1639" s="10">
        <f t="shared" si="154"/>
        <v>41346.042673611111</v>
      </c>
      <c r="T1639" s="10">
        <f t="shared" si="155"/>
        <v>41376.042673611111</v>
      </c>
    </row>
    <row r="1640" spans="1:20" ht="30" x14ac:dyDescent="0.25">
      <c r="A1640">
        <v>1641</v>
      </c>
      <c r="B1640" s="3" t="s">
        <v>1642</v>
      </c>
      <c r="C1640" s="3" t="s">
        <v>5751</v>
      </c>
      <c r="D1640">
        <v>2500</v>
      </c>
      <c r="E1640">
        <v>2535</v>
      </c>
      <c r="F1640" t="s">
        <v>8219</v>
      </c>
      <c r="G1640" t="s">
        <v>8224</v>
      </c>
      <c r="H1640" t="s">
        <v>8246</v>
      </c>
      <c r="I1640">
        <v>1418998744</v>
      </c>
      <c r="J1640">
        <v>1416406744</v>
      </c>
      <c r="K1640" t="b">
        <v>0</v>
      </c>
      <c r="L1640">
        <v>26</v>
      </c>
      <c r="M1640" t="b">
        <v>1</v>
      </c>
      <c r="N1640" t="s">
        <v>8292</v>
      </c>
      <c r="O1640" s="9">
        <f t="shared" si="150"/>
        <v>101</v>
      </c>
      <c r="P1640" s="5">
        <f t="shared" si="151"/>
        <v>97.5</v>
      </c>
      <c r="Q1640" t="str">
        <f t="shared" si="152"/>
        <v>music</v>
      </c>
      <c r="R1640" t="str">
        <f t="shared" si="153"/>
        <v>pop</v>
      </c>
      <c r="S1640" s="10">
        <f t="shared" si="154"/>
        <v>41962.596574074079</v>
      </c>
      <c r="T1640" s="10">
        <f t="shared" si="155"/>
        <v>41992.596574074079</v>
      </c>
    </row>
    <row r="1641" spans="1:20" ht="45" x14ac:dyDescent="0.25">
      <c r="A1641">
        <v>3592</v>
      </c>
      <c r="B1641" s="3" t="s">
        <v>3591</v>
      </c>
      <c r="C1641" s="3" t="s">
        <v>7702</v>
      </c>
      <c r="D1641">
        <v>2000</v>
      </c>
      <c r="E1641">
        <v>2545</v>
      </c>
      <c r="F1641" t="s">
        <v>8219</v>
      </c>
      <c r="G1641" t="s">
        <v>8224</v>
      </c>
      <c r="H1641" t="s">
        <v>8246</v>
      </c>
      <c r="I1641">
        <v>1423630740</v>
      </c>
      <c r="J1641">
        <v>1418673307</v>
      </c>
      <c r="K1641" t="b">
        <v>0</v>
      </c>
      <c r="L1641">
        <v>35</v>
      </c>
      <c r="M1641" t="b">
        <v>1</v>
      </c>
      <c r="N1641" t="s">
        <v>8271</v>
      </c>
      <c r="O1641" s="9">
        <f t="shared" si="150"/>
        <v>127</v>
      </c>
      <c r="P1641" s="5">
        <f t="shared" si="151"/>
        <v>72.714285714285708</v>
      </c>
      <c r="Q1641" t="str">
        <f t="shared" si="152"/>
        <v>theater</v>
      </c>
      <c r="R1641" t="str">
        <f t="shared" si="153"/>
        <v>plays</v>
      </c>
      <c r="S1641" s="10">
        <f t="shared" si="154"/>
        <v>41988.829942129625</v>
      </c>
      <c r="T1641" s="10">
        <f t="shared" si="155"/>
        <v>42046.207638888889</v>
      </c>
    </row>
    <row r="1642" spans="1:20" ht="45" x14ac:dyDescent="0.25">
      <c r="A1642">
        <v>755</v>
      </c>
      <c r="B1642" s="3" t="s">
        <v>756</v>
      </c>
      <c r="C1642" s="3" t="s">
        <v>4865</v>
      </c>
      <c r="D1642">
        <v>2500</v>
      </c>
      <c r="E1642">
        <v>2547.69</v>
      </c>
      <c r="F1642" t="s">
        <v>8219</v>
      </c>
      <c r="G1642" t="s">
        <v>8224</v>
      </c>
      <c r="H1642" t="s">
        <v>8246</v>
      </c>
      <c r="I1642">
        <v>1369010460</v>
      </c>
      <c r="J1642">
        <v>1366381877</v>
      </c>
      <c r="K1642" t="b">
        <v>0</v>
      </c>
      <c r="L1642">
        <v>68</v>
      </c>
      <c r="M1642" t="b">
        <v>1</v>
      </c>
      <c r="N1642" t="s">
        <v>8274</v>
      </c>
      <c r="O1642" s="9">
        <f t="shared" si="150"/>
        <v>102</v>
      </c>
      <c r="P1642" s="5">
        <f t="shared" si="151"/>
        <v>37.466029411764708</v>
      </c>
      <c r="Q1642" t="str">
        <f t="shared" si="152"/>
        <v>publishing</v>
      </c>
      <c r="R1642" t="str">
        <f t="shared" si="153"/>
        <v>nonfiction</v>
      </c>
      <c r="S1642" s="10">
        <f t="shared" si="154"/>
        <v>41383.605057870373</v>
      </c>
      <c r="T1642" s="10">
        <f t="shared" si="155"/>
        <v>41414.02847222222</v>
      </c>
    </row>
    <row r="1643" spans="1:20" ht="60" x14ac:dyDescent="0.25">
      <c r="A1643">
        <v>1295</v>
      </c>
      <c r="B1643" s="3" t="s">
        <v>1296</v>
      </c>
      <c r="C1643" s="3" t="s">
        <v>5405</v>
      </c>
      <c r="D1643">
        <v>2500</v>
      </c>
      <c r="E1643">
        <v>2549</v>
      </c>
      <c r="F1643" t="s">
        <v>8219</v>
      </c>
      <c r="G1643" t="s">
        <v>8225</v>
      </c>
      <c r="H1643" t="s">
        <v>8247</v>
      </c>
      <c r="I1643">
        <v>1438189200</v>
      </c>
      <c r="J1643">
        <v>1435585497</v>
      </c>
      <c r="K1643" t="b">
        <v>0</v>
      </c>
      <c r="L1643">
        <v>64</v>
      </c>
      <c r="M1643" t="b">
        <v>1</v>
      </c>
      <c r="N1643" t="s">
        <v>8271</v>
      </c>
      <c r="O1643" s="9">
        <f t="shared" si="150"/>
        <v>102</v>
      </c>
      <c r="P1643" s="5">
        <f t="shared" si="151"/>
        <v>39.828125</v>
      </c>
      <c r="Q1643" t="str">
        <f t="shared" si="152"/>
        <v>theater</v>
      </c>
      <c r="R1643" t="str">
        <f t="shared" si="153"/>
        <v>plays</v>
      </c>
      <c r="S1643" s="10">
        <f t="shared" si="154"/>
        <v>42184.572881944448</v>
      </c>
      <c r="T1643" s="10">
        <f t="shared" si="155"/>
        <v>42214.708333333328</v>
      </c>
    </row>
    <row r="1644" spans="1:20" ht="45" x14ac:dyDescent="0.25">
      <c r="A1644">
        <v>758</v>
      </c>
      <c r="B1644" s="3" t="s">
        <v>759</v>
      </c>
      <c r="C1644" s="3" t="s">
        <v>4868</v>
      </c>
      <c r="D1644">
        <v>2500</v>
      </c>
      <c r="E1644">
        <v>2550</v>
      </c>
      <c r="F1644" t="s">
        <v>8219</v>
      </c>
      <c r="G1644" t="s">
        <v>8224</v>
      </c>
      <c r="H1644" t="s">
        <v>8246</v>
      </c>
      <c r="I1644">
        <v>1286568268</v>
      </c>
      <c r="J1644">
        <v>1283976268</v>
      </c>
      <c r="K1644" t="b">
        <v>0</v>
      </c>
      <c r="L1644">
        <v>19</v>
      </c>
      <c r="M1644" t="b">
        <v>1</v>
      </c>
      <c r="N1644" t="s">
        <v>8274</v>
      </c>
      <c r="O1644" s="9">
        <f t="shared" si="150"/>
        <v>102</v>
      </c>
      <c r="P1644" s="5">
        <f t="shared" si="151"/>
        <v>134.21052631578948</v>
      </c>
      <c r="Q1644" t="str">
        <f t="shared" si="152"/>
        <v>publishing</v>
      </c>
      <c r="R1644" t="str">
        <f t="shared" si="153"/>
        <v>nonfiction</v>
      </c>
      <c r="S1644" s="10">
        <f t="shared" si="154"/>
        <v>40429.836435185185</v>
      </c>
      <c r="T1644" s="10">
        <f t="shared" si="155"/>
        <v>40459.836435185185</v>
      </c>
    </row>
    <row r="1645" spans="1:20" ht="60" x14ac:dyDescent="0.25">
      <c r="A1645">
        <v>1347</v>
      </c>
      <c r="B1645" s="3" t="s">
        <v>1348</v>
      </c>
      <c r="C1645" s="3" t="s">
        <v>5457</v>
      </c>
      <c r="D1645">
        <v>2500</v>
      </c>
      <c r="E1645">
        <v>2555</v>
      </c>
      <c r="F1645" t="s">
        <v>8219</v>
      </c>
      <c r="G1645" t="s">
        <v>8224</v>
      </c>
      <c r="H1645" t="s">
        <v>8246</v>
      </c>
      <c r="I1645">
        <v>1425741525</v>
      </c>
      <c r="J1645">
        <v>1423149525</v>
      </c>
      <c r="K1645" t="b">
        <v>0</v>
      </c>
      <c r="L1645">
        <v>31</v>
      </c>
      <c r="M1645" t="b">
        <v>1</v>
      </c>
      <c r="N1645" t="s">
        <v>8274</v>
      </c>
      <c r="O1645" s="9">
        <f t="shared" si="150"/>
        <v>102</v>
      </c>
      <c r="P1645" s="5">
        <f t="shared" si="151"/>
        <v>82.41935483870968</v>
      </c>
      <c r="Q1645" t="str">
        <f t="shared" si="152"/>
        <v>publishing</v>
      </c>
      <c r="R1645" t="str">
        <f t="shared" si="153"/>
        <v>nonfiction</v>
      </c>
      <c r="S1645" s="10">
        <f t="shared" si="154"/>
        <v>42040.638020833328</v>
      </c>
      <c r="T1645" s="10">
        <f t="shared" si="155"/>
        <v>42070.638020833328</v>
      </c>
    </row>
    <row r="1646" spans="1:20" ht="60" x14ac:dyDescent="0.25">
      <c r="A1646">
        <v>3487</v>
      </c>
      <c r="B1646" s="3" t="s">
        <v>3486</v>
      </c>
      <c r="C1646" s="3" t="s">
        <v>7597</v>
      </c>
      <c r="D1646">
        <v>2000</v>
      </c>
      <c r="E1646">
        <v>2555</v>
      </c>
      <c r="F1646" t="s">
        <v>8219</v>
      </c>
      <c r="G1646" t="s">
        <v>8225</v>
      </c>
      <c r="H1646" t="s">
        <v>8247</v>
      </c>
      <c r="I1646">
        <v>1435185252</v>
      </c>
      <c r="J1646">
        <v>1432593252</v>
      </c>
      <c r="K1646" t="b">
        <v>0</v>
      </c>
      <c r="L1646">
        <v>66</v>
      </c>
      <c r="M1646" t="b">
        <v>1</v>
      </c>
      <c r="N1646" t="s">
        <v>8271</v>
      </c>
      <c r="O1646" s="9">
        <f t="shared" si="150"/>
        <v>128</v>
      </c>
      <c r="P1646" s="5">
        <f t="shared" si="151"/>
        <v>38.712121212121211</v>
      </c>
      <c r="Q1646" t="str">
        <f t="shared" si="152"/>
        <v>theater</v>
      </c>
      <c r="R1646" t="str">
        <f t="shared" si="153"/>
        <v>plays</v>
      </c>
      <c r="S1646" s="10">
        <f t="shared" si="154"/>
        <v>42149.940416666665</v>
      </c>
      <c r="T1646" s="10">
        <f t="shared" si="155"/>
        <v>42179.940416666665</v>
      </c>
    </row>
    <row r="1647" spans="1:20" ht="60" x14ac:dyDescent="0.25">
      <c r="A1647">
        <v>2809</v>
      </c>
      <c r="B1647" s="3" t="s">
        <v>2809</v>
      </c>
      <c r="C1647" s="3" t="s">
        <v>6919</v>
      </c>
      <c r="D1647">
        <v>2500</v>
      </c>
      <c r="E1647">
        <v>2560</v>
      </c>
      <c r="F1647" t="s">
        <v>8219</v>
      </c>
      <c r="G1647" t="s">
        <v>8224</v>
      </c>
      <c r="H1647" t="s">
        <v>8246</v>
      </c>
      <c r="I1647">
        <v>1459348740</v>
      </c>
      <c r="J1647">
        <v>1458647725</v>
      </c>
      <c r="K1647" t="b">
        <v>0</v>
      </c>
      <c r="L1647">
        <v>21</v>
      </c>
      <c r="M1647" t="b">
        <v>1</v>
      </c>
      <c r="N1647" t="s">
        <v>8271</v>
      </c>
      <c r="O1647" s="9">
        <f t="shared" si="150"/>
        <v>102</v>
      </c>
      <c r="P1647" s="5">
        <f t="shared" si="151"/>
        <v>121.9047619047619</v>
      </c>
      <c r="Q1647" t="str">
        <f t="shared" si="152"/>
        <v>theater</v>
      </c>
      <c r="R1647" t="str">
        <f t="shared" si="153"/>
        <v>plays</v>
      </c>
      <c r="S1647" s="10">
        <f t="shared" si="154"/>
        <v>42451.496817129635</v>
      </c>
      <c r="T1647" s="10">
        <f t="shared" si="155"/>
        <v>42459.610416666663</v>
      </c>
    </row>
    <row r="1648" spans="1:20" ht="45" x14ac:dyDescent="0.25">
      <c r="A1648">
        <v>3268</v>
      </c>
      <c r="B1648" s="3" t="s">
        <v>3268</v>
      </c>
      <c r="C1648" s="3" t="s">
        <v>7378</v>
      </c>
      <c r="D1648">
        <v>2000</v>
      </c>
      <c r="E1648">
        <v>2560</v>
      </c>
      <c r="F1648" t="s">
        <v>8219</v>
      </c>
      <c r="G1648" t="s">
        <v>8224</v>
      </c>
      <c r="H1648" t="s">
        <v>8246</v>
      </c>
      <c r="I1648">
        <v>1472074928</v>
      </c>
      <c r="J1648">
        <v>1470692528</v>
      </c>
      <c r="K1648" t="b">
        <v>1</v>
      </c>
      <c r="L1648">
        <v>42</v>
      </c>
      <c r="M1648" t="b">
        <v>1</v>
      </c>
      <c r="N1648" t="s">
        <v>8271</v>
      </c>
      <c r="O1648" s="9">
        <f t="shared" si="150"/>
        <v>128</v>
      </c>
      <c r="P1648" s="5">
        <f t="shared" si="151"/>
        <v>60.952380952380949</v>
      </c>
      <c r="Q1648" t="str">
        <f t="shared" si="152"/>
        <v>theater</v>
      </c>
      <c r="R1648" t="str">
        <f t="shared" si="153"/>
        <v>plays</v>
      </c>
      <c r="S1648" s="10">
        <f t="shared" si="154"/>
        <v>42590.90425925926</v>
      </c>
      <c r="T1648" s="10">
        <f t="shared" si="155"/>
        <v>42606.90425925926</v>
      </c>
    </row>
    <row r="1649" spans="1:20" ht="120" x14ac:dyDescent="0.25">
      <c r="A1649">
        <v>3561</v>
      </c>
      <c r="B1649" s="3" t="s">
        <v>3560</v>
      </c>
      <c r="C1649" s="3" t="s">
        <v>7671</v>
      </c>
      <c r="D1649">
        <v>2500</v>
      </c>
      <c r="E1649">
        <v>2560</v>
      </c>
      <c r="F1649" t="s">
        <v>8219</v>
      </c>
      <c r="G1649" t="s">
        <v>8224</v>
      </c>
      <c r="H1649" t="s">
        <v>8246</v>
      </c>
      <c r="I1649">
        <v>1438799760</v>
      </c>
      <c r="J1649">
        <v>1437236378</v>
      </c>
      <c r="K1649" t="b">
        <v>0</v>
      </c>
      <c r="L1649">
        <v>54</v>
      </c>
      <c r="M1649" t="b">
        <v>1</v>
      </c>
      <c r="N1649" t="s">
        <v>8271</v>
      </c>
      <c r="O1649" s="9">
        <f t="shared" si="150"/>
        <v>102</v>
      </c>
      <c r="P1649" s="5">
        <f t="shared" si="151"/>
        <v>47.407407407407405</v>
      </c>
      <c r="Q1649" t="str">
        <f t="shared" si="152"/>
        <v>theater</v>
      </c>
      <c r="R1649" t="str">
        <f t="shared" si="153"/>
        <v>plays</v>
      </c>
      <c r="S1649" s="10">
        <f t="shared" si="154"/>
        <v>42203.680300925931</v>
      </c>
      <c r="T1649" s="10">
        <f t="shared" si="155"/>
        <v>42221.774999999994</v>
      </c>
    </row>
    <row r="1650" spans="1:20" ht="60" x14ac:dyDescent="0.25">
      <c r="A1650">
        <v>3603</v>
      </c>
      <c r="B1650" s="3" t="s">
        <v>3602</v>
      </c>
      <c r="C1650" s="3" t="s">
        <v>7713</v>
      </c>
      <c r="D1650">
        <v>1500</v>
      </c>
      <c r="E1650">
        <v>2560</v>
      </c>
      <c r="F1650" t="s">
        <v>8219</v>
      </c>
      <c r="G1650" t="s">
        <v>8224</v>
      </c>
      <c r="H1650" t="s">
        <v>8246</v>
      </c>
      <c r="I1650">
        <v>1446759880</v>
      </c>
      <c r="J1650">
        <v>1444164280</v>
      </c>
      <c r="K1650" t="b">
        <v>0</v>
      </c>
      <c r="L1650">
        <v>57</v>
      </c>
      <c r="M1650" t="b">
        <v>1</v>
      </c>
      <c r="N1650" t="s">
        <v>8271</v>
      </c>
      <c r="O1650" s="9">
        <f t="shared" si="150"/>
        <v>171</v>
      </c>
      <c r="P1650" s="5">
        <f t="shared" si="151"/>
        <v>44.912280701754383</v>
      </c>
      <c r="Q1650" t="str">
        <f t="shared" si="152"/>
        <v>theater</v>
      </c>
      <c r="R1650" t="str">
        <f t="shared" si="153"/>
        <v>plays</v>
      </c>
      <c r="S1650" s="10">
        <f t="shared" si="154"/>
        <v>42283.864351851851</v>
      </c>
      <c r="T1650" s="10">
        <f t="shared" si="155"/>
        <v>42313.906018518523</v>
      </c>
    </row>
    <row r="1651" spans="1:20" ht="45" x14ac:dyDescent="0.25">
      <c r="A1651">
        <v>2315</v>
      </c>
      <c r="B1651" s="3" t="s">
        <v>2316</v>
      </c>
      <c r="C1651" s="3" t="s">
        <v>6425</v>
      </c>
      <c r="D1651">
        <v>2500</v>
      </c>
      <c r="E1651">
        <v>2565</v>
      </c>
      <c r="F1651" t="s">
        <v>8219</v>
      </c>
      <c r="G1651" t="s">
        <v>8224</v>
      </c>
      <c r="H1651" t="s">
        <v>8246</v>
      </c>
      <c r="I1651">
        <v>1336238743</v>
      </c>
      <c r="J1651">
        <v>1333646743</v>
      </c>
      <c r="K1651" t="b">
        <v>1</v>
      </c>
      <c r="L1651">
        <v>64</v>
      </c>
      <c r="M1651" t="b">
        <v>1</v>
      </c>
      <c r="N1651" t="s">
        <v>8279</v>
      </c>
      <c r="O1651" s="9">
        <f t="shared" si="150"/>
        <v>103</v>
      </c>
      <c r="P1651" s="5">
        <f t="shared" si="151"/>
        <v>40.078125</v>
      </c>
      <c r="Q1651" t="str">
        <f t="shared" si="152"/>
        <v>music</v>
      </c>
      <c r="R1651" t="str">
        <f t="shared" si="153"/>
        <v>indie rock</v>
      </c>
      <c r="S1651" s="10">
        <f t="shared" si="154"/>
        <v>41004.72619212963</v>
      </c>
      <c r="T1651" s="10">
        <f t="shared" si="155"/>
        <v>41034.72619212963</v>
      </c>
    </row>
    <row r="1652" spans="1:20" ht="60" x14ac:dyDescent="0.25">
      <c r="A1652">
        <v>3441</v>
      </c>
      <c r="B1652" s="3" t="s">
        <v>3440</v>
      </c>
      <c r="C1652" s="3" t="s">
        <v>7551</v>
      </c>
      <c r="D1652">
        <v>2500</v>
      </c>
      <c r="E1652">
        <v>2565</v>
      </c>
      <c r="F1652" t="s">
        <v>8219</v>
      </c>
      <c r="G1652" t="s">
        <v>8224</v>
      </c>
      <c r="H1652" t="s">
        <v>8246</v>
      </c>
      <c r="I1652">
        <v>1447445820</v>
      </c>
      <c r="J1652">
        <v>1445077121</v>
      </c>
      <c r="K1652" t="b">
        <v>0</v>
      </c>
      <c r="L1652">
        <v>43</v>
      </c>
      <c r="M1652" t="b">
        <v>1</v>
      </c>
      <c r="N1652" t="s">
        <v>8271</v>
      </c>
      <c r="O1652" s="9">
        <f t="shared" si="150"/>
        <v>103</v>
      </c>
      <c r="P1652" s="5">
        <f t="shared" si="151"/>
        <v>59.651162790697676</v>
      </c>
      <c r="Q1652" t="str">
        <f t="shared" si="152"/>
        <v>theater</v>
      </c>
      <c r="R1652" t="str">
        <f t="shared" si="153"/>
        <v>plays</v>
      </c>
      <c r="S1652" s="10">
        <f t="shared" si="154"/>
        <v>42294.429641203707</v>
      </c>
      <c r="T1652" s="10">
        <f t="shared" si="155"/>
        <v>42321.845138888893</v>
      </c>
    </row>
    <row r="1653" spans="1:20" ht="30" x14ac:dyDescent="0.25">
      <c r="A1653">
        <v>3597</v>
      </c>
      <c r="B1653" s="3" t="s">
        <v>3596</v>
      </c>
      <c r="C1653" s="3" t="s">
        <v>7707</v>
      </c>
      <c r="D1653">
        <v>2500</v>
      </c>
      <c r="E1653">
        <v>2565</v>
      </c>
      <c r="F1653" t="s">
        <v>8219</v>
      </c>
      <c r="G1653" t="s">
        <v>8224</v>
      </c>
      <c r="H1653" t="s">
        <v>8246</v>
      </c>
      <c r="I1653">
        <v>1456984740</v>
      </c>
      <c r="J1653">
        <v>1455717790</v>
      </c>
      <c r="K1653" t="b">
        <v>0</v>
      </c>
      <c r="L1653">
        <v>33</v>
      </c>
      <c r="M1653" t="b">
        <v>1</v>
      </c>
      <c r="N1653" t="s">
        <v>8271</v>
      </c>
      <c r="O1653" s="9">
        <f t="shared" si="150"/>
        <v>103</v>
      </c>
      <c r="P1653" s="5">
        <f t="shared" si="151"/>
        <v>77.727272727272734</v>
      </c>
      <c r="Q1653" t="str">
        <f t="shared" si="152"/>
        <v>theater</v>
      </c>
      <c r="R1653" t="str">
        <f t="shared" si="153"/>
        <v>plays</v>
      </c>
      <c r="S1653" s="10">
        <f t="shared" si="154"/>
        <v>42417.585532407407</v>
      </c>
      <c r="T1653" s="10">
        <f t="shared" si="155"/>
        <v>42432.249305555553</v>
      </c>
    </row>
    <row r="1654" spans="1:20" ht="60" x14ac:dyDescent="0.25">
      <c r="A1654">
        <v>2933</v>
      </c>
      <c r="B1654" s="3" t="s">
        <v>2933</v>
      </c>
      <c r="C1654" s="3" t="s">
        <v>7043</v>
      </c>
      <c r="D1654">
        <v>2500</v>
      </c>
      <c r="E1654">
        <v>2569</v>
      </c>
      <c r="F1654" t="s">
        <v>8219</v>
      </c>
      <c r="G1654" t="s">
        <v>8224</v>
      </c>
      <c r="H1654" t="s">
        <v>8246</v>
      </c>
      <c r="I1654">
        <v>1465081053</v>
      </c>
      <c r="J1654">
        <v>1462489053</v>
      </c>
      <c r="K1654" t="b">
        <v>0</v>
      </c>
      <c r="L1654">
        <v>54</v>
      </c>
      <c r="M1654" t="b">
        <v>1</v>
      </c>
      <c r="N1654" t="s">
        <v>8305</v>
      </c>
      <c r="O1654" s="9">
        <f t="shared" si="150"/>
        <v>103</v>
      </c>
      <c r="P1654" s="5">
        <f t="shared" si="151"/>
        <v>47.574074074074076</v>
      </c>
      <c r="Q1654" t="str">
        <f t="shared" si="152"/>
        <v>theater</v>
      </c>
      <c r="R1654" t="str">
        <f t="shared" si="153"/>
        <v>musical</v>
      </c>
      <c r="S1654" s="10">
        <f t="shared" si="154"/>
        <v>42495.956631944442</v>
      </c>
      <c r="T1654" s="10">
        <f t="shared" si="155"/>
        <v>42525.956631944442</v>
      </c>
    </row>
    <row r="1655" spans="1:20" ht="60" x14ac:dyDescent="0.25">
      <c r="A1655">
        <v>3538</v>
      </c>
      <c r="B1655" s="3" t="s">
        <v>3537</v>
      </c>
      <c r="C1655" s="3" t="s">
        <v>7648</v>
      </c>
      <c r="D1655">
        <v>2000</v>
      </c>
      <c r="E1655">
        <v>2569</v>
      </c>
      <c r="F1655" t="s">
        <v>8219</v>
      </c>
      <c r="G1655" t="s">
        <v>8225</v>
      </c>
      <c r="H1655" t="s">
        <v>8247</v>
      </c>
      <c r="I1655">
        <v>1471428340</v>
      </c>
      <c r="J1655">
        <v>1469009140</v>
      </c>
      <c r="K1655" t="b">
        <v>0</v>
      </c>
      <c r="L1655">
        <v>83</v>
      </c>
      <c r="M1655" t="b">
        <v>1</v>
      </c>
      <c r="N1655" t="s">
        <v>8271</v>
      </c>
      <c r="O1655" s="9">
        <f t="shared" si="150"/>
        <v>128</v>
      </c>
      <c r="P1655" s="5">
        <f t="shared" si="151"/>
        <v>30.951807228915662</v>
      </c>
      <c r="Q1655" t="str">
        <f t="shared" si="152"/>
        <v>theater</v>
      </c>
      <c r="R1655" t="str">
        <f t="shared" si="153"/>
        <v>plays</v>
      </c>
      <c r="S1655" s="10">
        <f t="shared" si="154"/>
        <v>42571.420601851853</v>
      </c>
      <c r="T1655" s="10">
        <f t="shared" si="155"/>
        <v>42599.420601851853</v>
      </c>
    </row>
    <row r="1656" spans="1:20" ht="45" x14ac:dyDescent="0.25">
      <c r="A1656">
        <v>3264</v>
      </c>
      <c r="B1656" s="3" t="s">
        <v>3264</v>
      </c>
      <c r="C1656" s="3" t="s">
        <v>7374</v>
      </c>
      <c r="D1656">
        <v>2500</v>
      </c>
      <c r="E1656">
        <v>2575</v>
      </c>
      <c r="F1656" t="s">
        <v>8219</v>
      </c>
      <c r="G1656" t="s">
        <v>8224</v>
      </c>
      <c r="H1656" t="s">
        <v>8246</v>
      </c>
      <c r="I1656">
        <v>1422482400</v>
      </c>
      <c r="J1656">
        <v>1421089938</v>
      </c>
      <c r="K1656" t="b">
        <v>1</v>
      </c>
      <c r="L1656">
        <v>49</v>
      </c>
      <c r="M1656" t="b">
        <v>1</v>
      </c>
      <c r="N1656" t="s">
        <v>8271</v>
      </c>
      <c r="O1656" s="9">
        <f t="shared" si="150"/>
        <v>103</v>
      </c>
      <c r="P1656" s="5">
        <f t="shared" si="151"/>
        <v>52.551020408163268</v>
      </c>
      <c r="Q1656" t="str">
        <f t="shared" si="152"/>
        <v>theater</v>
      </c>
      <c r="R1656" t="str">
        <f t="shared" si="153"/>
        <v>plays</v>
      </c>
      <c r="S1656" s="10">
        <f t="shared" si="154"/>
        <v>42016.800208333334</v>
      </c>
      <c r="T1656" s="10">
        <f t="shared" si="155"/>
        <v>42032.916666666672</v>
      </c>
    </row>
    <row r="1657" spans="1:20" ht="60" x14ac:dyDescent="0.25">
      <c r="A1657">
        <v>3178</v>
      </c>
      <c r="B1657" s="3" t="s">
        <v>3178</v>
      </c>
      <c r="C1657" s="3" t="s">
        <v>7288</v>
      </c>
      <c r="D1657">
        <v>1500</v>
      </c>
      <c r="E1657">
        <v>2576</v>
      </c>
      <c r="F1657" t="s">
        <v>8219</v>
      </c>
      <c r="G1657" t="s">
        <v>8225</v>
      </c>
      <c r="H1657" t="s">
        <v>8247</v>
      </c>
      <c r="I1657">
        <v>1405521075</v>
      </c>
      <c r="J1657">
        <v>1402929075</v>
      </c>
      <c r="K1657" t="b">
        <v>1</v>
      </c>
      <c r="L1657">
        <v>78</v>
      </c>
      <c r="M1657" t="b">
        <v>1</v>
      </c>
      <c r="N1657" t="s">
        <v>8271</v>
      </c>
      <c r="O1657" s="9">
        <f t="shared" si="150"/>
        <v>172</v>
      </c>
      <c r="P1657" s="5">
        <f t="shared" si="151"/>
        <v>33.025641025641029</v>
      </c>
      <c r="Q1657" t="str">
        <f t="shared" si="152"/>
        <v>theater</v>
      </c>
      <c r="R1657" t="str">
        <f t="shared" si="153"/>
        <v>plays</v>
      </c>
      <c r="S1657" s="10">
        <f t="shared" si="154"/>
        <v>41806.605034722219</v>
      </c>
      <c r="T1657" s="10">
        <f t="shared" si="155"/>
        <v>41836.605034722219</v>
      </c>
    </row>
    <row r="1658" spans="1:20" ht="60" x14ac:dyDescent="0.25">
      <c r="A1658">
        <v>1507</v>
      </c>
      <c r="B1658" s="3" t="s">
        <v>1508</v>
      </c>
      <c r="C1658" s="3" t="s">
        <v>5617</v>
      </c>
      <c r="D1658">
        <v>1200</v>
      </c>
      <c r="E1658">
        <v>2580</v>
      </c>
      <c r="F1658" t="s">
        <v>8219</v>
      </c>
      <c r="G1658" t="s">
        <v>8224</v>
      </c>
      <c r="H1658" t="s">
        <v>8246</v>
      </c>
      <c r="I1658">
        <v>1273911000</v>
      </c>
      <c r="J1658">
        <v>1268822909</v>
      </c>
      <c r="K1658" t="b">
        <v>1</v>
      </c>
      <c r="L1658">
        <v>33</v>
      </c>
      <c r="M1658" t="b">
        <v>1</v>
      </c>
      <c r="N1658" t="s">
        <v>8285</v>
      </c>
      <c r="O1658" s="9">
        <f t="shared" si="150"/>
        <v>215</v>
      </c>
      <c r="P1658" s="5">
        <f t="shared" si="151"/>
        <v>78.181818181818187</v>
      </c>
      <c r="Q1658" t="str">
        <f t="shared" si="152"/>
        <v>photography</v>
      </c>
      <c r="R1658" t="str">
        <f t="shared" si="153"/>
        <v>photobooks</v>
      </c>
      <c r="S1658" s="10">
        <f t="shared" si="154"/>
        <v>40254.450335648151</v>
      </c>
      <c r="T1658" s="10">
        <f t="shared" si="155"/>
        <v>40313.340277777781</v>
      </c>
    </row>
    <row r="1659" spans="1:20" ht="60" x14ac:dyDescent="0.25">
      <c r="A1659">
        <v>2540</v>
      </c>
      <c r="B1659" s="3" t="s">
        <v>2540</v>
      </c>
      <c r="C1659" s="3" t="s">
        <v>6650</v>
      </c>
      <c r="D1659">
        <v>2500</v>
      </c>
      <c r="E1659">
        <v>2585</v>
      </c>
      <c r="F1659" t="s">
        <v>8219</v>
      </c>
      <c r="G1659" t="s">
        <v>8224</v>
      </c>
      <c r="H1659" t="s">
        <v>8246</v>
      </c>
      <c r="I1659">
        <v>1319904721</v>
      </c>
      <c r="J1659">
        <v>1314720721</v>
      </c>
      <c r="K1659" t="b">
        <v>0</v>
      </c>
      <c r="L1659">
        <v>27</v>
      </c>
      <c r="M1659" t="b">
        <v>1</v>
      </c>
      <c r="N1659" t="s">
        <v>8300</v>
      </c>
      <c r="O1659" s="9">
        <f t="shared" si="150"/>
        <v>103</v>
      </c>
      <c r="P1659" s="5">
        <f t="shared" si="151"/>
        <v>95.740740740740748</v>
      </c>
      <c r="Q1659" t="str">
        <f t="shared" si="152"/>
        <v>music</v>
      </c>
      <c r="R1659" t="str">
        <f t="shared" si="153"/>
        <v>classical music</v>
      </c>
      <c r="S1659" s="10">
        <f t="shared" si="154"/>
        <v>40785.675011574072</v>
      </c>
      <c r="T1659" s="10">
        <f t="shared" si="155"/>
        <v>40845.675011574072</v>
      </c>
    </row>
    <row r="1660" spans="1:20" ht="60" x14ac:dyDescent="0.25">
      <c r="A1660">
        <v>3278</v>
      </c>
      <c r="B1660" s="3" t="s">
        <v>3278</v>
      </c>
      <c r="C1660" s="3" t="s">
        <v>7388</v>
      </c>
      <c r="D1660">
        <v>2500</v>
      </c>
      <c r="E1660">
        <v>2585</v>
      </c>
      <c r="F1660" t="s">
        <v>8219</v>
      </c>
      <c r="G1660" t="s">
        <v>8225</v>
      </c>
      <c r="H1660" t="s">
        <v>8247</v>
      </c>
      <c r="I1660">
        <v>1433017303</v>
      </c>
      <c r="J1660">
        <v>1430425303</v>
      </c>
      <c r="K1660" t="b">
        <v>1</v>
      </c>
      <c r="L1660">
        <v>34</v>
      </c>
      <c r="M1660" t="b">
        <v>1</v>
      </c>
      <c r="N1660" t="s">
        <v>8271</v>
      </c>
      <c r="O1660" s="9">
        <f t="shared" si="150"/>
        <v>103</v>
      </c>
      <c r="P1660" s="5">
        <f t="shared" si="151"/>
        <v>76.029411764705884</v>
      </c>
      <c r="Q1660" t="str">
        <f t="shared" si="152"/>
        <v>theater</v>
      </c>
      <c r="R1660" t="str">
        <f t="shared" si="153"/>
        <v>plays</v>
      </c>
      <c r="S1660" s="10">
        <f t="shared" si="154"/>
        <v>42124.848414351851</v>
      </c>
      <c r="T1660" s="10">
        <f t="shared" si="155"/>
        <v>42154.848414351851</v>
      </c>
    </row>
    <row r="1661" spans="1:20" ht="90" x14ac:dyDescent="0.25">
      <c r="A1661">
        <v>3505</v>
      </c>
      <c r="B1661" s="3" t="s">
        <v>3504</v>
      </c>
      <c r="C1661" s="3" t="s">
        <v>7615</v>
      </c>
      <c r="D1661">
        <v>2500</v>
      </c>
      <c r="E1661">
        <v>2594</v>
      </c>
      <c r="F1661" t="s">
        <v>8219</v>
      </c>
      <c r="G1661" t="s">
        <v>8224</v>
      </c>
      <c r="H1661" t="s">
        <v>8246</v>
      </c>
      <c r="I1661">
        <v>1399953600</v>
      </c>
      <c r="J1661">
        <v>1398983245</v>
      </c>
      <c r="K1661" t="b">
        <v>0</v>
      </c>
      <c r="L1661">
        <v>39</v>
      </c>
      <c r="M1661" t="b">
        <v>1</v>
      </c>
      <c r="N1661" t="s">
        <v>8271</v>
      </c>
      <c r="O1661" s="9">
        <f t="shared" si="150"/>
        <v>104</v>
      </c>
      <c r="P1661" s="5">
        <f t="shared" si="151"/>
        <v>66.512820512820511</v>
      </c>
      <c r="Q1661" t="str">
        <f t="shared" si="152"/>
        <v>theater</v>
      </c>
      <c r="R1661" t="str">
        <f t="shared" si="153"/>
        <v>plays</v>
      </c>
      <c r="S1661" s="10">
        <f t="shared" si="154"/>
        <v>41760.935706018521</v>
      </c>
      <c r="T1661" s="10">
        <f t="shared" si="155"/>
        <v>41772.166666666664</v>
      </c>
    </row>
    <row r="1662" spans="1:20" ht="60" x14ac:dyDescent="0.25">
      <c r="A1662">
        <v>376</v>
      </c>
      <c r="B1662" s="3" t="s">
        <v>377</v>
      </c>
      <c r="C1662" s="3" t="s">
        <v>4486</v>
      </c>
      <c r="D1662">
        <v>2450</v>
      </c>
      <c r="E1662">
        <v>2596</v>
      </c>
      <c r="F1662" t="s">
        <v>8219</v>
      </c>
      <c r="G1662" t="s">
        <v>8225</v>
      </c>
      <c r="H1662" t="s">
        <v>8247</v>
      </c>
      <c r="I1662">
        <v>1472122316</v>
      </c>
      <c r="J1662">
        <v>1469443916</v>
      </c>
      <c r="K1662" t="b">
        <v>0</v>
      </c>
      <c r="L1662">
        <v>48</v>
      </c>
      <c r="M1662" t="b">
        <v>1</v>
      </c>
      <c r="N1662" t="s">
        <v>8269</v>
      </c>
      <c r="O1662" s="9">
        <f t="shared" si="150"/>
        <v>106</v>
      </c>
      <c r="P1662" s="5">
        <f t="shared" si="151"/>
        <v>54.083333333333336</v>
      </c>
      <c r="Q1662" t="str">
        <f t="shared" si="152"/>
        <v>film &amp; video</v>
      </c>
      <c r="R1662" t="str">
        <f t="shared" si="153"/>
        <v>documentary</v>
      </c>
      <c r="S1662" s="10">
        <f t="shared" si="154"/>
        <v>42576.452731481477</v>
      </c>
      <c r="T1662" s="10">
        <f t="shared" si="155"/>
        <v>42607.452731481477</v>
      </c>
    </row>
    <row r="1663" spans="1:20" ht="30" x14ac:dyDescent="0.25">
      <c r="A1663">
        <v>1360</v>
      </c>
      <c r="B1663" s="3" t="s">
        <v>1361</v>
      </c>
      <c r="C1663" s="3" t="s">
        <v>5470</v>
      </c>
      <c r="D1663">
        <v>1500</v>
      </c>
      <c r="E1663">
        <v>2598</v>
      </c>
      <c r="F1663" t="s">
        <v>8219</v>
      </c>
      <c r="G1663" t="s">
        <v>8224</v>
      </c>
      <c r="H1663" t="s">
        <v>8246</v>
      </c>
      <c r="I1663">
        <v>1343943420</v>
      </c>
      <c r="J1663">
        <v>1341524220</v>
      </c>
      <c r="K1663" t="b">
        <v>0</v>
      </c>
      <c r="L1663">
        <v>81</v>
      </c>
      <c r="M1663" t="b">
        <v>1</v>
      </c>
      <c r="N1663" t="s">
        <v>8274</v>
      </c>
      <c r="O1663" s="9">
        <f t="shared" si="150"/>
        <v>173</v>
      </c>
      <c r="P1663" s="5">
        <f t="shared" si="151"/>
        <v>32.074074074074076</v>
      </c>
      <c r="Q1663" t="str">
        <f t="shared" si="152"/>
        <v>publishing</v>
      </c>
      <c r="R1663" t="str">
        <f t="shared" si="153"/>
        <v>nonfiction</v>
      </c>
      <c r="S1663" s="10">
        <f t="shared" si="154"/>
        <v>41095.900694444441</v>
      </c>
      <c r="T1663" s="10">
        <f t="shared" si="155"/>
        <v>41123.900694444441</v>
      </c>
    </row>
    <row r="1664" spans="1:20" ht="45" x14ac:dyDescent="0.25">
      <c r="A1664">
        <v>1893</v>
      </c>
      <c r="B1664" s="3" t="s">
        <v>1894</v>
      </c>
      <c r="C1664" s="3" t="s">
        <v>6003</v>
      </c>
      <c r="D1664">
        <v>2500</v>
      </c>
      <c r="E1664">
        <v>2600</v>
      </c>
      <c r="F1664" t="s">
        <v>8219</v>
      </c>
      <c r="G1664" t="s">
        <v>8224</v>
      </c>
      <c r="H1664" t="s">
        <v>8246</v>
      </c>
      <c r="I1664">
        <v>1302926340</v>
      </c>
      <c r="J1664">
        <v>1301524585</v>
      </c>
      <c r="K1664" t="b">
        <v>0</v>
      </c>
      <c r="L1664">
        <v>45</v>
      </c>
      <c r="M1664" t="b">
        <v>1</v>
      </c>
      <c r="N1664" t="s">
        <v>8279</v>
      </c>
      <c r="O1664" s="9">
        <f t="shared" si="150"/>
        <v>104</v>
      </c>
      <c r="P1664" s="5">
        <f t="shared" si="151"/>
        <v>57.777777777777779</v>
      </c>
      <c r="Q1664" t="str">
        <f t="shared" si="152"/>
        <v>music</v>
      </c>
      <c r="R1664" t="str">
        <f t="shared" si="153"/>
        <v>indie rock</v>
      </c>
      <c r="S1664" s="10">
        <f t="shared" si="154"/>
        <v>40632.94195601852</v>
      </c>
      <c r="T1664" s="10">
        <f t="shared" si="155"/>
        <v>40649.165972222225</v>
      </c>
    </row>
    <row r="1665" spans="1:20" ht="60" x14ac:dyDescent="0.25">
      <c r="A1665">
        <v>2840</v>
      </c>
      <c r="B1665" s="3" t="s">
        <v>2840</v>
      </c>
      <c r="C1665" s="3" t="s">
        <v>6950</v>
      </c>
      <c r="D1665">
        <v>2500</v>
      </c>
      <c r="E1665">
        <v>2600</v>
      </c>
      <c r="F1665" t="s">
        <v>8219</v>
      </c>
      <c r="G1665" t="s">
        <v>8225</v>
      </c>
      <c r="H1665" t="s">
        <v>8247</v>
      </c>
      <c r="I1665">
        <v>1426698000</v>
      </c>
      <c r="J1665">
        <v>1424825479</v>
      </c>
      <c r="K1665" t="b">
        <v>0</v>
      </c>
      <c r="L1665">
        <v>132</v>
      </c>
      <c r="M1665" t="b">
        <v>1</v>
      </c>
      <c r="N1665" t="s">
        <v>8271</v>
      </c>
      <c r="O1665" s="9">
        <f t="shared" si="150"/>
        <v>104</v>
      </c>
      <c r="P1665" s="5">
        <f t="shared" si="151"/>
        <v>19.696969696969695</v>
      </c>
      <c r="Q1665" t="str">
        <f t="shared" si="152"/>
        <v>theater</v>
      </c>
      <c r="R1665" t="str">
        <f t="shared" si="153"/>
        <v>plays</v>
      </c>
      <c r="S1665" s="10">
        <f t="shared" si="154"/>
        <v>42060.035636574074</v>
      </c>
      <c r="T1665" s="10">
        <f t="shared" si="155"/>
        <v>42081.708333333328</v>
      </c>
    </row>
    <row r="1666" spans="1:20" ht="60" x14ac:dyDescent="0.25">
      <c r="A1666">
        <v>3365</v>
      </c>
      <c r="B1666" s="3" t="s">
        <v>3364</v>
      </c>
      <c r="C1666" s="3" t="s">
        <v>7475</v>
      </c>
      <c r="D1666">
        <v>2500</v>
      </c>
      <c r="E1666">
        <v>2600</v>
      </c>
      <c r="F1666" t="s">
        <v>8219</v>
      </c>
      <c r="G1666" t="s">
        <v>8224</v>
      </c>
      <c r="H1666" t="s">
        <v>8246</v>
      </c>
      <c r="I1666">
        <v>1449973592</v>
      </c>
      <c r="J1666">
        <v>1447381592</v>
      </c>
      <c r="K1666" t="b">
        <v>0</v>
      </c>
      <c r="L1666">
        <v>3</v>
      </c>
      <c r="M1666" t="b">
        <v>1</v>
      </c>
      <c r="N1666" t="s">
        <v>8271</v>
      </c>
      <c r="O1666" s="9">
        <f t="shared" ref="O1666:O1729" si="156">ROUND((E1666/D1666)*100,0)</f>
        <v>104</v>
      </c>
      <c r="P1666" s="5">
        <f t="shared" ref="P1666:P1729" si="157">E1666/L1666</f>
        <v>866.66666666666663</v>
      </c>
      <c r="Q1666" t="str">
        <f t="shared" ref="Q1666:Q1729" si="158">LEFT(N1666,SEARCH("/",N1666)-1)</f>
        <v>theater</v>
      </c>
      <c r="R1666" t="str">
        <f t="shared" ref="R1666:R1729" si="159">RIGHT(N1666,LEN(N1666)-SEARCH("/",N1666,1))</f>
        <v>plays</v>
      </c>
      <c r="S1666" s="10">
        <f t="shared" ref="S1666:S1729" si="160">(((J1666/60)/60)/24)+DATE(1970,1,1)</f>
        <v>42321.101759259262</v>
      </c>
      <c r="T1666" s="10">
        <f t="shared" ref="T1666:T1729" si="161">(((I1666/60)/60)/24)+DATE(1970,1,1)</f>
        <v>42351.101759259262</v>
      </c>
    </row>
    <row r="1667" spans="1:20" ht="60" x14ac:dyDescent="0.25">
      <c r="A1667">
        <v>3438</v>
      </c>
      <c r="B1667" s="3" t="s">
        <v>3437</v>
      </c>
      <c r="C1667" s="3" t="s">
        <v>7548</v>
      </c>
      <c r="D1667">
        <v>2500</v>
      </c>
      <c r="E1667">
        <v>2605</v>
      </c>
      <c r="F1667" t="s">
        <v>8219</v>
      </c>
      <c r="G1667" t="s">
        <v>8225</v>
      </c>
      <c r="H1667" t="s">
        <v>8247</v>
      </c>
      <c r="I1667">
        <v>1430600400</v>
      </c>
      <c r="J1667">
        <v>1428358567</v>
      </c>
      <c r="K1667" t="b">
        <v>0</v>
      </c>
      <c r="L1667">
        <v>14</v>
      </c>
      <c r="M1667" t="b">
        <v>1</v>
      </c>
      <c r="N1667" t="s">
        <v>8271</v>
      </c>
      <c r="O1667" s="9">
        <f t="shared" si="156"/>
        <v>104</v>
      </c>
      <c r="P1667" s="5">
        <f t="shared" si="157"/>
        <v>186.07142857142858</v>
      </c>
      <c r="Q1667" t="str">
        <f t="shared" si="158"/>
        <v>theater</v>
      </c>
      <c r="R1667" t="str">
        <f t="shared" si="159"/>
        <v>plays</v>
      </c>
      <c r="S1667" s="10">
        <f t="shared" si="160"/>
        <v>42100.927858796291</v>
      </c>
      <c r="T1667" s="10">
        <f t="shared" si="161"/>
        <v>42126.875</v>
      </c>
    </row>
    <row r="1668" spans="1:20" ht="45" x14ac:dyDescent="0.25">
      <c r="A1668">
        <v>1259</v>
      </c>
      <c r="B1668" s="3" t="s">
        <v>1260</v>
      </c>
      <c r="C1668" s="3" t="s">
        <v>5369</v>
      </c>
      <c r="D1668">
        <v>2500</v>
      </c>
      <c r="E1668">
        <v>2606</v>
      </c>
      <c r="F1668" t="s">
        <v>8219</v>
      </c>
      <c r="G1668" t="s">
        <v>8224</v>
      </c>
      <c r="H1668" t="s">
        <v>8246</v>
      </c>
      <c r="I1668">
        <v>1402286340</v>
      </c>
      <c r="J1668">
        <v>1399504664</v>
      </c>
      <c r="K1668" t="b">
        <v>1</v>
      </c>
      <c r="L1668">
        <v>96</v>
      </c>
      <c r="M1668" t="b">
        <v>1</v>
      </c>
      <c r="N1668" t="s">
        <v>8276</v>
      </c>
      <c r="O1668" s="9">
        <f t="shared" si="156"/>
        <v>104</v>
      </c>
      <c r="P1668" s="5">
        <f t="shared" si="157"/>
        <v>27.145833333333332</v>
      </c>
      <c r="Q1668" t="str">
        <f t="shared" si="158"/>
        <v>music</v>
      </c>
      <c r="R1668" t="str">
        <f t="shared" si="159"/>
        <v>rock</v>
      </c>
      <c r="S1668" s="10">
        <f t="shared" si="160"/>
        <v>41766.970648148148</v>
      </c>
      <c r="T1668" s="10">
        <f t="shared" si="161"/>
        <v>41799.165972222225</v>
      </c>
    </row>
    <row r="1669" spans="1:20" ht="45" x14ac:dyDescent="0.25">
      <c r="A1669">
        <v>842</v>
      </c>
      <c r="B1669" s="3" t="s">
        <v>843</v>
      </c>
      <c r="C1669" s="3" t="s">
        <v>4952</v>
      </c>
      <c r="D1669">
        <v>2500</v>
      </c>
      <c r="E1669">
        <v>2608</v>
      </c>
      <c r="F1669" t="s">
        <v>8219</v>
      </c>
      <c r="G1669" t="s">
        <v>8229</v>
      </c>
      <c r="H1669" t="s">
        <v>8251</v>
      </c>
      <c r="I1669">
        <v>1381723140</v>
      </c>
      <c r="J1669">
        <v>1378735983</v>
      </c>
      <c r="K1669" t="b">
        <v>1</v>
      </c>
      <c r="L1669">
        <v>39</v>
      </c>
      <c r="M1669" t="b">
        <v>1</v>
      </c>
      <c r="N1669" t="s">
        <v>8277</v>
      </c>
      <c r="O1669" s="9">
        <f t="shared" si="156"/>
        <v>104</v>
      </c>
      <c r="P1669" s="5">
        <f t="shared" si="157"/>
        <v>66.871794871794876</v>
      </c>
      <c r="Q1669" t="str">
        <f t="shared" si="158"/>
        <v>music</v>
      </c>
      <c r="R1669" t="str">
        <f t="shared" si="159"/>
        <v>metal</v>
      </c>
      <c r="S1669" s="10">
        <f t="shared" si="160"/>
        <v>41526.592395833337</v>
      </c>
      <c r="T1669" s="10">
        <f t="shared" si="161"/>
        <v>41561.165972222225</v>
      </c>
    </row>
    <row r="1670" spans="1:20" ht="45" x14ac:dyDescent="0.25">
      <c r="A1670">
        <v>851</v>
      </c>
      <c r="B1670" s="3" t="s">
        <v>852</v>
      </c>
      <c r="C1670" s="3" t="s">
        <v>4961</v>
      </c>
      <c r="D1670">
        <v>2000</v>
      </c>
      <c r="E1670">
        <v>2609</v>
      </c>
      <c r="F1670" t="s">
        <v>8219</v>
      </c>
      <c r="G1670" t="s">
        <v>8230</v>
      </c>
      <c r="H1670" t="s">
        <v>8249</v>
      </c>
      <c r="I1670">
        <v>1469994300</v>
      </c>
      <c r="J1670">
        <v>1464815253</v>
      </c>
      <c r="K1670" t="b">
        <v>0</v>
      </c>
      <c r="L1670">
        <v>70</v>
      </c>
      <c r="M1670" t="b">
        <v>1</v>
      </c>
      <c r="N1670" t="s">
        <v>8277</v>
      </c>
      <c r="O1670" s="9">
        <f t="shared" si="156"/>
        <v>130</v>
      </c>
      <c r="P1670" s="5">
        <f t="shared" si="157"/>
        <v>37.271428571428572</v>
      </c>
      <c r="Q1670" t="str">
        <f t="shared" si="158"/>
        <v>music</v>
      </c>
      <c r="R1670" t="str">
        <f t="shared" si="159"/>
        <v>metal</v>
      </c>
      <c r="S1670" s="10">
        <f t="shared" si="160"/>
        <v>42522.880243055552</v>
      </c>
      <c r="T1670" s="10">
        <f t="shared" si="161"/>
        <v>42582.822916666672</v>
      </c>
    </row>
    <row r="1671" spans="1:20" ht="45" x14ac:dyDescent="0.25">
      <c r="A1671">
        <v>87</v>
      </c>
      <c r="B1671" s="3" t="s">
        <v>89</v>
      </c>
      <c r="C1671" s="3" t="s">
        <v>4198</v>
      </c>
      <c r="D1671">
        <v>2500</v>
      </c>
      <c r="E1671">
        <v>2615</v>
      </c>
      <c r="F1671" t="s">
        <v>8219</v>
      </c>
      <c r="G1671" t="s">
        <v>8224</v>
      </c>
      <c r="H1671" t="s">
        <v>8246</v>
      </c>
      <c r="I1671">
        <v>1275529260</v>
      </c>
      <c r="J1671">
        <v>1274705803</v>
      </c>
      <c r="K1671" t="b">
        <v>0</v>
      </c>
      <c r="L1671">
        <v>25</v>
      </c>
      <c r="M1671" t="b">
        <v>1</v>
      </c>
      <c r="N1671" t="s">
        <v>8266</v>
      </c>
      <c r="O1671" s="9">
        <f t="shared" si="156"/>
        <v>105</v>
      </c>
      <c r="P1671" s="5">
        <f t="shared" si="157"/>
        <v>104.6</v>
      </c>
      <c r="Q1671" t="str">
        <f t="shared" si="158"/>
        <v>film &amp; video</v>
      </c>
      <c r="R1671" t="str">
        <f t="shared" si="159"/>
        <v>shorts</v>
      </c>
      <c r="S1671" s="10">
        <f t="shared" si="160"/>
        <v>40322.53938657407</v>
      </c>
      <c r="T1671" s="10">
        <f t="shared" si="161"/>
        <v>40332.070138888892</v>
      </c>
    </row>
    <row r="1672" spans="1:20" ht="60" x14ac:dyDescent="0.25">
      <c r="A1672">
        <v>3654</v>
      </c>
      <c r="B1672" s="3" t="s">
        <v>3651</v>
      </c>
      <c r="C1672" s="3" t="s">
        <v>7764</v>
      </c>
      <c r="D1672">
        <v>1500</v>
      </c>
      <c r="E1672">
        <v>2616</v>
      </c>
      <c r="F1672" t="s">
        <v>8219</v>
      </c>
      <c r="G1672" t="s">
        <v>8225</v>
      </c>
      <c r="H1672" t="s">
        <v>8247</v>
      </c>
      <c r="I1672">
        <v>1459702800</v>
      </c>
      <c r="J1672">
        <v>1457690386</v>
      </c>
      <c r="K1672" t="b">
        <v>0</v>
      </c>
      <c r="L1672">
        <v>38</v>
      </c>
      <c r="M1672" t="b">
        <v>1</v>
      </c>
      <c r="N1672" t="s">
        <v>8271</v>
      </c>
      <c r="O1672" s="9">
        <f t="shared" si="156"/>
        <v>174</v>
      </c>
      <c r="P1672" s="5">
        <f t="shared" si="157"/>
        <v>68.84210526315789</v>
      </c>
      <c r="Q1672" t="str">
        <f t="shared" si="158"/>
        <v>theater</v>
      </c>
      <c r="R1672" t="str">
        <f t="shared" si="159"/>
        <v>plays</v>
      </c>
      <c r="S1672" s="10">
        <f t="shared" si="160"/>
        <v>42440.416504629626</v>
      </c>
      <c r="T1672" s="10">
        <f t="shared" si="161"/>
        <v>42463.708333333328</v>
      </c>
    </row>
    <row r="1673" spans="1:20" ht="30" x14ac:dyDescent="0.25">
      <c r="A1673">
        <v>2475</v>
      </c>
      <c r="B1673" s="3" t="s">
        <v>2476</v>
      </c>
      <c r="C1673" s="3" t="s">
        <v>6585</v>
      </c>
      <c r="D1673">
        <v>2500</v>
      </c>
      <c r="E1673">
        <v>2618</v>
      </c>
      <c r="F1673" t="s">
        <v>8219</v>
      </c>
      <c r="G1673" t="s">
        <v>8224</v>
      </c>
      <c r="H1673" t="s">
        <v>8246</v>
      </c>
      <c r="I1673">
        <v>1278799200</v>
      </c>
      <c r="J1673">
        <v>1273647255</v>
      </c>
      <c r="K1673" t="b">
        <v>0</v>
      </c>
      <c r="L1673">
        <v>81</v>
      </c>
      <c r="M1673" t="b">
        <v>1</v>
      </c>
      <c r="N1673" t="s">
        <v>8279</v>
      </c>
      <c r="O1673" s="9">
        <f t="shared" si="156"/>
        <v>105</v>
      </c>
      <c r="P1673" s="5">
        <f t="shared" si="157"/>
        <v>32.320987654320987</v>
      </c>
      <c r="Q1673" t="str">
        <f t="shared" si="158"/>
        <v>music</v>
      </c>
      <c r="R1673" t="str">
        <f t="shared" si="159"/>
        <v>indie rock</v>
      </c>
      <c r="S1673" s="10">
        <f t="shared" si="160"/>
        <v>40310.287673611114</v>
      </c>
      <c r="T1673" s="10">
        <f t="shared" si="161"/>
        <v>40369.916666666664</v>
      </c>
    </row>
    <row r="1674" spans="1:20" ht="60" x14ac:dyDescent="0.25">
      <c r="A1674">
        <v>3550</v>
      </c>
      <c r="B1674" s="3" t="s">
        <v>3549</v>
      </c>
      <c r="C1674" s="3" t="s">
        <v>7660</v>
      </c>
      <c r="D1674">
        <v>2500</v>
      </c>
      <c r="E1674">
        <v>2620</v>
      </c>
      <c r="F1674" t="s">
        <v>8219</v>
      </c>
      <c r="G1674" t="s">
        <v>8225</v>
      </c>
      <c r="H1674" t="s">
        <v>8247</v>
      </c>
      <c r="I1674">
        <v>1462224398</v>
      </c>
      <c r="J1674">
        <v>1459632398</v>
      </c>
      <c r="K1674" t="b">
        <v>0</v>
      </c>
      <c r="L1674">
        <v>64</v>
      </c>
      <c r="M1674" t="b">
        <v>1</v>
      </c>
      <c r="N1674" t="s">
        <v>8271</v>
      </c>
      <c r="O1674" s="9">
        <f t="shared" si="156"/>
        <v>105</v>
      </c>
      <c r="P1674" s="5">
        <f t="shared" si="157"/>
        <v>40.9375</v>
      </c>
      <c r="Q1674" t="str">
        <f t="shared" si="158"/>
        <v>theater</v>
      </c>
      <c r="R1674" t="str">
        <f t="shared" si="159"/>
        <v>plays</v>
      </c>
      <c r="S1674" s="10">
        <f t="shared" si="160"/>
        <v>42462.893495370372</v>
      </c>
      <c r="T1674" s="10">
        <f t="shared" si="161"/>
        <v>42492.893495370372</v>
      </c>
    </row>
    <row r="1675" spans="1:20" ht="30" x14ac:dyDescent="0.25">
      <c r="A1675">
        <v>1928</v>
      </c>
      <c r="B1675" s="3" t="s">
        <v>1929</v>
      </c>
      <c r="C1675" s="3" t="s">
        <v>6038</v>
      </c>
      <c r="D1675">
        <v>2550</v>
      </c>
      <c r="E1675">
        <v>2630</v>
      </c>
      <c r="F1675" t="s">
        <v>8219</v>
      </c>
      <c r="G1675" t="s">
        <v>8224</v>
      </c>
      <c r="H1675" t="s">
        <v>8246</v>
      </c>
      <c r="I1675">
        <v>1367940794</v>
      </c>
      <c r="J1675">
        <v>1365348794</v>
      </c>
      <c r="K1675" t="b">
        <v>0</v>
      </c>
      <c r="L1675">
        <v>34</v>
      </c>
      <c r="M1675" t="b">
        <v>1</v>
      </c>
      <c r="N1675" t="s">
        <v>8279</v>
      </c>
      <c r="O1675" s="9">
        <f t="shared" si="156"/>
        <v>103</v>
      </c>
      <c r="P1675" s="5">
        <f t="shared" si="157"/>
        <v>77.352941176470594</v>
      </c>
      <c r="Q1675" t="str">
        <f t="shared" si="158"/>
        <v>music</v>
      </c>
      <c r="R1675" t="str">
        <f t="shared" si="159"/>
        <v>indie rock</v>
      </c>
      <c r="S1675" s="10">
        <f t="shared" si="160"/>
        <v>41371.648078703707</v>
      </c>
      <c r="T1675" s="10">
        <f t="shared" si="161"/>
        <v>41401.648078703707</v>
      </c>
    </row>
    <row r="1676" spans="1:20" ht="60" x14ac:dyDescent="0.25">
      <c r="A1676">
        <v>3306</v>
      </c>
      <c r="B1676" s="3" t="s">
        <v>3306</v>
      </c>
      <c r="C1676" s="3" t="s">
        <v>7416</v>
      </c>
      <c r="D1676">
        <v>1500</v>
      </c>
      <c r="E1676">
        <v>2630</v>
      </c>
      <c r="F1676" t="s">
        <v>8219</v>
      </c>
      <c r="G1676" t="s">
        <v>8224</v>
      </c>
      <c r="H1676" t="s">
        <v>8246</v>
      </c>
      <c r="I1676">
        <v>1465527600</v>
      </c>
      <c r="J1676">
        <v>1462252542</v>
      </c>
      <c r="K1676" t="b">
        <v>0</v>
      </c>
      <c r="L1676">
        <v>54</v>
      </c>
      <c r="M1676" t="b">
        <v>1</v>
      </c>
      <c r="N1676" t="s">
        <v>8271</v>
      </c>
      <c r="O1676" s="9">
        <f t="shared" si="156"/>
        <v>175</v>
      </c>
      <c r="P1676" s="5">
        <f t="shared" si="157"/>
        <v>48.703703703703702</v>
      </c>
      <c r="Q1676" t="str">
        <f t="shared" si="158"/>
        <v>theater</v>
      </c>
      <c r="R1676" t="str">
        <f t="shared" si="159"/>
        <v>plays</v>
      </c>
      <c r="S1676" s="10">
        <f t="shared" si="160"/>
        <v>42493.219236111108</v>
      </c>
      <c r="T1676" s="10">
        <f t="shared" si="161"/>
        <v>42531.125</v>
      </c>
    </row>
    <row r="1677" spans="1:20" ht="45" x14ac:dyDescent="0.25">
      <c r="A1677">
        <v>3328</v>
      </c>
      <c r="B1677" s="3" t="s">
        <v>3328</v>
      </c>
      <c r="C1677" s="3" t="s">
        <v>7438</v>
      </c>
      <c r="D1677">
        <v>1800</v>
      </c>
      <c r="E1677">
        <v>2635</v>
      </c>
      <c r="F1677" t="s">
        <v>8219</v>
      </c>
      <c r="G1677" t="s">
        <v>8224</v>
      </c>
      <c r="H1677" t="s">
        <v>8246</v>
      </c>
      <c r="I1677">
        <v>1404522000</v>
      </c>
      <c r="J1677">
        <v>1404308883</v>
      </c>
      <c r="K1677" t="b">
        <v>0</v>
      </c>
      <c r="L1677">
        <v>9</v>
      </c>
      <c r="M1677" t="b">
        <v>1</v>
      </c>
      <c r="N1677" t="s">
        <v>8271</v>
      </c>
      <c r="O1677" s="9">
        <f t="shared" si="156"/>
        <v>146</v>
      </c>
      <c r="P1677" s="5">
        <f t="shared" si="157"/>
        <v>292.77777777777777</v>
      </c>
      <c r="Q1677" t="str">
        <f t="shared" si="158"/>
        <v>theater</v>
      </c>
      <c r="R1677" t="str">
        <f t="shared" si="159"/>
        <v>plays</v>
      </c>
      <c r="S1677" s="10">
        <f t="shared" si="160"/>
        <v>41822.57503472222</v>
      </c>
      <c r="T1677" s="10">
        <f t="shared" si="161"/>
        <v>41825.041666666664</v>
      </c>
    </row>
    <row r="1678" spans="1:20" ht="60" x14ac:dyDescent="0.25">
      <c r="A1678">
        <v>1214</v>
      </c>
      <c r="B1678" s="3" t="s">
        <v>1215</v>
      </c>
      <c r="C1678" s="3" t="s">
        <v>5324</v>
      </c>
      <c r="D1678">
        <v>2000</v>
      </c>
      <c r="E1678">
        <v>2636</v>
      </c>
      <c r="F1678" t="s">
        <v>8219</v>
      </c>
      <c r="G1678" t="s">
        <v>8224</v>
      </c>
      <c r="H1678" t="s">
        <v>8246</v>
      </c>
      <c r="I1678">
        <v>1433880605</v>
      </c>
      <c r="J1678">
        <v>1428696605</v>
      </c>
      <c r="K1678" t="b">
        <v>0</v>
      </c>
      <c r="L1678">
        <v>25</v>
      </c>
      <c r="M1678" t="b">
        <v>1</v>
      </c>
      <c r="N1678" t="s">
        <v>8285</v>
      </c>
      <c r="O1678" s="9">
        <f t="shared" si="156"/>
        <v>132</v>
      </c>
      <c r="P1678" s="5">
        <f t="shared" si="157"/>
        <v>105.44</v>
      </c>
      <c r="Q1678" t="str">
        <f t="shared" si="158"/>
        <v>photography</v>
      </c>
      <c r="R1678" t="str">
        <f t="shared" si="159"/>
        <v>photobooks</v>
      </c>
      <c r="S1678" s="10">
        <f t="shared" si="160"/>
        <v>42104.840335648143</v>
      </c>
      <c r="T1678" s="10">
        <f t="shared" si="161"/>
        <v>42164.840335648143</v>
      </c>
    </row>
    <row r="1679" spans="1:20" ht="60" x14ac:dyDescent="0.25">
      <c r="A1679">
        <v>3247</v>
      </c>
      <c r="B1679" s="3" t="s">
        <v>3247</v>
      </c>
      <c r="C1679" s="3" t="s">
        <v>7357</v>
      </c>
      <c r="D1679">
        <v>2500</v>
      </c>
      <c r="E1679">
        <v>2646.5</v>
      </c>
      <c r="F1679" t="s">
        <v>8219</v>
      </c>
      <c r="G1679" t="s">
        <v>8225</v>
      </c>
      <c r="H1679" t="s">
        <v>8247</v>
      </c>
      <c r="I1679">
        <v>1436696712</v>
      </c>
      <c r="J1679">
        <v>1434104712</v>
      </c>
      <c r="K1679" t="b">
        <v>1</v>
      </c>
      <c r="L1679">
        <v>57</v>
      </c>
      <c r="M1679" t="b">
        <v>1</v>
      </c>
      <c r="N1679" t="s">
        <v>8271</v>
      </c>
      <c r="O1679" s="9">
        <f t="shared" si="156"/>
        <v>106</v>
      </c>
      <c r="P1679" s="5">
        <f t="shared" si="157"/>
        <v>46.429824561403507</v>
      </c>
      <c r="Q1679" t="str">
        <f t="shared" si="158"/>
        <v>theater</v>
      </c>
      <c r="R1679" t="str">
        <f t="shared" si="159"/>
        <v>plays</v>
      </c>
      <c r="S1679" s="10">
        <f t="shared" si="160"/>
        <v>42167.434166666666</v>
      </c>
      <c r="T1679" s="10">
        <f t="shared" si="161"/>
        <v>42197.434166666666</v>
      </c>
    </row>
    <row r="1680" spans="1:20" ht="60" x14ac:dyDescent="0.25">
      <c r="A1680">
        <v>3823</v>
      </c>
      <c r="B1680" s="3" t="s">
        <v>3820</v>
      </c>
      <c r="C1680" s="3" t="s">
        <v>7932</v>
      </c>
      <c r="D1680">
        <v>2500</v>
      </c>
      <c r="E1680">
        <v>2650</v>
      </c>
      <c r="F1680" t="s">
        <v>8219</v>
      </c>
      <c r="G1680" t="s">
        <v>8224</v>
      </c>
      <c r="H1680" t="s">
        <v>8246</v>
      </c>
      <c r="I1680">
        <v>1437364740</v>
      </c>
      <c r="J1680">
        <v>1434405044</v>
      </c>
      <c r="K1680" t="b">
        <v>0</v>
      </c>
      <c r="L1680">
        <v>41</v>
      </c>
      <c r="M1680" t="b">
        <v>1</v>
      </c>
      <c r="N1680" t="s">
        <v>8271</v>
      </c>
      <c r="O1680" s="9">
        <f t="shared" si="156"/>
        <v>106</v>
      </c>
      <c r="P1680" s="5">
        <f t="shared" si="157"/>
        <v>64.634146341463421</v>
      </c>
      <c r="Q1680" t="str">
        <f t="shared" si="158"/>
        <v>theater</v>
      </c>
      <c r="R1680" t="str">
        <f t="shared" si="159"/>
        <v>plays</v>
      </c>
      <c r="S1680" s="10">
        <f t="shared" si="160"/>
        <v>42170.910231481481</v>
      </c>
      <c r="T1680" s="10">
        <f t="shared" si="161"/>
        <v>42205.165972222225</v>
      </c>
    </row>
    <row r="1681" spans="1:20" ht="45" x14ac:dyDescent="0.25">
      <c r="A1681">
        <v>2275</v>
      </c>
      <c r="B1681" s="3" t="s">
        <v>2276</v>
      </c>
      <c r="C1681" s="3" t="s">
        <v>6385</v>
      </c>
      <c r="D1681">
        <v>650</v>
      </c>
      <c r="E1681">
        <v>2650.5</v>
      </c>
      <c r="F1681" t="s">
        <v>8219</v>
      </c>
      <c r="G1681" t="s">
        <v>8225</v>
      </c>
      <c r="H1681" t="s">
        <v>8247</v>
      </c>
      <c r="I1681">
        <v>1419259679</v>
      </c>
      <c r="J1681">
        <v>1416667679</v>
      </c>
      <c r="K1681" t="b">
        <v>0</v>
      </c>
      <c r="L1681">
        <v>79</v>
      </c>
      <c r="M1681" t="b">
        <v>1</v>
      </c>
      <c r="N1681" t="s">
        <v>8297</v>
      </c>
      <c r="O1681" s="9">
        <f t="shared" si="156"/>
        <v>408</v>
      </c>
      <c r="P1681" s="5">
        <f t="shared" si="157"/>
        <v>33.550632911392405</v>
      </c>
      <c r="Q1681" t="str">
        <f t="shared" si="158"/>
        <v>games</v>
      </c>
      <c r="R1681" t="str">
        <f t="shared" si="159"/>
        <v>tabletop games</v>
      </c>
      <c r="S1681" s="10">
        <f t="shared" si="160"/>
        <v>41965.616655092599</v>
      </c>
      <c r="T1681" s="10">
        <f t="shared" si="161"/>
        <v>41995.616655092599</v>
      </c>
    </row>
    <row r="1682" spans="1:20" ht="60" x14ac:dyDescent="0.25">
      <c r="A1682">
        <v>2829</v>
      </c>
      <c r="B1682" s="3" t="s">
        <v>2829</v>
      </c>
      <c r="C1682" s="3" t="s">
        <v>6939</v>
      </c>
      <c r="D1682">
        <v>2500</v>
      </c>
      <c r="E1682">
        <v>2663</v>
      </c>
      <c r="F1682" t="s">
        <v>8219</v>
      </c>
      <c r="G1682" t="s">
        <v>8225</v>
      </c>
      <c r="H1682" t="s">
        <v>8247</v>
      </c>
      <c r="I1682">
        <v>1464863118</v>
      </c>
      <c r="J1682">
        <v>1462443918</v>
      </c>
      <c r="K1682" t="b">
        <v>0</v>
      </c>
      <c r="L1682">
        <v>76</v>
      </c>
      <c r="M1682" t="b">
        <v>1</v>
      </c>
      <c r="N1682" t="s">
        <v>8271</v>
      </c>
      <c r="O1682" s="9">
        <f t="shared" si="156"/>
        <v>107</v>
      </c>
      <c r="P1682" s="5">
        <f t="shared" si="157"/>
        <v>35.039473684210527</v>
      </c>
      <c r="Q1682" t="str">
        <f t="shared" si="158"/>
        <v>theater</v>
      </c>
      <c r="R1682" t="str">
        <f t="shared" si="159"/>
        <v>plays</v>
      </c>
      <c r="S1682" s="10">
        <f t="shared" si="160"/>
        <v>42495.434236111112</v>
      </c>
      <c r="T1682" s="10">
        <f t="shared" si="161"/>
        <v>42523.434236111112</v>
      </c>
    </row>
    <row r="1683" spans="1:20" ht="60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9">
        <f t="shared" si="156"/>
        <v>101</v>
      </c>
      <c r="P1683" s="5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0">
        <f t="shared" si="160"/>
        <v>42774.121342592596</v>
      </c>
      <c r="T1683" s="10">
        <f t="shared" si="161"/>
        <v>42823.083333333328</v>
      </c>
    </row>
    <row r="1684" spans="1:20" ht="45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9">
        <f t="shared" si="156"/>
        <v>0</v>
      </c>
      <c r="P1684" s="5" t="e">
        <f t="shared" si="157"/>
        <v>#DIV/0!</v>
      </c>
      <c r="Q1684" t="str">
        <f t="shared" si="158"/>
        <v>music</v>
      </c>
      <c r="R1684" t="str">
        <f t="shared" si="159"/>
        <v>faith</v>
      </c>
      <c r="S1684" s="10">
        <f t="shared" si="160"/>
        <v>42779.21365740741</v>
      </c>
      <c r="T1684" s="10">
        <f t="shared" si="161"/>
        <v>42839.171990740739</v>
      </c>
    </row>
    <row r="1685" spans="1:20" ht="45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9">
        <f t="shared" si="156"/>
        <v>22</v>
      </c>
      <c r="P1685" s="5">
        <f t="shared" si="157"/>
        <v>76</v>
      </c>
      <c r="Q1685" t="str">
        <f t="shared" si="158"/>
        <v>music</v>
      </c>
      <c r="R1685" t="str">
        <f t="shared" si="159"/>
        <v>faith</v>
      </c>
      <c r="S1685" s="10">
        <f t="shared" si="160"/>
        <v>42808.781689814816</v>
      </c>
      <c r="T1685" s="10">
        <f t="shared" si="161"/>
        <v>42832.781689814816</v>
      </c>
    </row>
    <row r="1686" spans="1:20" ht="30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9">
        <f t="shared" si="156"/>
        <v>109</v>
      </c>
      <c r="P1686" s="5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0">
        <f t="shared" si="160"/>
        <v>42783.815289351856</v>
      </c>
      <c r="T1686" s="10">
        <f t="shared" si="161"/>
        <v>42811.773622685185</v>
      </c>
    </row>
    <row r="1687" spans="1:20" ht="60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9">
        <f t="shared" si="156"/>
        <v>103</v>
      </c>
      <c r="P1687" s="5">
        <f t="shared" si="157"/>
        <v>24</v>
      </c>
      <c r="Q1687" t="str">
        <f t="shared" si="158"/>
        <v>music</v>
      </c>
      <c r="R1687" t="str">
        <f t="shared" si="159"/>
        <v>faith</v>
      </c>
      <c r="S1687" s="10">
        <f t="shared" si="160"/>
        <v>42788.2502662037</v>
      </c>
      <c r="T1687" s="10">
        <f t="shared" si="161"/>
        <v>42818.208599537036</v>
      </c>
    </row>
    <row r="1688" spans="1:20" ht="60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9">
        <f t="shared" si="156"/>
        <v>0</v>
      </c>
      <c r="P1688" s="5">
        <f t="shared" si="157"/>
        <v>18</v>
      </c>
      <c r="Q1688" t="str">
        <f t="shared" si="158"/>
        <v>music</v>
      </c>
      <c r="R1688" t="str">
        <f t="shared" si="159"/>
        <v>faith</v>
      </c>
      <c r="S1688" s="10">
        <f t="shared" si="160"/>
        <v>42792.843969907408</v>
      </c>
      <c r="T1688" s="10">
        <f t="shared" si="161"/>
        <v>42852.802303240736</v>
      </c>
    </row>
    <row r="1689" spans="1:20" ht="60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9">
        <f t="shared" si="156"/>
        <v>31</v>
      </c>
      <c r="P1689" s="5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0">
        <f t="shared" si="160"/>
        <v>42802.046817129631</v>
      </c>
      <c r="T1689" s="10">
        <f t="shared" si="161"/>
        <v>42835.84375</v>
      </c>
    </row>
    <row r="1690" spans="1:20" ht="60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9">
        <f t="shared" si="156"/>
        <v>44</v>
      </c>
      <c r="P1690" s="5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0">
        <f t="shared" si="160"/>
        <v>42804.534652777773</v>
      </c>
      <c r="T1690" s="10">
        <f t="shared" si="161"/>
        <v>42834.492986111116</v>
      </c>
    </row>
    <row r="1691" spans="1:20" ht="30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9">
        <f t="shared" si="156"/>
        <v>100</v>
      </c>
      <c r="P1691" s="5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0">
        <f t="shared" si="160"/>
        <v>42780.942476851851</v>
      </c>
      <c r="T1691" s="10">
        <f t="shared" si="161"/>
        <v>42810.900810185187</v>
      </c>
    </row>
    <row r="1692" spans="1:20" ht="45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9">
        <f t="shared" si="156"/>
        <v>25</v>
      </c>
      <c r="P1692" s="5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0">
        <f t="shared" si="160"/>
        <v>42801.43104166667</v>
      </c>
      <c r="T1692" s="10">
        <f t="shared" si="161"/>
        <v>42831.389374999999</v>
      </c>
    </row>
    <row r="1693" spans="1:20" ht="60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9">
        <f t="shared" si="156"/>
        <v>33</v>
      </c>
      <c r="P1693" s="5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0">
        <f t="shared" si="160"/>
        <v>42795.701481481476</v>
      </c>
      <c r="T1693" s="10">
        <f t="shared" si="161"/>
        <v>42828.041666666672</v>
      </c>
    </row>
    <row r="1694" spans="1:20" ht="45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9">
        <f t="shared" si="156"/>
        <v>48</v>
      </c>
      <c r="P1694" s="5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0">
        <f t="shared" si="160"/>
        <v>42788.151238425926</v>
      </c>
      <c r="T1694" s="10">
        <f t="shared" si="161"/>
        <v>42820.999305555553</v>
      </c>
    </row>
    <row r="1695" spans="1:20" ht="60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9">
        <f t="shared" si="156"/>
        <v>9</v>
      </c>
      <c r="P1695" s="5">
        <f t="shared" si="157"/>
        <v>35</v>
      </c>
      <c r="Q1695" t="str">
        <f t="shared" si="158"/>
        <v>music</v>
      </c>
      <c r="R1695" t="str">
        <f t="shared" si="159"/>
        <v>faith</v>
      </c>
      <c r="S1695" s="10">
        <f t="shared" si="160"/>
        <v>42803.920277777783</v>
      </c>
      <c r="T1695" s="10">
        <f t="shared" si="161"/>
        <v>42834.833333333328</v>
      </c>
    </row>
    <row r="1696" spans="1:20" ht="60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9">
        <f t="shared" si="156"/>
        <v>0</v>
      </c>
      <c r="P1696" s="5">
        <f t="shared" si="157"/>
        <v>5</v>
      </c>
      <c r="Q1696" t="str">
        <f t="shared" si="158"/>
        <v>music</v>
      </c>
      <c r="R1696" t="str">
        <f t="shared" si="159"/>
        <v>faith</v>
      </c>
      <c r="S1696" s="10">
        <f t="shared" si="160"/>
        <v>42791.669837962967</v>
      </c>
      <c r="T1696" s="10">
        <f t="shared" si="161"/>
        <v>42821.191666666666</v>
      </c>
    </row>
    <row r="1697" spans="1:20" ht="60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9">
        <f t="shared" si="156"/>
        <v>12</v>
      </c>
      <c r="P1697" s="5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0">
        <f t="shared" si="160"/>
        <v>42801.031412037039</v>
      </c>
      <c r="T1697" s="10">
        <f t="shared" si="161"/>
        <v>42835.041666666672</v>
      </c>
    </row>
    <row r="1698" spans="1:20" ht="60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9">
        <f t="shared" si="156"/>
        <v>0</v>
      </c>
      <c r="P1698" s="5" t="e">
        <f t="shared" si="157"/>
        <v>#DIV/0!</v>
      </c>
      <c r="Q1698" t="str">
        <f t="shared" si="158"/>
        <v>music</v>
      </c>
      <c r="R1698" t="str">
        <f t="shared" si="159"/>
        <v>faith</v>
      </c>
      <c r="S1698" s="10">
        <f t="shared" si="160"/>
        <v>42796.069571759261</v>
      </c>
      <c r="T1698" s="10">
        <f t="shared" si="161"/>
        <v>42826.027905092589</v>
      </c>
    </row>
    <row r="1699" spans="1:20" ht="45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9">
        <f t="shared" si="156"/>
        <v>20</v>
      </c>
      <c r="P1699" s="5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0">
        <f t="shared" si="160"/>
        <v>42805.032962962956</v>
      </c>
      <c r="T1699" s="10">
        <f t="shared" si="161"/>
        <v>42834.991296296299</v>
      </c>
    </row>
    <row r="1700" spans="1:20" ht="75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9">
        <f t="shared" si="156"/>
        <v>0</v>
      </c>
      <c r="P1700" s="5" t="e">
        <f t="shared" si="157"/>
        <v>#DIV/0!</v>
      </c>
      <c r="Q1700" t="str">
        <f t="shared" si="158"/>
        <v>music</v>
      </c>
      <c r="R1700" t="str">
        <f t="shared" si="159"/>
        <v>faith</v>
      </c>
      <c r="S1700" s="10">
        <f t="shared" si="160"/>
        <v>42796.207870370374</v>
      </c>
      <c r="T1700" s="10">
        <f t="shared" si="161"/>
        <v>42820.147916666669</v>
      </c>
    </row>
    <row r="1701" spans="1:20" ht="60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9">
        <f t="shared" si="156"/>
        <v>4</v>
      </c>
      <c r="P1701" s="5">
        <f t="shared" si="157"/>
        <v>54</v>
      </c>
      <c r="Q1701" t="str">
        <f t="shared" si="158"/>
        <v>music</v>
      </c>
      <c r="R1701" t="str">
        <f t="shared" si="159"/>
        <v>faith</v>
      </c>
      <c r="S1701" s="10">
        <f t="shared" si="160"/>
        <v>42806.863946759258</v>
      </c>
      <c r="T1701" s="10">
        <f t="shared" si="161"/>
        <v>42836.863946759258</v>
      </c>
    </row>
    <row r="1702" spans="1:20" ht="60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9">
        <f t="shared" si="156"/>
        <v>26</v>
      </c>
      <c r="P1702" s="5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0">
        <f t="shared" si="160"/>
        <v>42796.071643518517</v>
      </c>
      <c r="T1702" s="10">
        <f t="shared" si="161"/>
        <v>42826.166666666672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9">
        <f t="shared" si="156"/>
        <v>0</v>
      </c>
      <c r="P1703" s="5">
        <f t="shared" si="157"/>
        <v>5</v>
      </c>
      <c r="Q1703" t="str">
        <f t="shared" si="158"/>
        <v>music</v>
      </c>
      <c r="R1703" t="str">
        <f t="shared" si="159"/>
        <v>faith</v>
      </c>
      <c r="S1703" s="10">
        <f t="shared" si="160"/>
        <v>41989.664409722223</v>
      </c>
      <c r="T1703" s="10">
        <f t="shared" si="161"/>
        <v>42019.664409722223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9">
        <f t="shared" si="156"/>
        <v>0</v>
      </c>
      <c r="P1704" s="5">
        <f t="shared" si="157"/>
        <v>1</v>
      </c>
      <c r="Q1704" t="str">
        <f t="shared" si="158"/>
        <v>music</v>
      </c>
      <c r="R1704" t="str">
        <f t="shared" si="159"/>
        <v>faith</v>
      </c>
      <c r="S1704" s="10">
        <f t="shared" si="160"/>
        <v>42063.869791666672</v>
      </c>
      <c r="T1704" s="10">
        <f t="shared" si="161"/>
        <v>42093.828125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9">
        <f t="shared" si="156"/>
        <v>1</v>
      </c>
      <c r="P1705" s="5">
        <f t="shared" si="157"/>
        <v>25.5</v>
      </c>
      <c r="Q1705" t="str">
        <f t="shared" si="158"/>
        <v>music</v>
      </c>
      <c r="R1705" t="str">
        <f t="shared" si="159"/>
        <v>faith</v>
      </c>
      <c r="S1705" s="10">
        <f t="shared" si="160"/>
        <v>42187.281678240746</v>
      </c>
      <c r="T1705" s="10">
        <f t="shared" si="161"/>
        <v>42247.281678240746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9">
        <f t="shared" si="156"/>
        <v>65</v>
      </c>
      <c r="P1706" s="5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0">
        <f t="shared" si="160"/>
        <v>42021.139733796299</v>
      </c>
      <c r="T1706" s="10">
        <f t="shared" si="161"/>
        <v>42051.139733796299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9">
        <f t="shared" si="156"/>
        <v>0</v>
      </c>
      <c r="P1707" s="5" t="e">
        <f t="shared" si="157"/>
        <v>#DIV/0!</v>
      </c>
      <c r="Q1707" t="str">
        <f t="shared" si="158"/>
        <v>music</v>
      </c>
      <c r="R1707" t="str">
        <f t="shared" si="159"/>
        <v>faith</v>
      </c>
      <c r="S1707" s="10">
        <f t="shared" si="160"/>
        <v>42245.016736111109</v>
      </c>
      <c r="T1707" s="10">
        <f t="shared" si="161"/>
        <v>42256.666666666672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9">
        <f t="shared" si="156"/>
        <v>0</v>
      </c>
      <c r="P1708" s="5" t="e">
        <f t="shared" si="157"/>
        <v>#DIV/0!</v>
      </c>
      <c r="Q1708" t="str">
        <f t="shared" si="158"/>
        <v>music</v>
      </c>
      <c r="R1708" t="str">
        <f t="shared" si="159"/>
        <v>faith</v>
      </c>
      <c r="S1708" s="10">
        <f t="shared" si="160"/>
        <v>42179.306388888886</v>
      </c>
      <c r="T1708" s="10">
        <f t="shared" si="161"/>
        <v>42239.306388888886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9">
        <f t="shared" si="156"/>
        <v>10</v>
      </c>
      <c r="P1709" s="5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0">
        <f t="shared" si="160"/>
        <v>42427.721006944441</v>
      </c>
      <c r="T1709" s="10">
        <f t="shared" si="161"/>
        <v>42457.679340277777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9">
        <f t="shared" si="156"/>
        <v>0</v>
      </c>
      <c r="P1710" s="5" t="e">
        <f t="shared" si="157"/>
        <v>#DIV/0!</v>
      </c>
      <c r="Q1710" t="str">
        <f t="shared" si="158"/>
        <v>music</v>
      </c>
      <c r="R1710" t="str">
        <f t="shared" si="159"/>
        <v>faith</v>
      </c>
      <c r="S1710" s="10">
        <f t="shared" si="160"/>
        <v>42451.866967592592</v>
      </c>
      <c r="T1710" s="10">
        <f t="shared" si="161"/>
        <v>42491.866967592592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9">
        <f t="shared" si="156"/>
        <v>5</v>
      </c>
      <c r="P1711" s="5">
        <f t="shared" si="157"/>
        <v>21.25</v>
      </c>
      <c r="Q1711" t="str">
        <f t="shared" si="158"/>
        <v>music</v>
      </c>
      <c r="R1711" t="str">
        <f t="shared" si="159"/>
        <v>faith</v>
      </c>
      <c r="S1711" s="10">
        <f t="shared" si="160"/>
        <v>41841.56381944444</v>
      </c>
      <c r="T1711" s="10">
        <f t="shared" si="161"/>
        <v>41882.818749999999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9">
        <f t="shared" si="156"/>
        <v>1</v>
      </c>
      <c r="P1712" s="5">
        <f t="shared" si="157"/>
        <v>34</v>
      </c>
      <c r="Q1712" t="str">
        <f t="shared" si="158"/>
        <v>music</v>
      </c>
      <c r="R1712" t="str">
        <f t="shared" si="159"/>
        <v>faith</v>
      </c>
      <c r="S1712" s="10">
        <f t="shared" si="160"/>
        <v>42341.59129629629</v>
      </c>
      <c r="T1712" s="10">
        <f t="shared" si="161"/>
        <v>42387.541666666672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9">
        <f t="shared" si="156"/>
        <v>11</v>
      </c>
      <c r="P1713" s="5">
        <f t="shared" si="157"/>
        <v>525</v>
      </c>
      <c r="Q1713" t="str">
        <f t="shared" si="158"/>
        <v>music</v>
      </c>
      <c r="R1713" t="str">
        <f t="shared" si="159"/>
        <v>faith</v>
      </c>
      <c r="S1713" s="10">
        <f t="shared" si="160"/>
        <v>41852.646226851852</v>
      </c>
      <c r="T1713" s="10">
        <f t="shared" si="161"/>
        <v>41883.646226851852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9">
        <f t="shared" si="156"/>
        <v>0</v>
      </c>
      <c r="P1714" s="5" t="e">
        <f t="shared" si="157"/>
        <v>#DIV/0!</v>
      </c>
      <c r="Q1714" t="str">
        <f t="shared" si="158"/>
        <v>music</v>
      </c>
      <c r="R1714" t="str">
        <f t="shared" si="159"/>
        <v>faith</v>
      </c>
      <c r="S1714" s="10">
        <f t="shared" si="160"/>
        <v>42125.913807870369</v>
      </c>
      <c r="T1714" s="10">
        <f t="shared" si="161"/>
        <v>42185.913807870369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9">
        <f t="shared" si="156"/>
        <v>2</v>
      </c>
      <c r="P1715" s="5">
        <f t="shared" si="157"/>
        <v>50</v>
      </c>
      <c r="Q1715" t="str">
        <f t="shared" si="158"/>
        <v>music</v>
      </c>
      <c r="R1715" t="str">
        <f t="shared" si="159"/>
        <v>faith</v>
      </c>
      <c r="S1715" s="10">
        <f t="shared" si="160"/>
        <v>41887.801064814819</v>
      </c>
      <c r="T1715" s="10">
        <f t="shared" si="161"/>
        <v>41917.801064814819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9">
        <f t="shared" si="156"/>
        <v>8</v>
      </c>
      <c r="P1716" s="5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0">
        <f t="shared" si="160"/>
        <v>42095.918530092589</v>
      </c>
      <c r="T1716" s="10">
        <f t="shared" si="161"/>
        <v>42125.918530092589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9">
        <f t="shared" si="156"/>
        <v>0</v>
      </c>
      <c r="P1717" s="5">
        <f t="shared" si="157"/>
        <v>5.5</v>
      </c>
      <c r="Q1717" t="str">
        <f t="shared" si="158"/>
        <v>music</v>
      </c>
      <c r="R1717" t="str">
        <f t="shared" si="159"/>
        <v>faith</v>
      </c>
      <c r="S1717" s="10">
        <f t="shared" si="160"/>
        <v>42064.217418981483</v>
      </c>
      <c r="T1717" s="10">
        <f t="shared" si="161"/>
        <v>42094.140277777777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9">
        <f t="shared" si="156"/>
        <v>8</v>
      </c>
      <c r="P1718" s="5">
        <f t="shared" si="157"/>
        <v>50</v>
      </c>
      <c r="Q1718" t="str">
        <f t="shared" si="158"/>
        <v>music</v>
      </c>
      <c r="R1718" t="str">
        <f t="shared" si="159"/>
        <v>faith</v>
      </c>
      <c r="S1718" s="10">
        <f t="shared" si="160"/>
        <v>42673.577534722222</v>
      </c>
      <c r="T1718" s="10">
        <f t="shared" si="161"/>
        <v>42713.619201388887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9">
        <f t="shared" si="156"/>
        <v>43</v>
      </c>
      <c r="P1719" s="5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0">
        <f t="shared" si="160"/>
        <v>42460.98192129629</v>
      </c>
      <c r="T1719" s="10">
        <f t="shared" si="161"/>
        <v>42481.166666666672</v>
      </c>
    </row>
    <row r="1720" spans="1:20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9">
        <f t="shared" si="156"/>
        <v>0</v>
      </c>
      <c r="P1720" s="5">
        <f t="shared" si="157"/>
        <v>37.5</v>
      </c>
      <c r="Q1720" t="str">
        <f t="shared" si="158"/>
        <v>music</v>
      </c>
      <c r="R1720" t="str">
        <f t="shared" si="159"/>
        <v>faith</v>
      </c>
      <c r="S1720" s="10">
        <f t="shared" si="160"/>
        <v>42460.610520833332</v>
      </c>
      <c r="T1720" s="10">
        <f t="shared" si="161"/>
        <v>42504.207638888889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9">
        <f t="shared" si="156"/>
        <v>1</v>
      </c>
      <c r="P1721" s="5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0">
        <f t="shared" si="160"/>
        <v>41869.534618055557</v>
      </c>
      <c r="T1721" s="10">
        <f t="shared" si="161"/>
        <v>41899.534618055557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9">
        <f t="shared" si="156"/>
        <v>6</v>
      </c>
      <c r="P1722" s="5">
        <f t="shared" si="157"/>
        <v>28.125</v>
      </c>
      <c r="Q1722" t="str">
        <f t="shared" si="158"/>
        <v>music</v>
      </c>
      <c r="R1722" t="str">
        <f t="shared" si="159"/>
        <v>faith</v>
      </c>
      <c r="S1722" s="10">
        <f t="shared" si="160"/>
        <v>41922.783229166671</v>
      </c>
      <c r="T1722" s="10">
        <f t="shared" si="161"/>
        <v>41952.824895833335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9">
        <f t="shared" si="156"/>
        <v>0</v>
      </c>
      <c r="P1723" s="5" t="e">
        <f t="shared" si="157"/>
        <v>#DIV/0!</v>
      </c>
      <c r="Q1723" t="str">
        <f t="shared" si="158"/>
        <v>music</v>
      </c>
      <c r="R1723" t="str">
        <f t="shared" si="159"/>
        <v>faith</v>
      </c>
      <c r="S1723" s="10">
        <f t="shared" si="160"/>
        <v>42319.461377314816</v>
      </c>
      <c r="T1723" s="10">
        <f t="shared" si="161"/>
        <v>42349.461377314816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9">
        <f t="shared" si="156"/>
        <v>0</v>
      </c>
      <c r="P1724" s="5">
        <f t="shared" si="157"/>
        <v>1</v>
      </c>
      <c r="Q1724" t="str">
        <f t="shared" si="158"/>
        <v>music</v>
      </c>
      <c r="R1724" t="str">
        <f t="shared" si="159"/>
        <v>faith</v>
      </c>
      <c r="S1724" s="10">
        <f t="shared" si="160"/>
        <v>42425.960983796293</v>
      </c>
      <c r="T1724" s="10">
        <f t="shared" si="161"/>
        <v>42463.006944444445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9">
        <f t="shared" si="156"/>
        <v>7</v>
      </c>
      <c r="P1725" s="5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0">
        <f t="shared" si="160"/>
        <v>42129.82540509259</v>
      </c>
      <c r="T1725" s="10">
        <f t="shared" si="161"/>
        <v>42186.25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9">
        <f t="shared" si="156"/>
        <v>1</v>
      </c>
      <c r="P1726" s="5">
        <f t="shared" si="157"/>
        <v>8.75</v>
      </c>
      <c r="Q1726" t="str">
        <f t="shared" si="158"/>
        <v>music</v>
      </c>
      <c r="R1726" t="str">
        <f t="shared" si="159"/>
        <v>faith</v>
      </c>
      <c r="S1726" s="10">
        <f t="shared" si="160"/>
        <v>41912.932430555556</v>
      </c>
      <c r="T1726" s="10">
        <f t="shared" si="161"/>
        <v>41942.932430555556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9">
        <f t="shared" si="156"/>
        <v>10</v>
      </c>
      <c r="P1727" s="5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0">
        <f t="shared" si="160"/>
        <v>41845.968159722222</v>
      </c>
      <c r="T1727" s="10">
        <f t="shared" si="161"/>
        <v>41875.968159722222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9">
        <f t="shared" si="156"/>
        <v>34</v>
      </c>
      <c r="P1728" s="5">
        <f t="shared" si="157"/>
        <v>137.25</v>
      </c>
      <c r="Q1728" t="str">
        <f t="shared" si="158"/>
        <v>music</v>
      </c>
      <c r="R1728" t="str">
        <f t="shared" si="159"/>
        <v>faith</v>
      </c>
      <c r="S1728" s="10">
        <f t="shared" si="160"/>
        <v>41788.919722222221</v>
      </c>
      <c r="T1728" s="10">
        <f t="shared" si="161"/>
        <v>41817.919722222221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9">
        <f t="shared" si="156"/>
        <v>0</v>
      </c>
      <c r="P1729" s="5">
        <f t="shared" si="157"/>
        <v>1</v>
      </c>
      <c r="Q1729" t="str">
        <f t="shared" si="158"/>
        <v>music</v>
      </c>
      <c r="R1729" t="str">
        <f t="shared" si="159"/>
        <v>faith</v>
      </c>
      <c r="S1729" s="10">
        <f t="shared" si="160"/>
        <v>42044.927974537044</v>
      </c>
      <c r="T1729" s="10">
        <f t="shared" si="161"/>
        <v>42099.458333333328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9">
        <f t="shared" ref="O1730:O1793" si="162">ROUND((E1730/D1730)*100,0)</f>
        <v>68</v>
      </c>
      <c r="P1730" s="5">
        <f t="shared" ref="P1730:P1793" si="163">E1730/L1730</f>
        <v>122.14285714285714</v>
      </c>
      <c r="Q1730" t="str">
        <f t="shared" ref="Q1730:Q1793" si="164">LEFT(N1730,SEARCH("/",N1730)-1)</f>
        <v>music</v>
      </c>
      <c r="R1730" t="str">
        <f t="shared" ref="R1730:R1793" si="165">RIGHT(N1730,LEN(N1730)-SEARCH("/",N1730,1))</f>
        <v>faith</v>
      </c>
      <c r="S1730" s="10">
        <f t="shared" ref="S1730:S1793" si="166">(((J1730/60)/60)/24)+DATE(1970,1,1)</f>
        <v>42268.625856481478</v>
      </c>
      <c r="T1730" s="10">
        <f t="shared" ref="T1730:T1793" si="167">(((I1730/60)/60)/24)+DATE(1970,1,1)</f>
        <v>42298.625856481478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9">
        <f t="shared" si="162"/>
        <v>0</v>
      </c>
      <c r="P1731" s="5" t="e">
        <f t="shared" si="163"/>
        <v>#DIV/0!</v>
      </c>
      <c r="Q1731" t="str">
        <f t="shared" si="164"/>
        <v>music</v>
      </c>
      <c r="R1731" t="str">
        <f t="shared" si="165"/>
        <v>faith</v>
      </c>
      <c r="S1731" s="10">
        <f t="shared" si="166"/>
        <v>42471.052152777775</v>
      </c>
      <c r="T1731" s="10">
        <f t="shared" si="167"/>
        <v>42531.052152777775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9">
        <f t="shared" si="162"/>
        <v>0</v>
      </c>
      <c r="P1732" s="5" t="e">
        <f t="shared" si="163"/>
        <v>#DIV/0!</v>
      </c>
      <c r="Q1732" t="str">
        <f t="shared" si="164"/>
        <v>music</v>
      </c>
      <c r="R1732" t="str">
        <f t="shared" si="165"/>
        <v>faith</v>
      </c>
      <c r="S1732" s="10">
        <f t="shared" si="166"/>
        <v>42272.087766203709</v>
      </c>
      <c r="T1732" s="10">
        <f t="shared" si="167"/>
        <v>42302.087766203709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9">
        <f t="shared" si="162"/>
        <v>0</v>
      </c>
      <c r="P1733" s="5" t="e">
        <f t="shared" si="163"/>
        <v>#DIV/0!</v>
      </c>
      <c r="Q1733" t="str">
        <f t="shared" si="164"/>
        <v>music</v>
      </c>
      <c r="R1733" t="str">
        <f t="shared" si="165"/>
        <v>faith</v>
      </c>
      <c r="S1733" s="10">
        <f t="shared" si="166"/>
        <v>42152.906851851847</v>
      </c>
      <c r="T1733" s="10">
        <f t="shared" si="167"/>
        <v>42166.625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9">
        <f t="shared" si="162"/>
        <v>0</v>
      </c>
      <c r="P1734" s="5" t="e">
        <f t="shared" si="163"/>
        <v>#DIV/0!</v>
      </c>
      <c r="Q1734" t="str">
        <f t="shared" si="164"/>
        <v>music</v>
      </c>
      <c r="R1734" t="str">
        <f t="shared" si="165"/>
        <v>faith</v>
      </c>
      <c r="S1734" s="10">
        <f t="shared" si="166"/>
        <v>42325.683807870373</v>
      </c>
      <c r="T1734" s="10">
        <f t="shared" si="167"/>
        <v>42385.208333333328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9">
        <f t="shared" si="162"/>
        <v>0</v>
      </c>
      <c r="P1735" s="5" t="e">
        <f t="shared" si="163"/>
        <v>#DIV/0!</v>
      </c>
      <c r="Q1735" t="str">
        <f t="shared" si="164"/>
        <v>music</v>
      </c>
      <c r="R1735" t="str">
        <f t="shared" si="165"/>
        <v>faith</v>
      </c>
      <c r="S1735" s="10">
        <f t="shared" si="166"/>
        <v>42614.675625000003</v>
      </c>
      <c r="T1735" s="10">
        <f t="shared" si="167"/>
        <v>42626.895833333328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9">
        <f t="shared" si="162"/>
        <v>0</v>
      </c>
      <c r="P1736" s="5">
        <f t="shared" si="163"/>
        <v>1</v>
      </c>
      <c r="Q1736" t="str">
        <f t="shared" si="164"/>
        <v>music</v>
      </c>
      <c r="R1736" t="str">
        <f t="shared" si="165"/>
        <v>faith</v>
      </c>
      <c r="S1736" s="10">
        <f t="shared" si="166"/>
        <v>42102.036527777775</v>
      </c>
      <c r="T1736" s="10">
        <f t="shared" si="167"/>
        <v>42132.036527777775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9">
        <f t="shared" si="162"/>
        <v>11</v>
      </c>
      <c r="P1737" s="5">
        <f t="shared" si="163"/>
        <v>55</v>
      </c>
      <c r="Q1737" t="str">
        <f t="shared" si="164"/>
        <v>music</v>
      </c>
      <c r="R1737" t="str">
        <f t="shared" si="165"/>
        <v>faith</v>
      </c>
      <c r="S1737" s="10">
        <f t="shared" si="166"/>
        <v>42559.814178240747</v>
      </c>
      <c r="T1737" s="10">
        <f t="shared" si="167"/>
        <v>42589.814178240747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9">
        <f t="shared" si="162"/>
        <v>1</v>
      </c>
      <c r="P1738" s="5">
        <f t="shared" si="163"/>
        <v>22</v>
      </c>
      <c r="Q1738" t="str">
        <f t="shared" si="164"/>
        <v>music</v>
      </c>
      <c r="R1738" t="str">
        <f t="shared" si="165"/>
        <v>faith</v>
      </c>
      <c r="S1738" s="10">
        <f t="shared" si="166"/>
        <v>42286.861493055556</v>
      </c>
      <c r="T1738" s="10">
        <f t="shared" si="167"/>
        <v>42316.90315972222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9">
        <f t="shared" si="162"/>
        <v>21</v>
      </c>
      <c r="P1739" s="5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0">
        <f t="shared" si="166"/>
        <v>42175.948981481488</v>
      </c>
      <c r="T1739" s="10">
        <f t="shared" si="167"/>
        <v>42205.948981481488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9">
        <f t="shared" si="162"/>
        <v>0</v>
      </c>
      <c r="P1740" s="5">
        <f t="shared" si="163"/>
        <v>20</v>
      </c>
      <c r="Q1740" t="str">
        <f t="shared" si="164"/>
        <v>music</v>
      </c>
      <c r="R1740" t="str">
        <f t="shared" si="165"/>
        <v>faith</v>
      </c>
      <c r="S1740" s="10">
        <f t="shared" si="166"/>
        <v>41884.874328703707</v>
      </c>
      <c r="T1740" s="10">
        <f t="shared" si="167"/>
        <v>41914.874328703707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9">
        <f t="shared" si="162"/>
        <v>0</v>
      </c>
      <c r="P1741" s="5">
        <f t="shared" si="163"/>
        <v>1</v>
      </c>
      <c r="Q1741" t="str">
        <f t="shared" si="164"/>
        <v>music</v>
      </c>
      <c r="R1741" t="str">
        <f t="shared" si="165"/>
        <v>faith</v>
      </c>
      <c r="S1741" s="10">
        <f t="shared" si="166"/>
        <v>42435.874212962968</v>
      </c>
      <c r="T1741" s="10">
        <f t="shared" si="167"/>
        <v>42494.832546296297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9">
        <f t="shared" si="162"/>
        <v>0</v>
      </c>
      <c r="P1742" s="5" t="e">
        <f t="shared" si="163"/>
        <v>#DIV/0!</v>
      </c>
      <c r="Q1742" t="str">
        <f t="shared" si="164"/>
        <v>music</v>
      </c>
      <c r="R1742" t="str">
        <f t="shared" si="165"/>
        <v>faith</v>
      </c>
      <c r="S1742" s="10">
        <f t="shared" si="166"/>
        <v>42171.817384259266</v>
      </c>
      <c r="T1742" s="10">
        <f t="shared" si="167"/>
        <v>42201.817384259266</v>
      </c>
    </row>
    <row r="1743" spans="1:20" ht="60" x14ac:dyDescent="0.25">
      <c r="A1743">
        <v>3164</v>
      </c>
      <c r="B1743" s="3" t="s">
        <v>3164</v>
      </c>
      <c r="C1743" s="3" t="s">
        <v>7274</v>
      </c>
      <c r="D1743">
        <v>2500</v>
      </c>
      <c r="E1743">
        <v>2669</v>
      </c>
      <c r="F1743" t="s">
        <v>8219</v>
      </c>
      <c r="G1743" t="s">
        <v>8224</v>
      </c>
      <c r="H1743" t="s">
        <v>8246</v>
      </c>
      <c r="I1743">
        <v>1402341615</v>
      </c>
      <c r="J1743">
        <v>1399490415</v>
      </c>
      <c r="K1743" t="b">
        <v>1</v>
      </c>
      <c r="L1743">
        <v>71</v>
      </c>
      <c r="M1743" t="b">
        <v>1</v>
      </c>
      <c r="N1743" t="s">
        <v>8271</v>
      </c>
      <c r="O1743" s="9">
        <f t="shared" si="162"/>
        <v>107</v>
      </c>
      <c r="P1743" s="5">
        <f t="shared" si="163"/>
        <v>37.591549295774648</v>
      </c>
      <c r="Q1743" t="str">
        <f t="shared" si="164"/>
        <v>theater</v>
      </c>
      <c r="R1743" t="str">
        <f t="shared" si="165"/>
        <v>plays</v>
      </c>
      <c r="S1743" s="10">
        <f t="shared" si="166"/>
        <v>41766.80572916667</v>
      </c>
      <c r="T1743" s="10">
        <f t="shared" si="167"/>
        <v>41799.80572916667</v>
      </c>
    </row>
    <row r="1744" spans="1:20" ht="60" x14ac:dyDescent="0.25">
      <c r="A1744">
        <v>3615</v>
      </c>
      <c r="B1744" s="3" t="s">
        <v>3613</v>
      </c>
      <c r="C1744" s="3" t="s">
        <v>7725</v>
      </c>
      <c r="D1744">
        <v>2500</v>
      </c>
      <c r="E1744">
        <v>2670</v>
      </c>
      <c r="F1744" t="s">
        <v>8219</v>
      </c>
      <c r="G1744" t="s">
        <v>8225</v>
      </c>
      <c r="H1744" t="s">
        <v>8247</v>
      </c>
      <c r="I1744">
        <v>1449756896</v>
      </c>
      <c r="J1744">
        <v>1447164896</v>
      </c>
      <c r="K1744" t="b">
        <v>0</v>
      </c>
      <c r="L1744">
        <v>72</v>
      </c>
      <c r="M1744" t="b">
        <v>1</v>
      </c>
      <c r="N1744" t="s">
        <v>8271</v>
      </c>
      <c r="O1744" s="9">
        <f t="shared" si="162"/>
        <v>107</v>
      </c>
      <c r="P1744" s="5">
        <f t="shared" si="163"/>
        <v>37.083333333333336</v>
      </c>
      <c r="Q1744" t="str">
        <f t="shared" si="164"/>
        <v>theater</v>
      </c>
      <c r="R1744" t="str">
        <f t="shared" si="165"/>
        <v>plays</v>
      </c>
      <c r="S1744" s="10">
        <f t="shared" si="166"/>
        <v>42318.593703703707</v>
      </c>
      <c r="T1744" s="10">
        <f t="shared" si="167"/>
        <v>42348.593703703707</v>
      </c>
    </row>
    <row r="1745" spans="1:20" ht="45" x14ac:dyDescent="0.25">
      <c r="A1745">
        <v>820</v>
      </c>
      <c r="B1745" s="3" t="s">
        <v>821</v>
      </c>
      <c r="C1745" s="3" t="s">
        <v>4930</v>
      </c>
      <c r="D1745">
        <v>2000</v>
      </c>
      <c r="E1745">
        <v>2681</v>
      </c>
      <c r="F1745" t="s">
        <v>8219</v>
      </c>
      <c r="G1745" t="s">
        <v>8224</v>
      </c>
      <c r="H1745" t="s">
        <v>8246</v>
      </c>
      <c r="I1745">
        <v>1402290000</v>
      </c>
      <c r="J1745">
        <v>1399666342</v>
      </c>
      <c r="K1745" t="b">
        <v>0</v>
      </c>
      <c r="L1745">
        <v>38</v>
      </c>
      <c r="M1745" t="b">
        <v>1</v>
      </c>
      <c r="N1745" t="s">
        <v>8276</v>
      </c>
      <c r="O1745" s="9">
        <f t="shared" si="162"/>
        <v>134</v>
      </c>
      <c r="P1745" s="5">
        <f t="shared" si="163"/>
        <v>70.55263157894737</v>
      </c>
      <c r="Q1745" t="str">
        <f t="shared" si="164"/>
        <v>music</v>
      </c>
      <c r="R1745" t="str">
        <f t="shared" si="165"/>
        <v>rock</v>
      </c>
      <c r="S1745" s="10">
        <f t="shared" si="166"/>
        <v>41768.841921296298</v>
      </c>
      <c r="T1745" s="10">
        <f t="shared" si="167"/>
        <v>41799.208333333336</v>
      </c>
    </row>
    <row r="1746" spans="1:20" ht="45" x14ac:dyDescent="0.25">
      <c r="A1746">
        <v>2940</v>
      </c>
      <c r="B1746" s="3" t="s">
        <v>2940</v>
      </c>
      <c r="C1746" s="3" t="s">
        <v>7050</v>
      </c>
      <c r="D1746">
        <v>2500</v>
      </c>
      <c r="E1746">
        <v>2681</v>
      </c>
      <c r="F1746" t="s">
        <v>8219</v>
      </c>
      <c r="G1746" t="s">
        <v>8224</v>
      </c>
      <c r="H1746" t="s">
        <v>8246</v>
      </c>
      <c r="I1746">
        <v>1421606018</v>
      </c>
      <c r="J1746">
        <v>1418150018</v>
      </c>
      <c r="K1746" t="b">
        <v>0</v>
      </c>
      <c r="L1746">
        <v>33</v>
      </c>
      <c r="M1746" t="b">
        <v>1</v>
      </c>
      <c r="N1746" t="s">
        <v>8305</v>
      </c>
      <c r="O1746" s="9">
        <f t="shared" si="162"/>
        <v>107</v>
      </c>
      <c r="P1746" s="5">
        <f t="shared" si="163"/>
        <v>81.242424242424249</v>
      </c>
      <c r="Q1746" t="str">
        <f t="shared" si="164"/>
        <v>theater</v>
      </c>
      <c r="R1746" t="str">
        <f t="shared" si="165"/>
        <v>musical</v>
      </c>
      <c r="S1746" s="10">
        <f t="shared" si="166"/>
        <v>41982.773356481484</v>
      </c>
      <c r="T1746" s="10">
        <f t="shared" si="167"/>
        <v>42022.773356481484</v>
      </c>
    </row>
    <row r="1747" spans="1:20" ht="45" x14ac:dyDescent="0.25">
      <c r="A1747">
        <v>3503</v>
      </c>
      <c r="B1747" s="3" t="s">
        <v>3502</v>
      </c>
      <c r="C1747" s="3" t="s">
        <v>7613</v>
      </c>
      <c r="D1747">
        <v>2500</v>
      </c>
      <c r="E1747">
        <v>2689</v>
      </c>
      <c r="F1747" t="s">
        <v>8219</v>
      </c>
      <c r="G1747" t="s">
        <v>8225</v>
      </c>
      <c r="H1747" t="s">
        <v>8247</v>
      </c>
      <c r="I1747">
        <v>1469359728</v>
      </c>
      <c r="J1747">
        <v>1466767728</v>
      </c>
      <c r="K1747" t="b">
        <v>0</v>
      </c>
      <c r="L1747">
        <v>38</v>
      </c>
      <c r="M1747" t="b">
        <v>1</v>
      </c>
      <c r="N1747" t="s">
        <v>8271</v>
      </c>
      <c r="O1747" s="9">
        <f t="shared" si="162"/>
        <v>108</v>
      </c>
      <c r="P1747" s="5">
        <f t="shared" si="163"/>
        <v>70.763157894736835</v>
      </c>
      <c r="Q1747" t="str">
        <f t="shared" si="164"/>
        <v>theater</v>
      </c>
      <c r="R1747" t="str">
        <f t="shared" si="165"/>
        <v>plays</v>
      </c>
      <c r="S1747" s="10">
        <f t="shared" si="166"/>
        <v>42545.478333333333</v>
      </c>
      <c r="T1747" s="10">
        <f t="shared" si="167"/>
        <v>42575.478333333333</v>
      </c>
    </row>
    <row r="1748" spans="1:20" ht="45" x14ac:dyDescent="0.25">
      <c r="A1748">
        <v>1673</v>
      </c>
      <c r="B1748" s="3" t="s">
        <v>1674</v>
      </c>
      <c r="C1748" s="3" t="s">
        <v>5783</v>
      </c>
      <c r="D1748">
        <v>2100</v>
      </c>
      <c r="E1748">
        <v>2690</v>
      </c>
      <c r="F1748" t="s">
        <v>8219</v>
      </c>
      <c r="G1748" t="s">
        <v>8224</v>
      </c>
      <c r="H1748" t="s">
        <v>8246</v>
      </c>
      <c r="I1748">
        <v>1425675892</v>
      </c>
      <c r="J1748">
        <v>1423083892</v>
      </c>
      <c r="K1748" t="b">
        <v>0</v>
      </c>
      <c r="L1748">
        <v>59</v>
      </c>
      <c r="M1748" t="b">
        <v>1</v>
      </c>
      <c r="N1748" t="s">
        <v>8292</v>
      </c>
      <c r="O1748" s="9">
        <f t="shared" si="162"/>
        <v>128</v>
      </c>
      <c r="P1748" s="5">
        <f t="shared" si="163"/>
        <v>45.593220338983052</v>
      </c>
      <c r="Q1748" t="str">
        <f t="shared" si="164"/>
        <v>music</v>
      </c>
      <c r="R1748" t="str">
        <f t="shared" si="165"/>
        <v>pop</v>
      </c>
      <c r="S1748" s="10">
        <f t="shared" si="166"/>
        <v>42039.878379629634</v>
      </c>
      <c r="T1748" s="10">
        <f t="shared" si="167"/>
        <v>42069.878379629634</v>
      </c>
    </row>
    <row r="1749" spans="1:20" ht="60" x14ac:dyDescent="0.25">
      <c r="A1749">
        <v>1199</v>
      </c>
      <c r="B1749" s="3" t="s">
        <v>1200</v>
      </c>
      <c r="C1749" s="3" t="s">
        <v>5309</v>
      </c>
      <c r="D1749">
        <v>2658</v>
      </c>
      <c r="E1749">
        <v>2693</v>
      </c>
      <c r="F1749" t="s">
        <v>8219</v>
      </c>
      <c r="G1749" t="s">
        <v>8225</v>
      </c>
      <c r="H1749" t="s">
        <v>8247</v>
      </c>
      <c r="I1749">
        <v>1436380200</v>
      </c>
      <c r="J1749">
        <v>1433615400</v>
      </c>
      <c r="K1749" t="b">
        <v>0</v>
      </c>
      <c r="L1749">
        <v>9</v>
      </c>
      <c r="M1749" t="b">
        <v>1</v>
      </c>
      <c r="N1749" t="s">
        <v>8285</v>
      </c>
      <c r="O1749" s="9">
        <f t="shared" si="162"/>
        <v>101</v>
      </c>
      <c r="P1749" s="5">
        <f t="shared" si="163"/>
        <v>299.22222222222223</v>
      </c>
      <c r="Q1749" t="str">
        <f t="shared" si="164"/>
        <v>photography</v>
      </c>
      <c r="R1749" t="str">
        <f t="shared" si="165"/>
        <v>photobooks</v>
      </c>
      <c r="S1749" s="10">
        <f t="shared" si="166"/>
        <v>42161.770833333328</v>
      </c>
      <c r="T1749" s="10">
        <f t="shared" si="167"/>
        <v>42193.770833333328</v>
      </c>
    </row>
    <row r="1750" spans="1:20" ht="45" x14ac:dyDescent="0.25">
      <c r="A1750">
        <v>2934</v>
      </c>
      <c r="B1750" s="3" t="s">
        <v>2934</v>
      </c>
      <c r="C1750" s="3" t="s">
        <v>7044</v>
      </c>
      <c r="D1750">
        <v>2500</v>
      </c>
      <c r="E1750">
        <v>2700</v>
      </c>
      <c r="F1750" t="s">
        <v>8219</v>
      </c>
      <c r="G1750" t="s">
        <v>8229</v>
      </c>
      <c r="H1750" t="s">
        <v>8251</v>
      </c>
      <c r="I1750">
        <v>1402845364</v>
      </c>
      <c r="J1750">
        <v>1400253364</v>
      </c>
      <c r="K1750" t="b">
        <v>0</v>
      </c>
      <c r="L1750">
        <v>37</v>
      </c>
      <c r="M1750" t="b">
        <v>1</v>
      </c>
      <c r="N1750" t="s">
        <v>8305</v>
      </c>
      <c r="O1750" s="9">
        <f t="shared" si="162"/>
        <v>108</v>
      </c>
      <c r="P1750" s="5">
        <f t="shared" si="163"/>
        <v>72.972972972972968</v>
      </c>
      <c r="Q1750" t="str">
        <f t="shared" si="164"/>
        <v>theater</v>
      </c>
      <c r="R1750" t="str">
        <f t="shared" si="165"/>
        <v>musical</v>
      </c>
      <c r="S1750" s="10">
        <f t="shared" si="166"/>
        <v>41775.636157407411</v>
      </c>
      <c r="T1750" s="10">
        <f t="shared" si="167"/>
        <v>41805.636157407411</v>
      </c>
    </row>
    <row r="1751" spans="1:20" ht="45" x14ac:dyDescent="0.25">
      <c r="A1751">
        <v>2810</v>
      </c>
      <c r="B1751" s="3" t="s">
        <v>2810</v>
      </c>
      <c r="C1751" s="3" t="s">
        <v>6920</v>
      </c>
      <c r="D1751">
        <v>2500</v>
      </c>
      <c r="E1751">
        <v>2705</v>
      </c>
      <c r="F1751" t="s">
        <v>8219</v>
      </c>
      <c r="G1751" t="s">
        <v>8224</v>
      </c>
      <c r="H1751" t="s">
        <v>8246</v>
      </c>
      <c r="I1751">
        <v>1401595140</v>
      </c>
      <c r="J1751">
        <v>1398828064</v>
      </c>
      <c r="K1751" t="b">
        <v>0</v>
      </c>
      <c r="L1751">
        <v>57</v>
      </c>
      <c r="M1751" t="b">
        <v>1</v>
      </c>
      <c r="N1751" t="s">
        <v>8271</v>
      </c>
      <c r="O1751" s="9">
        <f t="shared" si="162"/>
        <v>108</v>
      </c>
      <c r="P1751" s="5">
        <f t="shared" si="163"/>
        <v>47.456140350877192</v>
      </c>
      <c r="Q1751" t="str">
        <f t="shared" si="164"/>
        <v>theater</v>
      </c>
      <c r="R1751" t="str">
        <f t="shared" si="165"/>
        <v>plays</v>
      </c>
      <c r="S1751" s="10">
        <f t="shared" si="166"/>
        <v>41759.13962962963</v>
      </c>
      <c r="T1751" s="10">
        <f t="shared" si="167"/>
        <v>41791.165972222225</v>
      </c>
    </row>
    <row r="1752" spans="1:20" ht="45" x14ac:dyDescent="0.25">
      <c r="A1752">
        <v>1601</v>
      </c>
      <c r="B1752" s="3" t="s">
        <v>1602</v>
      </c>
      <c r="C1752" s="3" t="s">
        <v>5711</v>
      </c>
      <c r="D1752">
        <v>2500</v>
      </c>
      <c r="E1752">
        <v>2706.23</v>
      </c>
      <c r="F1752" t="s">
        <v>8219</v>
      </c>
      <c r="G1752" t="s">
        <v>8224</v>
      </c>
      <c r="H1752" t="s">
        <v>8246</v>
      </c>
      <c r="I1752">
        <v>1304561633</v>
      </c>
      <c r="J1752">
        <v>1301969633</v>
      </c>
      <c r="K1752" t="b">
        <v>0</v>
      </c>
      <c r="L1752">
        <v>56</v>
      </c>
      <c r="M1752" t="b">
        <v>1</v>
      </c>
      <c r="N1752" t="s">
        <v>8276</v>
      </c>
      <c r="O1752" s="9">
        <f t="shared" si="162"/>
        <v>108</v>
      </c>
      <c r="P1752" s="5">
        <f t="shared" si="163"/>
        <v>48.325535714285714</v>
      </c>
      <c r="Q1752" t="str">
        <f t="shared" si="164"/>
        <v>music</v>
      </c>
      <c r="R1752" t="str">
        <f t="shared" si="165"/>
        <v>rock</v>
      </c>
      <c r="S1752" s="10">
        <f t="shared" si="166"/>
        <v>40638.092974537038</v>
      </c>
      <c r="T1752" s="10">
        <f t="shared" si="167"/>
        <v>40668.092974537038</v>
      </c>
    </row>
    <row r="1753" spans="1:20" ht="60" x14ac:dyDescent="0.25">
      <c r="A1753">
        <v>1935</v>
      </c>
      <c r="B1753" s="3" t="s">
        <v>1936</v>
      </c>
      <c r="C1753" s="3" t="s">
        <v>6045</v>
      </c>
      <c r="D1753">
        <v>2500</v>
      </c>
      <c r="E1753">
        <v>2710</v>
      </c>
      <c r="F1753" t="s">
        <v>8219</v>
      </c>
      <c r="G1753" t="s">
        <v>8224</v>
      </c>
      <c r="H1753" t="s">
        <v>8246</v>
      </c>
      <c r="I1753">
        <v>1403326740</v>
      </c>
      <c r="J1753">
        <v>1400106171</v>
      </c>
      <c r="K1753" t="b">
        <v>0</v>
      </c>
      <c r="L1753">
        <v>50</v>
      </c>
      <c r="M1753" t="b">
        <v>1</v>
      </c>
      <c r="N1753" t="s">
        <v>8279</v>
      </c>
      <c r="O1753" s="9">
        <f t="shared" si="162"/>
        <v>108</v>
      </c>
      <c r="P1753" s="5">
        <f t="shared" si="163"/>
        <v>54.2</v>
      </c>
      <c r="Q1753" t="str">
        <f t="shared" si="164"/>
        <v>music</v>
      </c>
      <c r="R1753" t="str">
        <f t="shared" si="165"/>
        <v>indie rock</v>
      </c>
      <c r="S1753" s="10">
        <f t="shared" si="166"/>
        <v>41773.932534722226</v>
      </c>
      <c r="T1753" s="10">
        <f t="shared" si="167"/>
        <v>41811.207638888889</v>
      </c>
    </row>
    <row r="1754" spans="1:20" ht="45" x14ac:dyDescent="0.25">
      <c r="A1754">
        <v>2456</v>
      </c>
      <c r="B1754" s="3" t="s">
        <v>2457</v>
      </c>
      <c r="C1754" s="3" t="s">
        <v>6566</v>
      </c>
      <c r="D1754">
        <v>1500</v>
      </c>
      <c r="E1754">
        <v>2713</v>
      </c>
      <c r="F1754" t="s">
        <v>8219</v>
      </c>
      <c r="G1754" t="s">
        <v>8224</v>
      </c>
      <c r="H1754" t="s">
        <v>8246</v>
      </c>
      <c r="I1754">
        <v>1488063839</v>
      </c>
      <c r="J1754">
        <v>1485471839</v>
      </c>
      <c r="K1754" t="b">
        <v>0</v>
      </c>
      <c r="L1754">
        <v>67</v>
      </c>
      <c r="M1754" t="b">
        <v>1</v>
      </c>
      <c r="N1754" t="s">
        <v>8298</v>
      </c>
      <c r="O1754" s="9">
        <f t="shared" si="162"/>
        <v>181</v>
      </c>
      <c r="P1754" s="5">
        <f t="shared" si="163"/>
        <v>40.492537313432834</v>
      </c>
      <c r="Q1754" t="str">
        <f t="shared" si="164"/>
        <v>food</v>
      </c>
      <c r="R1754" t="str">
        <f t="shared" si="165"/>
        <v>small batch</v>
      </c>
      <c r="S1754" s="10">
        <f t="shared" si="166"/>
        <v>42761.961099537039</v>
      </c>
      <c r="T1754" s="10">
        <f t="shared" si="167"/>
        <v>42791.961099537039</v>
      </c>
    </row>
    <row r="1755" spans="1:20" ht="45" x14ac:dyDescent="0.25">
      <c r="A1755">
        <v>3183</v>
      </c>
      <c r="B1755" s="3" t="s">
        <v>3183</v>
      </c>
      <c r="C1755" s="3" t="s">
        <v>7293</v>
      </c>
      <c r="D1755">
        <v>2500</v>
      </c>
      <c r="E1755">
        <v>2725</v>
      </c>
      <c r="F1755" t="s">
        <v>8219</v>
      </c>
      <c r="G1755" t="s">
        <v>8224</v>
      </c>
      <c r="H1755" t="s">
        <v>8246</v>
      </c>
      <c r="I1755">
        <v>1377284669</v>
      </c>
      <c r="J1755">
        <v>1375729469</v>
      </c>
      <c r="K1755" t="b">
        <v>1</v>
      </c>
      <c r="L1755">
        <v>68</v>
      </c>
      <c r="M1755" t="b">
        <v>1</v>
      </c>
      <c r="N1755" t="s">
        <v>8271</v>
      </c>
      <c r="O1755" s="9">
        <f t="shared" si="162"/>
        <v>109</v>
      </c>
      <c r="P1755" s="5">
        <f t="shared" si="163"/>
        <v>40.073529411764703</v>
      </c>
      <c r="Q1755" t="str">
        <f t="shared" si="164"/>
        <v>theater</v>
      </c>
      <c r="R1755" t="str">
        <f t="shared" si="165"/>
        <v>plays</v>
      </c>
      <c r="S1755" s="10">
        <f t="shared" si="166"/>
        <v>41491.79478009259</v>
      </c>
      <c r="T1755" s="10">
        <f t="shared" si="167"/>
        <v>41509.79478009259</v>
      </c>
    </row>
    <row r="1756" spans="1:20" ht="60" x14ac:dyDescent="0.25">
      <c r="A1756">
        <v>1402</v>
      </c>
      <c r="B1756" s="3" t="s">
        <v>1403</v>
      </c>
      <c r="C1756" s="3" t="s">
        <v>5512</v>
      </c>
      <c r="D1756">
        <v>2500</v>
      </c>
      <c r="E1756">
        <v>2729</v>
      </c>
      <c r="F1756" t="s">
        <v>8219</v>
      </c>
      <c r="G1756" t="s">
        <v>8225</v>
      </c>
      <c r="H1756" t="s">
        <v>8247</v>
      </c>
      <c r="I1756">
        <v>1430439411</v>
      </c>
      <c r="J1756">
        <v>1425259011</v>
      </c>
      <c r="K1756" t="b">
        <v>0</v>
      </c>
      <c r="L1756">
        <v>113</v>
      </c>
      <c r="M1756" t="b">
        <v>1</v>
      </c>
      <c r="N1756" t="s">
        <v>8276</v>
      </c>
      <c r="O1756" s="9">
        <f t="shared" si="162"/>
        <v>109</v>
      </c>
      <c r="P1756" s="5">
        <f t="shared" si="163"/>
        <v>24.150442477876105</v>
      </c>
      <c r="Q1756" t="str">
        <f t="shared" si="164"/>
        <v>music</v>
      </c>
      <c r="R1756" t="str">
        <f t="shared" si="165"/>
        <v>rock</v>
      </c>
      <c r="S1756" s="10">
        <f t="shared" si="166"/>
        <v>42065.053368055553</v>
      </c>
      <c r="T1756" s="10">
        <f t="shared" si="167"/>
        <v>42125.011701388896</v>
      </c>
    </row>
    <row r="1757" spans="1:20" ht="60" x14ac:dyDescent="0.25">
      <c r="A1757">
        <v>1900</v>
      </c>
      <c r="B1757" s="3" t="s">
        <v>1901</v>
      </c>
      <c r="C1757" s="3" t="s">
        <v>6010</v>
      </c>
      <c r="D1757">
        <v>2500</v>
      </c>
      <c r="E1757">
        <v>2734.11</v>
      </c>
      <c r="F1757" t="s">
        <v>8219</v>
      </c>
      <c r="G1757" t="s">
        <v>8224</v>
      </c>
      <c r="H1757" t="s">
        <v>8246</v>
      </c>
      <c r="I1757">
        <v>1349517540</v>
      </c>
      <c r="J1757">
        <v>1347137731</v>
      </c>
      <c r="K1757" t="b">
        <v>0</v>
      </c>
      <c r="L1757">
        <v>54</v>
      </c>
      <c r="M1757" t="b">
        <v>1</v>
      </c>
      <c r="N1757" t="s">
        <v>8279</v>
      </c>
      <c r="O1757" s="9">
        <f t="shared" si="162"/>
        <v>109</v>
      </c>
      <c r="P1757" s="5">
        <f t="shared" si="163"/>
        <v>50.631666666666668</v>
      </c>
      <c r="Q1757" t="str">
        <f t="shared" si="164"/>
        <v>music</v>
      </c>
      <c r="R1757" t="str">
        <f t="shared" si="165"/>
        <v>indie rock</v>
      </c>
      <c r="S1757" s="10">
        <f t="shared" si="166"/>
        <v>41160.871886574074</v>
      </c>
      <c r="T1757" s="10">
        <f t="shared" si="167"/>
        <v>41188.415972222225</v>
      </c>
    </row>
    <row r="1758" spans="1:20" ht="45" x14ac:dyDescent="0.25">
      <c r="A1758">
        <v>720</v>
      </c>
      <c r="B1758" s="3" t="s">
        <v>721</v>
      </c>
      <c r="C1758" s="3" t="s">
        <v>4830</v>
      </c>
      <c r="D1758">
        <v>1900</v>
      </c>
      <c r="E1758">
        <v>2735</v>
      </c>
      <c r="F1758" t="s">
        <v>8219</v>
      </c>
      <c r="G1758" t="s">
        <v>8224</v>
      </c>
      <c r="H1758" t="s">
        <v>8246</v>
      </c>
      <c r="I1758">
        <v>1327851291</v>
      </c>
      <c r="J1758">
        <v>1325432091</v>
      </c>
      <c r="K1758" t="b">
        <v>0</v>
      </c>
      <c r="L1758">
        <v>41</v>
      </c>
      <c r="M1758" t="b">
        <v>1</v>
      </c>
      <c r="N1758" t="s">
        <v>8274</v>
      </c>
      <c r="O1758" s="9">
        <f t="shared" si="162"/>
        <v>144</v>
      </c>
      <c r="P1758" s="5">
        <f t="shared" si="163"/>
        <v>66.707317073170728</v>
      </c>
      <c r="Q1758" t="str">
        <f t="shared" si="164"/>
        <v>publishing</v>
      </c>
      <c r="R1758" t="str">
        <f t="shared" si="165"/>
        <v>nonfiction</v>
      </c>
      <c r="S1758" s="10">
        <f t="shared" si="166"/>
        <v>40909.649201388893</v>
      </c>
      <c r="T1758" s="10">
        <f t="shared" si="167"/>
        <v>40937.649201388893</v>
      </c>
    </row>
    <row r="1759" spans="1:20" ht="45" x14ac:dyDescent="0.25">
      <c r="A1759">
        <v>3311</v>
      </c>
      <c r="B1759" s="3" t="s">
        <v>3311</v>
      </c>
      <c r="C1759" s="3" t="s">
        <v>7421</v>
      </c>
      <c r="D1759">
        <v>2500</v>
      </c>
      <c r="E1759">
        <v>2746</v>
      </c>
      <c r="F1759" t="s">
        <v>8219</v>
      </c>
      <c r="G1759" t="s">
        <v>8224</v>
      </c>
      <c r="H1759" t="s">
        <v>8246</v>
      </c>
      <c r="I1759">
        <v>1445065210</v>
      </c>
      <c r="J1759">
        <v>1442473210</v>
      </c>
      <c r="K1759" t="b">
        <v>0</v>
      </c>
      <c r="L1759">
        <v>45</v>
      </c>
      <c r="M1759" t="b">
        <v>1</v>
      </c>
      <c r="N1759" t="s">
        <v>8271</v>
      </c>
      <c r="O1759" s="9">
        <f t="shared" si="162"/>
        <v>110</v>
      </c>
      <c r="P1759" s="5">
        <f t="shared" si="163"/>
        <v>61.022222222222226</v>
      </c>
      <c r="Q1759" t="str">
        <f t="shared" si="164"/>
        <v>theater</v>
      </c>
      <c r="R1759" t="str">
        <f t="shared" si="165"/>
        <v>plays</v>
      </c>
      <c r="S1759" s="10">
        <f t="shared" si="166"/>
        <v>42264.29178240741</v>
      </c>
      <c r="T1759" s="10">
        <f t="shared" si="167"/>
        <v>42294.29178240741</v>
      </c>
    </row>
    <row r="1760" spans="1:20" ht="60" x14ac:dyDescent="0.25">
      <c r="A1760">
        <v>3530</v>
      </c>
      <c r="B1760" s="3" t="s">
        <v>3529</v>
      </c>
      <c r="C1760" s="3" t="s">
        <v>7640</v>
      </c>
      <c r="D1760">
        <v>2750</v>
      </c>
      <c r="E1760">
        <v>2750</v>
      </c>
      <c r="F1760" t="s">
        <v>8219</v>
      </c>
      <c r="G1760" t="s">
        <v>8225</v>
      </c>
      <c r="H1760" t="s">
        <v>8247</v>
      </c>
      <c r="I1760">
        <v>1460318400</v>
      </c>
      <c r="J1760">
        <v>1457881057</v>
      </c>
      <c r="K1760" t="b">
        <v>0</v>
      </c>
      <c r="L1760">
        <v>22</v>
      </c>
      <c r="M1760" t="b">
        <v>1</v>
      </c>
      <c r="N1760" t="s">
        <v>8271</v>
      </c>
      <c r="O1760" s="9">
        <f t="shared" si="162"/>
        <v>100</v>
      </c>
      <c r="P1760" s="5">
        <f t="shared" si="163"/>
        <v>125</v>
      </c>
      <c r="Q1760" t="str">
        <f t="shared" si="164"/>
        <v>theater</v>
      </c>
      <c r="R1760" t="str">
        <f t="shared" si="165"/>
        <v>plays</v>
      </c>
      <c r="S1760" s="10">
        <f t="shared" si="166"/>
        <v>42442.623344907406</v>
      </c>
      <c r="T1760" s="10">
        <f t="shared" si="167"/>
        <v>42470.833333333328</v>
      </c>
    </row>
    <row r="1761" spans="1:20" ht="45" x14ac:dyDescent="0.25">
      <c r="A1761">
        <v>38</v>
      </c>
      <c r="B1761" s="3" t="s">
        <v>40</v>
      </c>
      <c r="C1761" s="3" t="s">
        <v>4149</v>
      </c>
      <c r="D1761">
        <v>2500</v>
      </c>
      <c r="E1761">
        <v>2751</v>
      </c>
      <c r="F1761" t="s">
        <v>8219</v>
      </c>
      <c r="G1761" t="s">
        <v>8224</v>
      </c>
      <c r="H1761" t="s">
        <v>8246</v>
      </c>
      <c r="I1761">
        <v>1368235344</v>
      </c>
      <c r="J1761">
        <v>1365643344</v>
      </c>
      <c r="K1761" t="b">
        <v>0</v>
      </c>
      <c r="L1761">
        <v>66</v>
      </c>
      <c r="M1761" t="b">
        <v>1</v>
      </c>
      <c r="N1761" t="s">
        <v>8265</v>
      </c>
      <c r="O1761" s="9">
        <f t="shared" si="162"/>
        <v>110</v>
      </c>
      <c r="P1761" s="5">
        <f t="shared" si="163"/>
        <v>41.68181818181818</v>
      </c>
      <c r="Q1761" t="str">
        <f t="shared" si="164"/>
        <v>film &amp; video</v>
      </c>
      <c r="R1761" t="str">
        <f t="shared" si="165"/>
        <v>television</v>
      </c>
      <c r="S1761" s="10">
        <f t="shared" si="166"/>
        <v>41375.057222222218</v>
      </c>
      <c r="T1761" s="10">
        <f t="shared" si="167"/>
        <v>41405.057222222218</v>
      </c>
    </row>
    <row r="1762" spans="1:20" ht="45" x14ac:dyDescent="0.25">
      <c r="A1762">
        <v>3337</v>
      </c>
      <c r="B1762" s="3" t="s">
        <v>3337</v>
      </c>
      <c r="C1762" s="3" t="s">
        <v>7447</v>
      </c>
      <c r="D1762">
        <v>2500</v>
      </c>
      <c r="E1762">
        <v>2755</v>
      </c>
      <c r="F1762" t="s">
        <v>8219</v>
      </c>
      <c r="G1762" t="s">
        <v>8225</v>
      </c>
      <c r="H1762" t="s">
        <v>8247</v>
      </c>
      <c r="I1762">
        <v>1412974800</v>
      </c>
      <c r="J1762">
        <v>1411109167</v>
      </c>
      <c r="K1762" t="b">
        <v>0</v>
      </c>
      <c r="L1762">
        <v>34</v>
      </c>
      <c r="M1762" t="b">
        <v>1</v>
      </c>
      <c r="N1762" t="s">
        <v>8271</v>
      </c>
      <c r="O1762" s="9">
        <f t="shared" si="162"/>
        <v>110</v>
      </c>
      <c r="P1762" s="5">
        <f t="shared" si="163"/>
        <v>81.029411764705884</v>
      </c>
      <c r="Q1762" t="str">
        <f t="shared" si="164"/>
        <v>theater</v>
      </c>
      <c r="R1762" t="str">
        <f t="shared" si="165"/>
        <v>plays</v>
      </c>
      <c r="S1762" s="10">
        <f t="shared" si="166"/>
        <v>41901.282025462962</v>
      </c>
      <c r="T1762" s="10">
        <f t="shared" si="167"/>
        <v>41922.875</v>
      </c>
    </row>
    <row r="1763" spans="1:20" ht="60" x14ac:dyDescent="0.25">
      <c r="A1763">
        <v>1669</v>
      </c>
      <c r="B1763" s="3" t="s">
        <v>1670</v>
      </c>
      <c r="C1763" s="3" t="s">
        <v>5779</v>
      </c>
      <c r="D1763">
        <v>2000</v>
      </c>
      <c r="E1763">
        <v>2795</v>
      </c>
      <c r="F1763" t="s">
        <v>8219</v>
      </c>
      <c r="G1763" t="s">
        <v>8224</v>
      </c>
      <c r="H1763" t="s">
        <v>8246</v>
      </c>
      <c r="I1763">
        <v>1464729276</v>
      </c>
      <c r="J1763">
        <v>1459545276</v>
      </c>
      <c r="K1763" t="b">
        <v>0</v>
      </c>
      <c r="L1763">
        <v>52</v>
      </c>
      <c r="M1763" t="b">
        <v>1</v>
      </c>
      <c r="N1763" t="s">
        <v>8292</v>
      </c>
      <c r="O1763" s="9">
        <f t="shared" si="162"/>
        <v>140</v>
      </c>
      <c r="P1763" s="5">
        <f t="shared" si="163"/>
        <v>53.75</v>
      </c>
      <c r="Q1763" t="str">
        <f t="shared" si="164"/>
        <v>music</v>
      </c>
      <c r="R1763" t="str">
        <f t="shared" si="165"/>
        <v>pop</v>
      </c>
      <c r="S1763" s="10">
        <f t="shared" si="166"/>
        <v>42461.885138888887</v>
      </c>
      <c r="T1763" s="10">
        <f t="shared" si="167"/>
        <v>42521.885138888887</v>
      </c>
    </row>
    <row r="1764" spans="1:20" ht="45" x14ac:dyDescent="0.25">
      <c r="A1764">
        <v>2626</v>
      </c>
      <c r="B1764" s="3" t="s">
        <v>2626</v>
      </c>
      <c r="C1764" s="3" t="s">
        <v>6736</v>
      </c>
      <c r="D1764">
        <v>2500</v>
      </c>
      <c r="E1764">
        <v>2800</v>
      </c>
      <c r="F1764" t="s">
        <v>8219</v>
      </c>
      <c r="G1764" t="s">
        <v>8224</v>
      </c>
      <c r="H1764" t="s">
        <v>8246</v>
      </c>
      <c r="I1764">
        <v>1433343869</v>
      </c>
      <c r="J1764">
        <v>1430751869</v>
      </c>
      <c r="K1764" t="b">
        <v>0</v>
      </c>
      <c r="L1764">
        <v>50</v>
      </c>
      <c r="M1764" t="b">
        <v>1</v>
      </c>
      <c r="N1764" t="s">
        <v>8301</v>
      </c>
      <c r="O1764" s="9">
        <f t="shared" si="162"/>
        <v>112</v>
      </c>
      <c r="P1764" s="5">
        <f t="shared" si="163"/>
        <v>56</v>
      </c>
      <c r="Q1764" t="str">
        <f t="shared" si="164"/>
        <v>technology</v>
      </c>
      <c r="R1764" t="str">
        <f t="shared" si="165"/>
        <v>space exploration</v>
      </c>
      <c r="S1764" s="10">
        <f t="shared" si="166"/>
        <v>42128.628113425926</v>
      </c>
      <c r="T1764" s="10">
        <f t="shared" si="167"/>
        <v>42158.628113425926</v>
      </c>
    </row>
    <row r="1765" spans="1:20" ht="30" x14ac:dyDescent="0.25">
      <c r="A1765">
        <v>3457</v>
      </c>
      <c r="B1765" s="3" t="s">
        <v>3456</v>
      </c>
      <c r="C1765" s="3" t="s">
        <v>7567</v>
      </c>
      <c r="D1765">
        <v>2000</v>
      </c>
      <c r="E1765">
        <v>2804</v>
      </c>
      <c r="F1765" t="s">
        <v>8219</v>
      </c>
      <c r="G1765" t="s">
        <v>8224</v>
      </c>
      <c r="H1765" t="s">
        <v>8246</v>
      </c>
      <c r="I1765">
        <v>1423720740</v>
      </c>
      <c r="J1765">
        <v>1421081857</v>
      </c>
      <c r="K1765" t="b">
        <v>0</v>
      </c>
      <c r="L1765">
        <v>55</v>
      </c>
      <c r="M1765" t="b">
        <v>1</v>
      </c>
      <c r="N1765" t="s">
        <v>8271</v>
      </c>
      <c r="O1765" s="9">
        <f t="shared" si="162"/>
        <v>140</v>
      </c>
      <c r="P1765" s="5">
        <f t="shared" si="163"/>
        <v>50.981818181818184</v>
      </c>
      <c r="Q1765" t="str">
        <f t="shared" si="164"/>
        <v>theater</v>
      </c>
      <c r="R1765" t="str">
        <f t="shared" si="165"/>
        <v>plays</v>
      </c>
      <c r="S1765" s="10">
        <f t="shared" si="166"/>
        <v>42016.706678240742</v>
      </c>
      <c r="T1765" s="10">
        <f t="shared" si="167"/>
        <v>42047.249305555553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9">
        <f t="shared" si="162"/>
        <v>20</v>
      </c>
      <c r="P1766" s="5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0">
        <f t="shared" si="166"/>
        <v>41825.485868055555</v>
      </c>
      <c r="T1766" s="10">
        <f t="shared" si="167"/>
        <v>41854.485868055555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9">
        <f t="shared" si="162"/>
        <v>59</v>
      </c>
      <c r="P1767" s="5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0">
        <f t="shared" si="166"/>
        <v>41834.980462962965</v>
      </c>
      <c r="T1767" s="10">
        <f t="shared" si="167"/>
        <v>41864.980462962965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9">
        <f t="shared" si="162"/>
        <v>0</v>
      </c>
      <c r="P1768" s="5" t="e">
        <f t="shared" si="163"/>
        <v>#DIV/0!</v>
      </c>
      <c r="Q1768" t="str">
        <f t="shared" si="164"/>
        <v>photography</v>
      </c>
      <c r="R1768" t="str">
        <f t="shared" si="165"/>
        <v>photobooks</v>
      </c>
      <c r="S1768" s="10">
        <f t="shared" si="166"/>
        <v>41855.859814814816</v>
      </c>
      <c r="T1768" s="10">
        <f t="shared" si="167"/>
        <v>41876.859814814816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9">
        <f t="shared" si="162"/>
        <v>46</v>
      </c>
      <c r="P1769" s="5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0">
        <f t="shared" si="166"/>
        <v>41824.658379629633</v>
      </c>
      <c r="T1769" s="10">
        <f t="shared" si="167"/>
        <v>41854.658379629633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9">
        <f t="shared" si="162"/>
        <v>4</v>
      </c>
      <c r="P1770" s="5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0">
        <f t="shared" si="166"/>
        <v>41849.560694444444</v>
      </c>
      <c r="T1770" s="10">
        <f t="shared" si="167"/>
        <v>41909.560694444444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9">
        <f t="shared" si="162"/>
        <v>3</v>
      </c>
      <c r="P1771" s="5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0">
        <f t="shared" si="166"/>
        <v>41987.818969907406</v>
      </c>
      <c r="T1771" s="10">
        <f t="shared" si="167"/>
        <v>42017.818969907406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9">
        <f t="shared" si="162"/>
        <v>57</v>
      </c>
      <c r="P1772" s="5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0">
        <f t="shared" si="166"/>
        <v>41891.780023148152</v>
      </c>
      <c r="T1772" s="10">
        <f t="shared" si="167"/>
        <v>41926.780023148152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9">
        <f t="shared" si="162"/>
        <v>21</v>
      </c>
      <c r="P1773" s="5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0">
        <f t="shared" si="166"/>
        <v>41905.979629629634</v>
      </c>
      <c r="T1773" s="10">
        <f t="shared" si="167"/>
        <v>41935.979629629634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9">
        <f t="shared" si="162"/>
        <v>16</v>
      </c>
      <c r="P1774" s="5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0">
        <f t="shared" si="166"/>
        <v>41766.718009259261</v>
      </c>
      <c r="T1774" s="10">
        <f t="shared" si="167"/>
        <v>41826.718009259261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9">
        <f t="shared" si="162"/>
        <v>6</v>
      </c>
      <c r="P1775" s="5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0">
        <f t="shared" si="166"/>
        <v>41978.760393518518</v>
      </c>
      <c r="T1775" s="10">
        <f t="shared" si="167"/>
        <v>42023.760393518518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9">
        <f t="shared" si="162"/>
        <v>46</v>
      </c>
      <c r="P1776" s="5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0">
        <f t="shared" si="166"/>
        <v>41930.218657407408</v>
      </c>
      <c r="T1776" s="10">
        <f t="shared" si="167"/>
        <v>41972.624305555553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9">
        <f t="shared" si="162"/>
        <v>65</v>
      </c>
      <c r="P1777" s="5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0">
        <f t="shared" si="166"/>
        <v>41891.976388888892</v>
      </c>
      <c r="T1777" s="10">
        <f t="shared" si="167"/>
        <v>41936.976388888892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9">
        <f t="shared" si="162"/>
        <v>7</v>
      </c>
      <c r="P1778" s="5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0">
        <f t="shared" si="166"/>
        <v>41905.95684027778</v>
      </c>
      <c r="T1778" s="10">
        <f t="shared" si="167"/>
        <v>41941.95684027778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9">
        <f t="shared" si="162"/>
        <v>14</v>
      </c>
      <c r="P1779" s="5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0">
        <f t="shared" si="166"/>
        <v>42025.357094907406</v>
      </c>
      <c r="T1779" s="10">
        <f t="shared" si="167"/>
        <v>42055.357094907406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9">
        <f t="shared" si="162"/>
        <v>2</v>
      </c>
      <c r="P1780" s="5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0">
        <f t="shared" si="166"/>
        <v>42045.86336805555</v>
      </c>
      <c r="T1780" s="10">
        <f t="shared" si="167"/>
        <v>42090.821701388893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9">
        <f t="shared" si="162"/>
        <v>36</v>
      </c>
      <c r="P1781" s="5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0">
        <f t="shared" si="166"/>
        <v>42585.691898148143</v>
      </c>
      <c r="T1781" s="10">
        <f t="shared" si="167"/>
        <v>42615.691898148143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9">
        <f t="shared" si="162"/>
        <v>40</v>
      </c>
      <c r="P1782" s="5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0">
        <f t="shared" si="166"/>
        <v>42493.600810185191</v>
      </c>
      <c r="T1782" s="10">
        <f t="shared" si="167"/>
        <v>42553.600810185191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9">
        <f t="shared" si="162"/>
        <v>26</v>
      </c>
      <c r="P1783" s="5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0">
        <f t="shared" si="166"/>
        <v>42597.617418981477</v>
      </c>
      <c r="T1783" s="10">
        <f t="shared" si="167"/>
        <v>42628.617418981477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9">
        <f t="shared" si="162"/>
        <v>15</v>
      </c>
      <c r="P1784" s="5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0">
        <f t="shared" si="166"/>
        <v>42388.575104166666</v>
      </c>
      <c r="T1784" s="10">
        <f t="shared" si="167"/>
        <v>42421.575104166666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9">
        <f t="shared" si="162"/>
        <v>24</v>
      </c>
      <c r="P1785" s="5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0">
        <f t="shared" si="166"/>
        <v>42115.949976851851</v>
      </c>
      <c r="T1785" s="10">
        <f t="shared" si="167"/>
        <v>42145.949976851851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9">
        <f t="shared" si="162"/>
        <v>40</v>
      </c>
      <c r="P1786" s="5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0">
        <f t="shared" si="166"/>
        <v>42003.655555555553</v>
      </c>
      <c r="T1786" s="10">
        <f t="shared" si="167"/>
        <v>42035.142361111109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9">
        <f t="shared" si="162"/>
        <v>20</v>
      </c>
      <c r="P1787" s="5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0">
        <f t="shared" si="166"/>
        <v>41897.134895833333</v>
      </c>
      <c r="T1787" s="10">
        <f t="shared" si="167"/>
        <v>41928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9">
        <f t="shared" si="162"/>
        <v>48</v>
      </c>
      <c r="P1788" s="5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0">
        <f t="shared" si="166"/>
        <v>41958.550659722227</v>
      </c>
      <c r="T1788" s="10">
        <f t="shared" si="167"/>
        <v>41988.550659722227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9">
        <f t="shared" si="162"/>
        <v>15</v>
      </c>
      <c r="P1789" s="5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0">
        <f t="shared" si="166"/>
        <v>42068.65552083333</v>
      </c>
      <c r="T1789" s="10">
        <f t="shared" si="167"/>
        <v>42098.613854166666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9">
        <f t="shared" si="162"/>
        <v>1</v>
      </c>
      <c r="P1790" s="5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0">
        <f t="shared" si="166"/>
        <v>41913.94840277778</v>
      </c>
      <c r="T1790" s="10">
        <f t="shared" si="167"/>
        <v>41943.94840277778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9">
        <f t="shared" si="162"/>
        <v>1</v>
      </c>
      <c r="P1791" s="5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0">
        <f t="shared" si="166"/>
        <v>41956.250034722223</v>
      </c>
      <c r="T1791" s="10">
        <f t="shared" si="167"/>
        <v>42016.250034722223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9">
        <f t="shared" si="162"/>
        <v>5</v>
      </c>
      <c r="P1792" s="5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0">
        <f t="shared" si="166"/>
        <v>42010.674513888895</v>
      </c>
      <c r="T1792" s="10">
        <f t="shared" si="167"/>
        <v>42040.674513888895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9">
        <f t="shared" si="162"/>
        <v>4</v>
      </c>
      <c r="P1793" s="5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0">
        <f t="shared" si="166"/>
        <v>41973.740335648152</v>
      </c>
      <c r="T1793" s="10">
        <f t="shared" si="167"/>
        <v>42033.740335648152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9">
        <f t="shared" ref="O1794:O1857" si="168">ROUND((E1794/D1794)*100,0)</f>
        <v>61</v>
      </c>
      <c r="P1794" s="5">
        <f t="shared" ref="P1794:P1857" si="169">E1794/L1794</f>
        <v>109.93525179856115</v>
      </c>
      <c r="Q1794" t="str">
        <f t="shared" ref="Q1794:Q1857" si="170">LEFT(N1794,SEARCH("/",N1794)-1)</f>
        <v>photography</v>
      </c>
      <c r="R1794" t="str">
        <f t="shared" ref="R1794:R1857" si="171">RIGHT(N1794,LEN(N1794)-SEARCH("/",N1794,1))</f>
        <v>photobooks</v>
      </c>
      <c r="S1794" s="10">
        <f t="shared" ref="S1794:S1857" si="172">(((J1794/60)/60)/24)+DATE(1970,1,1)</f>
        <v>42189.031041666662</v>
      </c>
      <c r="T1794" s="10">
        <f t="shared" ref="T1794:T1857" si="173">(((I1794/60)/60)/24)+DATE(1970,1,1)</f>
        <v>42226.290972222225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9">
        <f t="shared" si="168"/>
        <v>1</v>
      </c>
      <c r="P1795" s="5">
        <f t="shared" si="169"/>
        <v>20</v>
      </c>
      <c r="Q1795" t="str">
        <f t="shared" si="170"/>
        <v>photography</v>
      </c>
      <c r="R1795" t="str">
        <f t="shared" si="171"/>
        <v>photobooks</v>
      </c>
      <c r="S1795" s="10">
        <f t="shared" si="172"/>
        <v>41940.89166666667</v>
      </c>
      <c r="T1795" s="10">
        <f t="shared" si="173"/>
        <v>41970.933333333334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9">
        <f t="shared" si="168"/>
        <v>11</v>
      </c>
      <c r="P1796" s="5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0">
        <f t="shared" si="172"/>
        <v>42011.551180555558</v>
      </c>
      <c r="T1796" s="10">
        <f t="shared" si="173"/>
        <v>42046.551180555558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9">
        <f t="shared" si="168"/>
        <v>39</v>
      </c>
      <c r="P1797" s="5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0">
        <f t="shared" si="172"/>
        <v>42628.288668981477</v>
      </c>
      <c r="T1797" s="10">
        <f t="shared" si="173"/>
        <v>42657.666666666672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9">
        <f t="shared" si="168"/>
        <v>22</v>
      </c>
      <c r="P1798" s="5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0">
        <f t="shared" si="172"/>
        <v>42515.439421296294</v>
      </c>
      <c r="T1798" s="10">
        <f t="shared" si="173"/>
        <v>42575.439421296294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9">
        <f t="shared" si="168"/>
        <v>68</v>
      </c>
      <c r="P1799" s="5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0">
        <f t="shared" si="172"/>
        <v>42689.56931712963</v>
      </c>
      <c r="T1799" s="10">
        <f t="shared" si="173"/>
        <v>42719.56931712963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9">
        <f t="shared" si="168"/>
        <v>14</v>
      </c>
      <c r="P1800" s="5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0">
        <f t="shared" si="172"/>
        <v>42344.32677083333</v>
      </c>
      <c r="T1800" s="10">
        <f t="shared" si="173"/>
        <v>42404.32677083333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9">
        <f t="shared" si="168"/>
        <v>2</v>
      </c>
      <c r="P1801" s="5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0">
        <f t="shared" si="172"/>
        <v>41934.842685185184</v>
      </c>
      <c r="T1801" s="10">
        <f t="shared" si="173"/>
        <v>41954.884351851855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9">
        <f t="shared" si="168"/>
        <v>20</v>
      </c>
      <c r="P1802" s="5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0">
        <f t="shared" si="172"/>
        <v>42623.606134259258</v>
      </c>
      <c r="T1802" s="10">
        <f t="shared" si="173"/>
        <v>42653.606134259258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9">
        <f t="shared" si="168"/>
        <v>14</v>
      </c>
      <c r="P1803" s="5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0">
        <f t="shared" si="172"/>
        <v>42321.660509259258</v>
      </c>
      <c r="T1803" s="10">
        <f t="shared" si="173"/>
        <v>42353.506944444445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9">
        <f t="shared" si="168"/>
        <v>48</v>
      </c>
      <c r="P1804" s="5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0">
        <f t="shared" si="172"/>
        <v>42159.47256944445</v>
      </c>
      <c r="T1804" s="10">
        <f t="shared" si="173"/>
        <v>42182.915972222225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9">
        <f t="shared" si="168"/>
        <v>31</v>
      </c>
      <c r="P1805" s="5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0">
        <f t="shared" si="172"/>
        <v>42018.071550925932</v>
      </c>
      <c r="T1805" s="10">
        <f t="shared" si="173"/>
        <v>42049.071550925932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9">
        <f t="shared" si="168"/>
        <v>35</v>
      </c>
      <c r="P1806" s="5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0">
        <f t="shared" si="172"/>
        <v>42282.678287037037</v>
      </c>
      <c r="T1806" s="10">
        <f t="shared" si="173"/>
        <v>42322.719953703709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9">
        <f t="shared" si="168"/>
        <v>36</v>
      </c>
      <c r="P1807" s="5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0">
        <f t="shared" si="172"/>
        <v>42247.803912037038</v>
      </c>
      <c r="T1807" s="10">
        <f t="shared" si="173"/>
        <v>42279.75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9">
        <f t="shared" si="168"/>
        <v>3</v>
      </c>
      <c r="P1808" s="5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0">
        <f t="shared" si="172"/>
        <v>41877.638298611113</v>
      </c>
      <c r="T1808" s="10">
        <f t="shared" si="173"/>
        <v>41912.638298611113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9">
        <f t="shared" si="168"/>
        <v>11</v>
      </c>
      <c r="P1809" s="5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0">
        <f t="shared" si="172"/>
        <v>41880.068437499998</v>
      </c>
      <c r="T1809" s="10">
        <f t="shared" si="173"/>
        <v>41910.068437499998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9">
        <f t="shared" si="168"/>
        <v>41</v>
      </c>
      <c r="P1810" s="5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0">
        <f t="shared" si="172"/>
        <v>42742.680902777778</v>
      </c>
      <c r="T1810" s="10">
        <f t="shared" si="173"/>
        <v>42777.680902777778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9">
        <f t="shared" si="168"/>
        <v>11</v>
      </c>
      <c r="P1811" s="5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0">
        <f t="shared" si="172"/>
        <v>42029.907858796301</v>
      </c>
      <c r="T1811" s="10">
        <f t="shared" si="173"/>
        <v>42064.907858796301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9">
        <f t="shared" si="168"/>
        <v>3</v>
      </c>
      <c r="P1812" s="5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0">
        <f t="shared" si="172"/>
        <v>41860.91002314815</v>
      </c>
      <c r="T1812" s="10">
        <f t="shared" si="173"/>
        <v>41872.91002314815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9">
        <f t="shared" si="168"/>
        <v>0</v>
      </c>
      <c r="P1813" s="5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0">
        <f t="shared" si="172"/>
        <v>41876.433680555558</v>
      </c>
      <c r="T1813" s="10">
        <f t="shared" si="173"/>
        <v>41936.166666666664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9">
        <f t="shared" si="168"/>
        <v>13</v>
      </c>
      <c r="P1814" s="5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0">
        <f t="shared" si="172"/>
        <v>42524.318703703699</v>
      </c>
      <c r="T1814" s="10">
        <f t="shared" si="173"/>
        <v>42554.318703703699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9">
        <f t="shared" si="168"/>
        <v>0</v>
      </c>
      <c r="P1815" s="5" t="e">
        <f t="shared" si="169"/>
        <v>#DIV/0!</v>
      </c>
      <c r="Q1815" t="str">
        <f t="shared" si="170"/>
        <v>photography</v>
      </c>
      <c r="R1815" t="str">
        <f t="shared" si="171"/>
        <v>photobooks</v>
      </c>
      <c r="S1815" s="10">
        <f t="shared" si="172"/>
        <v>41829.889027777775</v>
      </c>
      <c r="T1815" s="10">
        <f t="shared" si="173"/>
        <v>41859.889027777775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9">
        <f t="shared" si="168"/>
        <v>49</v>
      </c>
      <c r="P1816" s="5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0">
        <f t="shared" si="172"/>
        <v>42033.314074074078</v>
      </c>
      <c r="T1816" s="10">
        <f t="shared" si="173"/>
        <v>42063.314074074078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9">
        <f t="shared" si="168"/>
        <v>0</v>
      </c>
      <c r="P1817" s="5" t="e">
        <f t="shared" si="169"/>
        <v>#DIV/0!</v>
      </c>
      <c r="Q1817" t="str">
        <f t="shared" si="170"/>
        <v>photography</v>
      </c>
      <c r="R1817" t="str">
        <f t="shared" si="171"/>
        <v>photobooks</v>
      </c>
      <c r="S1817" s="10">
        <f t="shared" si="172"/>
        <v>42172.906678240746</v>
      </c>
      <c r="T1817" s="10">
        <f t="shared" si="173"/>
        <v>42186.906678240746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9">
        <f t="shared" si="168"/>
        <v>2</v>
      </c>
      <c r="P1818" s="5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0">
        <f t="shared" si="172"/>
        <v>42548.876192129625</v>
      </c>
      <c r="T1818" s="10">
        <f t="shared" si="173"/>
        <v>42576.791666666672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9">
        <f t="shared" si="168"/>
        <v>52</v>
      </c>
      <c r="P1819" s="5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0">
        <f t="shared" si="172"/>
        <v>42705.662118055552</v>
      </c>
      <c r="T1819" s="10">
        <f t="shared" si="173"/>
        <v>42765.290972222225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9">
        <f t="shared" si="168"/>
        <v>0</v>
      </c>
      <c r="P1820" s="5" t="e">
        <f t="shared" si="169"/>
        <v>#DIV/0!</v>
      </c>
      <c r="Q1820" t="str">
        <f t="shared" si="170"/>
        <v>photography</v>
      </c>
      <c r="R1820" t="str">
        <f t="shared" si="171"/>
        <v>photobooks</v>
      </c>
      <c r="S1820" s="10">
        <f t="shared" si="172"/>
        <v>42067.234375</v>
      </c>
      <c r="T1820" s="10">
        <f t="shared" si="173"/>
        <v>42097.192708333328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9">
        <f t="shared" si="168"/>
        <v>2</v>
      </c>
      <c r="P1821" s="5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0">
        <f t="shared" si="172"/>
        <v>41820.752268518518</v>
      </c>
      <c r="T1821" s="10">
        <f t="shared" si="173"/>
        <v>41850.752268518518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9">
        <f t="shared" si="168"/>
        <v>7</v>
      </c>
      <c r="P1822" s="5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0">
        <f t="shared" si="172"/>
        <v>42065.084375000006</v>
      </c>
      <c r="T1822" s="10">
        <f t="shared" si="173"/>
        <v>42095.042708333334</v>
      </c>
    </row>
    <row r="1823" spans="1:20" ht="45" x14ac:dyDescent="0.25">
      <c r="A1823">
        <v>3263</v>
      </c>
      <c r="B1823" s="3" t="s">
        <v>3263</v>
      </c>
      <c r="C1823" s="3" t="s">
        <v>7373</v>
      </c>
      <c r="D1823">
        <v>2500</v>
      </c>
      <c r="E1823">
        <v>2804.16</v>
      </c>
      <c r="F1823" t="s">
        <v>8219</v>
      </c>
      <c r="G1823" t="s">
        <v>8224</v>
      </c>
      <c r="H1823" t="s">
        <v>8246</v>
      </c>
      <c r="I1823">
        <v>1446238800</v>
      </c>
      <c r="J1823">
        <v>1444220588</v>
      </c>
      <c r="K1823" t="b">
        <v>1</v>
      </c>
      <c r="L1823">
        <v>68</v>
      </c>
      <c r="M1823" t="b">
        <v>1</v>
      </c>
      <c r="N1823" t="s">
        <v>8271</v>
      </c>
      <c r="O1823" s="9">
        <f t="shared" si="168"/>
        <v>112</v>
      </c>
      <c r="P1823" s="5">
        <f t="shared" si="169"/>
        <v>41.237647058823526</v>
      </c>
      <c r="Q1823" t="str">
        <f t="shared" si="170"/>
        <v>theater</v>
      </c>
      <c r="R1823" t="str">
        <f t="shared" si="171"/>
        <v>plays</v>
      </c>
      <c r="S1823" s="10">
        <f t="shared" si="172"/>
        <v>42284.516064814816</v>
      </c>
      <c r="T1823" s="10">
        <f t="shared" si="173"/>
        <v>42307.875</v>
      </c>
    </row>
    <row r="1824" spans="1:20" ht="60" x14ac:dyDescent="0.25">
      <c r="A1824">
        <v>793</v>
      </c>
      <c r="B1824" s="3" t="s">
        <v>794</v>
      </c>
      <c r="C1824" s="3" t="s">
        <v>4903</v>
      </c>
      <c r="D1824">
        <v>2750</v>
      </c>
      <c r="E1824">
        <v>2826.43</v>
      </c>
      <c r="F1824" t="s">
        <v>8219</v>
      </c>
      <c r="G1824" t="s">
        <v>8224</v>
      </c>
      <c r="H1824" t="s">
        <v>8246</v>
      </c>
      <c r="I1824">
        <v>1372827540</v>
      </c>
      <c r="J1824">
        <v>1371491244</v>
      </c>
      <c r="K1824" t="b">
        <v>0</v>
      </c>
      <c r="L1824">
        <v>32</v>
      </c>
      <c r="M1824" t="b">
        <v>1</v>
      </c>
      <c r="N1824" t="s">
        <v>8276</v>
      </c>
      <c r="O1824" s="9">
        <f t="shared" si="168"/>
        <v>103</v>
      </c>
      <c r="P1824" s="5">
        <f t="shared" si="169"/>
        <v>88.325937499999995</v>
      </c>
      <c r="Q1824" t="str">
        <f t="shared" si="170"/>
        <v>music</v>
      </c>
      <c r="R1824" t="str">
        <f t="shared" si="171"/>
        <v>rock</v>
      </c>
      <c r="S1824" s="10">
        <f t="shared" si="172"/>
        <v>41442.741249999999</v>
      </c>
      <c r="T1824" s="10">
        <f t="shared" si="173"/>
        <v>41458.207638888889</v>
      </c>
    </row>
    <row r="1825" spans="1:20" ht="45" x14ac:dyDescent="0.25">
      <c r="A1825">
        <v>1650</v>
      </c>
      <c r="B1825" s="3" t="s">
        <v>1651</v>
      </c>
      <c r="C1825" s="3" t="s">
        <v>5760</v>
      </c>
      <c r="D1825">
        <v>2000</v>
      </c>
      <c r="E1825">
        <v>2831</v>
      </c>
      <c r="F1825" t="s">
        <v>8219</v>
      </c>
      <c r="G1825" t="s">
        <v>8224</v>
      </c>
      <c r="H1825" t="s">
        <v>8246</v>
      </c>
      <c r="I1825">
        <v>1381314437</v>
      </c>
      <c r="J1825">
        <v>1378722437</v>
      </c>
      <c r="K1825" t="b">
        <v>0</v>
      </c>
      <c r="L1825">
        <v>32</v>
      </c>
      <c r="M1825" t="b">
        <v>1</v>
      </c>
      <c r="N1825" t="s">
        <v>8292</v>
      </c>
      <c r="O1825" s="9">
        <f t="shared" si="168"/>
        <v>142</v>
      </c>
      <c r="P1825" s="5">
        <f t="shared" si="169"/>
        <v>88.46875</v>
      </c>
      <c r="Q1825" t="str">
        <f t="shared" si="170"/>
        <v>music</v>
      </c>
      <c r="R1825" t="str">
        <f t="shared" si="171"/>
        <v>pop</v>
      </c>
      <c r="S1825" s="10">
        <f t="shared" si="172"/>
        <v>41526.435613425929</v>
      </c>
      <c r="T1825" s="10">
        <f t="shared" si="173"/>
        <v>41556.435613425929</v>
      </c>
    </row>
    <row r="1826" spans="1:20" ht="60" x14ac:dyDescent="0.25">
      <c r="A1826">
        <v>402</v>
      </c>
      <c r="B1826" s="3" t="s">
        <v>403</v>
      </c>
      <c r="C1826" s="3" t="s">
        <v>4512</v>
      </c>
      <c r="D1826">
        <v>2000</v>
      </c>
      <c r="E1826">
        <v>2833</v>
      </c>
      <c r="F1826" t="s">
        <v>8219</v>
      </c>
      <c r="G1826" t="s">
        <v>8224</v>
      </c>
      <c r="H1826" t="s">
        <v>8246</v>
      </c>
      <c r="I1826">
        <v>1446731817</v>
      </c>
      <c r="J1826">
        <v>1444913817</v>
      </c>
      <c r="K1826" t="b">
        <v>0</v>
      </c>
      <c r="L1826">
        <v>43</v>
      </c>
      <c r="M1826" t="b">
        <v>1</v>
      </c>
      <c r="N1826" t="s">
        <v>8269</v>
      </c>
      <c r="O1826" s="9">
        <f t="shared" si="168"/>
        <v>142</v>
      </c>
      <c r="P1826" s="5">
        <f t="shared" si="169"/>
        <v>65.883720930232556</v>
      </c>
      <c r="Q1826" t="str">
        <f t="shared" si="170"/>
        <v>film &amp; video</v>
      </c>
      <c r="R1826" t="str">
        <f t="shared" si="171"/>
        <v>documentary</v>
      </c>
      <c r="S1826" s="10">
        <f t="shared" si="172"/>
        <v>42292.539548611108</v>
      </c>
      <c r="T1826" s="10">
        <f t="shared" si="173"/>
        <v>42313.58121527778</v>
      </c>
    </row>
    <row r="1827" spans="1:20" ht="60" x14ac:dyDescent="0.25">
      <c r="A1827">
        <v>803</v>
      </c>
      <c r="B1827" s="3" t="s">
        <v>804</v>
      </c>
      <c r="C1827" s="3" t="s">
        <v>4913</v>
      </c>
      <c r="D1827">
        <v>2300</v>
      </c>
      <c r="E1827">
        <v>2835</v>
      </c>
      <c r="F1827" t="s">
        <v>8219</v>
      </c>
      <c r="G1827" t="s">
        <v>8224</v>
      </c>
      <c r="H1827" t="s">
        <v>8246</v>
      </c>
      <c r="I1827">
        <v>1306630800</v>
      </c>
      <c r="J1827">
        <v>1304376478</v>
      </c>
      <c r="K1827" t="b">
        <v>0</v>
      </c>
      <c r="L1827">
        <v>38</v>
      </c>
      <c r="M1827" t="b">
        <v>1</v>
      </c>
      <c r="N1827" t="s">
        <v>8276</v>
      </c>
      <c r="O1827" s="9">
        <f t="shared" si="168"/>
        <v>123</v>
      </c>
      <c r="P1827" s="5">
        <f t="shared" si="169"/>
        <v>74.60526315789474</v>
      </c>
      <c r="Q1827" t="str">
        <f t="shared" si="170"/>
        <v>music</v>
      </c>
      <c r="R1827" t="str">
        <f t="shared" si="171"/>
        <v>rock</v>
      </c>
      <c r="S1827" s="10">
        <f t="shared" si="172"/>
        <v>40665.949976851851</v>
      </c>
      <c r="T1827" s="10">
        <f t="shared" si="173"/>
        <v>40692.041666666664</v>
      </c>
    </row>
    <row r="1828" spans="1:20" ht="45" x14ac:dyDescent="0.25">
      <c r="A1828">
        <v>1392</v>
      </c>
      <c r="B1828" s="3" t="s">
        <v>1393</v>
      </c>
      <c r="C1828" s="3" t="s">
        <v>5502</v>
      </c>
      <c r="D1828">
        <v>2500</v>
      </c>
      <c r="E1828">
        <v>2841</v>
      </c>
      <c r="F1828" t="s">
        <v>8219</v>
      </c>
      <c r="G1828" t="s">
        <v>8224</v>
      </c>
      <c r="H1828" t="s">
        <v>8246</v>
      </c>
      <c r="I1828">
        <v>1456976586</v>
      </c>
      <c r="J1828">
        <v>1454298186</v>
      </c>
      <c r="K1828" t="b">
        <v>0</v>
      </c>
      <c r="L1828">
        <v>104</v>
      </c>
      <c r="M1828" t="b">
        <v>1</v>
      </c>
      <c r="N1828" t="s">
        <v>8276</v>
      </c>
      <c r="O1828" s="9">
        <f t="shared" si="168"/>
        <v>114</v>
      </c>
      <c r="P1828" s="5">
        <f t="shared" si="169"/>
        <v>27.317307692307693</v>
      </c>
      <c r="Q1828" t="str">
        <f t="shared" si="170"/>
        <v>music</v>
      </c>
      <c r="R1828" t="str">
        <f t="shared" si="171"/>
        <v>rock</v>
      </c>
      <c r="S1828" s="10">
        <f t="shared" si="172"/>
        <v>42401.154930555553</v>
      </c>
      <c r="T1828" s="10">
        <f t="shared" si="173"/>
        <v>42432.154930555553</v>
      </c>
    </row>
    <row r="1829" spans="1:20" ht="60" x14ac:dyDescent="0.25">
      <c r="A1829">
        <v>1374</v>
      </c>
      <c r="B1829" s="3" t="s">
        <v>1375</v>
      </c>
      <c r="C1829" s="3" t="s">
        <v>5484</v>
      </c>
      <c r="D1829">
        <v>1500</v>
      </c>
      <c r="E1829">
        <v>2842</v>
      </c>
      <c r="F1829" t="s">
        <v>8219</v>
      </c>
      <c r="G1829" t="s">
        <v>8224</v>
      </c>
      <c r="H1829" t="s">
        <v>8246</v>
      </c>
      <c r="I1829">
        <v>1458874388</v>
      </c>
      <c r="J1829">
        <v>1456285988</v>
      </c>
      <c r="K1829" t="b">
        <v>0</v>
      </c>
      <c r="L1829">
        <v>66</v>
      </c>
      <c r="M1829" t="b">
        <v>1</v>
      </c>
      <c r="N1829" t="s">
        <v>8276</v>
      </c>
      <c r="O1829" s="9">
        <f t="shared" si="168"/>
        <v>189</v>
      </c>
      <c r="P1829" s="5">
        <f t="shared" si="169"/>
        <v>43.060606060606062</v>
      </c>
      <c r="Q1829" t="str">
        <f t="shared" si="170"/>
        <v>music</v>
      </c>
      <c r="R1829" t="str">
        <f t="shared" si="171"/>
        <v>rock</v>
      </c>
      <c r="S1829" s="10">
        <f t="shared" si="172"/>
        <v>42424.161898148144</v>
      </c>
      <c r="T1829" s="10">
        <f t="shared" si="173"/>
        <v>42454.12023148148</v>
      </c>
    </row>
    <row r="1830" spans="1:20" ht="60" x14ac:dyDescent="0.25">
      <c r="A1830">
        <v>3484</v>
      </c>
      <c r="B1830" s="3" t="s">
        <v>3483</v>
      </c>
      <c r="C1830" s="3" t="s">
        <v>7594</v>
      </c>
      <c r="D1830">
        <v>2500</v>
      </c>
      <c r="E1830">
        <v>2856</v>
      </c>
      <c r="F1830" t="s">
        <v>8219</v>
      </c>
      <c r="G1830" t="s">
        <v>8224</v>
      </c>
      <c r="H1830" t="s">
        <v>8246</v>
      </c>
      <c r="I1830">
        <v>1466014499</v>
      </c>
      <c r="J1830">
        <v>1463422499</v>
      </c>
      <c r="K1830" t="b">
        <v>0</v>
      </c>
      <c r="L1830">
        <v>44</v>
      </c>
      <c r="M1830" t="b">
        <v>1</v>
      </c>
      <c r="N1830" t="s">
        <v>8271</v>
      </c>
      <c r="O1830" s="9">
        <f t="shared" si="168"/>
        <v>114</v>
      </c>
      <c r="P1830" s="5">
        <f t="shared" si="169"/>
        <v>64.909090909090907</v>
      </c>
      <c r="Q1830" t="str">
        <f t="shared" si="170"/>
        <v>theater</v>
      </c>
      <c r="R1830" t="str">
        <f t="shared" si="171"/>
        <v>plays</v>
      </c>
      <c r="S1830" s="10">
        <f t="shared" si="172"/>
        <v>42506.760405092587</v>
      </c>
      <c r="T1830" s="10">
        <f t="shared" si="173"/>
        <v>42536.760405092587</v>
      </c>
    </row>
    <row r="1831" spans="1:20" ht="60" x14ac:dyDescent="0.25">
      <c r="A1831">
        <v>3230</v>
      </c>
      <c r="B1831" s="3" t="s">
        <v>3230</v>
      </c>
      <c r="C1831" s="3" t="s">
        <v>7340</v>
      </c>
      <c r="D1831">
        <v>2600</v>
      </c>
      <c r="E1831">
        <v>2857</v>
      </c>
      <c r="F1831" t="s">
        <v>8219</v>
      </c>
      <c r="G1831" t="s">
        <v>8224</v>
      </c>
      <c r="H1831" t="s">
        <v>8246</v>
      </c>
      <c r="I1831">
        <v>1412135940</v>
      </c>
      <c r="J1831">
        <v>1410840126</v>
      </c>
      <c r="K1831" t="b">
        <v>1</v>
      </c>
      <c r="L1831">
        <v>37</v>
      </c>
      <c r="M1831" t="b">
        <v>1</v>
      </c>
      <c r="N1831" t="s">
        <v>8271</v>
      </c>
      <c r="O1831" s="9">
        <f t="shared" si="168"/>
        <v>110</v>
      </c>
      <c r="P1831" s="5">
        <f t="shared" si="169"/>
        <v>77.21621621621621</v>
      </c>
      <c r="Q1831" t="str">
        <f t="shared" si="170"/>
        <v>theater</v>
      </c>
      <c r="R1831" t="str">
        <f t="shared" si="171"/>
        <v>plays</v>
      </c>
      <c r="S1831" s="10">
        <f t="shared" si="172"/>
        <v>41898.168125000004</v>
      </c>
      <c r="T1831" s="10">
        <f t="shared" si="173"/>
        <v>41913.165972222225</v>
      </c>
    </row>
    <row r="1832" spans="1:20" ht="45" x14ac:dyDescent="0.25">
      <c r="A1832">
        <v>3777</v>
      </c>
      <c r="B1832" s="3" t="s">
        <v>3774</v>
      </c>
      <c r="C1832" s="3" t="s">
        <v>7887</v>
      </c>
      <c r="D1832">
        <v>2000</v>
      </c>
      <c r="E1832">
        <v>2864</v>
      </c>
      <c r="F1832" t="s">
        <v>8219</v>
      </c>
      <c r="G1832" t="s">
        <v>8224</v>
      </c>
      <c r="H1832" t="s">
        <v>8246</v>
      </c>
      <c r="I1832">
        <v>1411790400</v>
      </c>
      <c r="J1832">
        <v>1409884821</v>
      </c>
      <c r="K1832" t="b">
        <v>0</v>
      </c>
      <c r="L1832">
        <v>59</v>
      </c>
      <c r="M1832" t="b">
        <v>1</v>
      </c>
      <c r="N1832" t="s">
        <v>8305</v>
      </c>
      <c r="O1832" s="9">
        <f t="shared" si="168"/>
        <v>143</v>
      </c>
      <c r="P1832" s="5">
        <f t="shared" si="169"/>
        <v>48.542372881355931</v>
      </c>
      <c r="Q1832" t="str">
        <f t="shared" si="170"/>
        <v>theater</v>
      </c>
      <c r="R1832" t="str">
        <f t="shared" si="171"/>
        <v>musical</v>
      </c>
      <c r="S1832" s="10">
        <f t="shared" si="172"/>
        <v>41887.111354166671</v>
      </c>
      <c r="T1832" s="10">
        <f t="shared" si="173"/>
        <v>41909.166666666664</v>
      </c>
    </row>
    <row r="1833" spans="1:20" ht="60" x14ac:dyDescent="0.25">
      <c r="A1833">
        <v>2832</v>
      </c>
      <c r="B1833" s="3" t="s">
        <v>2832</v>
      </c>
      <c r="C1833" s="3" t="s">
        <v>6942</v>
      </c>
      <c r="D1833">
        <v>2500</v>
      </c>
      <c r="E1833">
        <v>2867.99</v>
      </c>
      <c r="F1833" t="s">
        <v>8219</v>
      </c>
      <c r="G1833" t="s">
        <v>8225</v>
      </c>
      <c r="H1833" t="s">
        <v>8247</v>
      </c>
      <c r="I1833">
        <v>1416780000</v>
      </c>
      <c r="J1833">
        <v>1414342894</v>
      </c>
      <c r="K1833" t="b">
        <v>0</v>
      </c>
      <c r="L1833">
        <v>95</v>
      </c>
      <c r="M1833" t="b">
        <v>1</v>
      </c>
      <c r="N1833" t="s">
        <v>8271</v>
      </c>
      <c r="O1833" s="9">
        <f t="shared" si="168"/>
        <v>115</v>
      </c>
      <c r="P1833" s="5">
        <f t="shared" si="169"/>
        <v>30.189368421052631</v>
      </c>
      <c r="Q1833" t="str">
        <f t="shared" si="170"/>
        <v>theater</v>
      </c>
      <c r="R1833" t="str">
        <f t="shared" si="171"/>
        <v>plays</v>
      </c>
      <c r="S1833" s="10">
        <f t="shared" si="172"/>
        <v>41938.709421296298</v>
      </c>
      <c r="T1833" s="10">
        <f t="shared" si="173"/>
        <v>41966.916666666672</v>
      </c>
    </row>
    <row r="1834" spans="1:20" ht="45" x14ac:dyDescent="0.25">
      <c r="A1834">
        <v>3582</v>
      </c>
      <c r="B1834" s="3" t="s">
        <v>3581</v>
      </c>
      <c r="C1834" s="3" t="s">
        <v>7692</v>
      </c>
      <c r="D1834">
        <v>1000</v>
      </c>
      <c r="E1834">
        <v>2870</v>
      </c>
      <c r="F1834" t="s">
        <v>8219</v>
      </c>
      <c r="G1834" t="s">
        <v>8224</v>
      </c>
      <c r="H1834" t="s">
        <v>8246</v>
      </c>
      <c r="I1834">
        <v>1459822682</v>
      </c>
      <c r="J1834">
        <v>1458613082</v>
      </c>
      <c r="K1834" t="b">
        <v>0</v>
      </c>
      <c r="L1834">
        <v>49</v>
      </c>
      <c r="M1834" t="b">
        <v>1</v>
      </c>
      <c r="N1834" t="s">
        <v>8271</v>
      </c>
      <c r="O1834" s="9">
        <f t="shared" si="168"/>
        <v>287</v>
      </c>
      <c r="P1834" s="5">
        <f t="shared" si="169"/>
        <v>58.571428571428569</v>
      </c>
      <c r="Q1834" t="str">
        <f t="shared" si="170"/>
        <v>theater</v>
      </c>
      <c r="R1834" t="str">
        <f t="shared" si="171"/>
        <v>plays</v>
      </c>
      <c r="S1834" s="10">
        <f t="shared" si="172"/>
        <v>42451.095856481479</v>
      </c>
      <c r="T1834" s="10">
        <f t="shared" si="173"/>
        <v>42465.095856481479</v>
      </c>
    </row>
    <row r="1835" spans="1:20" ht="45" x14ac:dyDescent="0.25">
      <c r="A1835">
        <v>3252</v>
      </c>
      <c r="B1835" s="3" t="s">
        <v>3252</v>
      </c>
      <c r="C1835" s="3" t="s">
        <v>7362</v>
      </c>
      <c r="D1835">
        <v>2250</v>
      </c>
      <c r="E1835">
        <v>2876</v>
      </c>
      <c r="F1835" t="s">
        <v>8219</v>
      </c>
      <c r="G1835" t="s">
        <v>8225</v>
      </c>
      <c r="H1835" t="s">
        <v>8247</v>
      </c>
      <c r="I1835">
        <v>1473247240</v>
      </c>
      <c r="J1835">
        <v>1470655240</v>
      </c>
      <c r="K1835" t="b">
        <v>1</v>
      </c>
      <c r="L1835">
        <v>50</v>
      </c>
      <c r="M1835" t="b">
        <v>1</v>
      </c>
      <c r="N1835" t="s">
        <v>8271</v>
      </c>
      <c r="O1835" s="9">
        <f t="shared" si="168"/>
        <v>128</v>
      </c>
      <c r="P1835" s="5">
        <f t="shared" si="169"/>
        <v>57.52</v>
      </c>
      <c r="Q1835" t="str">
        <f t="shared" si="170"/>
        <v>theater</v>
      </c>
      <c r="R1835" t="str">
        <f t="shared" si="171"/>
        <v>plays</v>
      </c>
      <c r="S1835" s="10">
        <f t="shared" si="172"/>
        <v>42590.472685185188</v>
      </c>
      <c r="T1835" s="10">
        <f t="shared" si="173"/>
        <v>42620.472685185188</v>
      </c>
    </row>
    <row r="1836" spans="1:20" ht="45" x14ac:dyDescent="0.25">
      <c r="A1836">
        <v>3726</v>
      </c>
      <c r="B1836" s="3" t="s">
        <v>3723</v>
      </c>
      <c r="C1836" s="3" t="s">
        <v>7836</v>
      </c>
      <c r="D1836">
        <v>850</v>
      </c>
      <c r="E1836">
        <v>2879</v>
      </c>
      <c r="F1836" t="s">
        <v>8219</v>
      </c>
      <c r="G1836" t="s">
        <v>8224</v>
      </c>
      <c r="H1836" t="s">
        <v>8246</v>
      </c>
      <c r="I1836">
        <v>1461963600</v>
      </c>
      <c r="J1836">
        <v>1459567371</v>
      </c>
      <c r="K1836" t="b">
        <v>0</v>
      </c>
      <c r="L1836">
        <v>46</v>
      </c>
      <c r="M1836" t="b">
        <v>1</v>
      </c>
      <c r="N1836" t="s">
        <v>8271</v>
      </c>
      <c r="O1836" s="9">
        <f t="shared" si="168"/>
        <v>339</v>
      </c>
      <c r="P1836" s="5">
        <f t="shared" si="169"/>
        <v>62.586956521739133</v>
      </c>
      <c r="Q1836" t="str">
        <f t="shared" si="170"/>
        <v>theater</v>
      </c>
      <c r="R1836" t="str">
        <f t="shared" si="171"/>
        <v>plays</v>
      </c>
      <c r="S1836" s="10">
        <f t="shared" si="172"/>
        <v>42462.140868055561</v>
      </c>
      <c r="T1836" s="10">
        <f t="shared" si="173"/>
        <v>42489.875</v>
      </c>
    </row>
    <row r="1837" spans="1:20" ht="45" x14ac:dyDescent="0.25">
      <c r="A1837">
        <v>1648</v>
      </c>
      <c r="B1837" s="3" t="s">
        <v>1649</v>
      </c>
      <c r="C1837" s="3" t="s">
        <v>5758</v>
      </c>
      <c r="D1837">
        <v>2300</v>
      </c>
      <c r="E1837">
        <v>2881</v>
      </c>
      <c r="F1837" t="s">
        <v>8219</v>
      </c>
      <c r="G1837" t="s">
        <v>8224</v>
      </c>
      <c r="H1837" t="s">
        <v>8246</v>
      </c>
      <c r="I1837">
        <v>1300636482</v>
      </c>
      <c r="J1837">
        <v>1298048082</v>
      </c>
      <c r="K1837" t="b">
        <v>0</v>
      </c>
      <c r="L1837">
        <v>90</v>
      </c>
      <c r="M1837" t="b">
        <v>1</v>
      </c>
      <c r="N1837" t="s">
        <v>8292</v>
      </c>
      <c r="O1837" s="9">
        <f t="shared" si="168"/>
        <v>125</v>
      </c>
      <c r="P1837" s="5">
        <f t="shared" si="169"/>
        <v>32.011111111111113</v>
      </c>
      <c r="Q1837" t="str">
        <f t="shared" si="170"/>
        <v>music</v>
      </c>
      <c r="R1837" t="str">
        <f t="shared" si="171"/>
        <v>pop</v>
      </c>
      <c r="S1837" s="10">
        <f t="shared" si="172"/>
        <v>40592.704652777778</v>
      </c>
      <c r="T1837" s="10">
        <f t="shared" si="173"/>
        <v>40622.662986111114</v>
      </c>
    </row>
    <row r="1838" spans="1:20" ht="60" x14ac:dyDescent="0.25">
      <c r="A1838">
        <v>2020</v>
      </c>
      <c r="B1838" s="3" t="s">
        <v>2021</v>
      </c>
      <c r="C1838" s="3" t="s">
        <v>6130</v>
      </c>
      <c r="D1838">
        <v>1500</v>
      </c>
      <c r="E1838">
        <v>2885</v>
      </c>
      <c r="F1838" t="s">
        <v>8219</v>
      </c>
      <c r="G1838" t="s">
        <v>8224</v>
      </c>
      <c r="H1838" t="s">
        <v>8246</v>
      </c>
      <c r="I1838">
        <v>1400108640</v>
      </c>
      <c r="J1838">
        <v>1396923624</v>
      </c>
      <c r="K1838" t="b">
        <v>1</v>
      </c>
      <c r="L1838">
        <v>122</v>
      </c>
      <c r="M1838" t="b">
        <v>1</v>
      </c>
      <c r="N1838" t="s">
        <v>8295</v>
      </c>
      <c r="O1838" s="9">
        <f t="shared" si="168"/>
        <v>192</v>
      </c>
      <c r="P1838" s="5">
        <f t="shared" si="169"/>
        <v>23.647540983606557</v>
      </c>
      <c r="Q1838" t="str">
        <f t="shared" si="170"/>
        <v>technology</v>
      </c>
      <c r="R1838" t="str">
        <f t="shared" si="171"/>
        <v>hardware</v>
      </c>
      <c r="S1838" s="10">
        <f t="shared" si="172"/>
        <v>41737.097499999996</v>
      </c>
      <c r="T1838" s="10">
        <f t="shared" si="173"/>
        <v>41773.961111111108</v>
      </c>
    </row>
    <row r="1839" spans="1:20" ht="60" x14ac:dyDescent="0.25">
      <c r="A1839">
        <v>838</v>
      </c>
      <c r="B1839" s="3" t="s">
        <v>839</v>
      </c>
      <c r="C1839" s="3" t="s">
        <v>4948</v>
      </c>
      <c r="D1839">
        <v>2000</v>
      </c>
      <c r="E1839">
        <v>2908</v>
      </c>
      <c r="F1839" t="s">
        <v>8219</v>
      </c>
      <c r="G1839" t="s">
        <v>8224</v>
      </c>
      <c r="H1839" t="s">
        <v>8246</v>
      </c>
      <c r="I1839">
        <v>1326835985</v>
      </c>
      <c r="J1839">
        <v>1324243985</v>
      </c>
      <c r="K1839" t="b">
        <v>0</v>
      </c>
      <c r="L1839">
        <v>61</v>
      </c>
      <c r="M1839" t="b">
        <v>1</v>
      </c>
      <c r="N1839" t="s">
        <v>8276</v>
      </c>
      <c r="O1839" s="9">
        <f t="shared" si="168"/>
        <v>145</v>
      </c>
      <c r="P1839" s="5">
        <f t="shared" si="169"/>
        <v>47.672131147540981</v>
      </c>
      <c r="Q1839" t="str">
        <f t="shared" si="170"/>
        <v>music</v>
      </c>
      <c r="R1839" t="str">
        <f t="shared" si="171"/>
        <v>rock</v>
      </c>
      <c r="S1839" s="10">
        <f t="shared" si="172"/>
        <v>40895.897974537038</v>
      </c>
      <c r="T1839" s="10">
        <f t="shared" si="173"/>
        <v>40925.897974537038</v>
      </c>
    </row>
    <row r="1840" spans="1:20" x14ac:dyDescent="0.25">
      <c r="A1840">
        <v>2833</v>
      </c>
      <c r="B1840" s="3" t="s">
        <v>2833</v>
      </c>
      <c r="C1840" s="3" t="s">
        <v>6943</v>
      </c>
      <c r="D1840">
        <v>2700</v>
      </c>
      <c r="E1840">
        <v>2923</v>
      </c>
      <c r="F1840" t="s">
        <v>8219</v>
      </c>
      <c r="G1840" t="s">
        <v>8224</v>
      </c>
      <c r="H1840" t="s">
        <v>8246</v>
      </c>
      <c r="I1840">
        <v>1444528800</v>
      </c>
      <c r="J1840">
        <v>1442804633</v>
      </c>
      <c r="K1840" t="b">
        <v>0</v>
      </c>
      <c r="L1840">
        <v>35</v>
      </c>
      <c r="M1840" t="b">
        <v>1</v>
      </c>
      <c r="N1840" t="s">
        <v>8271</v>
      </c>
      <c r="O1840" s="9">
        <f t="shared" si="168"/>
        <v>108</v>
      </c>
      <c r="P1840" s="5">
        <f t="shared" si="169"/>
        <v>83.51428571428572</v>
      </c>
      <c r="Q1840" t="str">
        <f t="shared" si="170"/>
        <v>theater</v>
      </c>
      <c r="R1840" t="str">
        <f t="shared" si="171"/>
        <v>plays</v>
      </c>
      <c r="S1840" s="10">
        <f t="shared" si="172"/>
        <v>42268.127696759257</v>
      </c>
      <c r="T1840" s="10">
        <f t="shared" si="173"/>
        <v>42288.083333333328</v>
      </c>
    </row>
    <row r="1841" spans="1:20" ht="60" x14ac:dyDescent="0.25">
      <c r="A1841">
        <v>3705</v>
      </c>
      <c r="B1841" s="3" t="s">
        <v>3702</v>
      </c>
      <c r="C1841" s="3" t="s">
        <v>7815</v>
      </c>
      <c r="D1841">
        <v>2827</v>
      </c>
      <c r="E1841">
        <v>2925</v>
      </c>
      <c r="F1841" t="s">
        <v>8219</v>
      </c>
      <c r="G1841" t="s">
        <v>8224</v>
      </c>
      <c r="H1841" t="s">
        <v>8246</v>
      </c>
      <c r="I1841">
        <v>1403546400</v>
      </c>
      <c r="J1841">
        <v>1401714114</v>
      </c>
      <c r="K1841" t="b">
        <v>0</v>
      </c>
      <c r="L1841">
        <v>35</v>
      </c>
      <c r="M1841" t="b">
        <v>1</v>
      </c>
      <c r="N1841" t="s">
        <v>8271</v>
      </c>
      <c r="O1841" s="9">
        <f t="shared" si="168"/>
        <v>103</v>
      </c>
      <c r="P1841" s="5">
        <f t="shared" si="169"/>
        <v>83.571428571428569</v>
      </c>
      <c r="Q1841" t="str">
        <f t="shared" si="170"/>
        <v>theater</v>
      </c>
      <c r="R1841" t="str">
        <f t="shared" si="171"/>
        <v>plays</v>
      </c>
      <c r="S1841" s="10">
        <f t="shared" si="172"/>
        <v>41792.542986111112</v>
      </c>
      <c r="T1841" s="10">
        <f t="shared" si="173"/>
        <v>41813.75</v>
      </c>
    </row>
    <row r="1842" spans="1:20" ht="30" x14ac:dyDescent="0.25">
      <c r="A1842">
        <v>306</v>
      </c>
      <c r="B1842" s="3" t="s">
        <v>307</v>
      </c>
      <c r="C1842" s="3" t="s">
        <v>4416</v>
      </c>
      <c r="D1842">
        <v>1000</v>
      </c>
      <c r="E1842">
        <v>2929</v>
      </c>
      <c r="F1842" t="s">
        <v>8219</v>
      </c>
      <c r="G1842" t="s">
        <v>8224</v>
      </c>
      <c r="H1842" t="s">
        <v>8246</v>
      </c>
      <c r="I1842">
        <v>1363806333</v>
      </c>
      <c r="J1842">
        <v>1362081933</v>
      </c>
      <c r="K1842" t="b">
        <v>1</v>
      </c>
      <c r="L1842">
        <v>80</v>
      </c>
      <c r="M1842" t="b">
        <v>1</v>
      </c>
      <c r="N1842" t="s">
        <v>8269</v>
      </c>
      <c r="O1842" s="9">
        <f t="shared" si="168"/>
        <v>293</v>
      </c>
      <c r="P1842" s="5">
        <f t="shared" si="169"/>
        <v>36.612499999999997</v>
      </c>
      <c r="Q1842" t="str">
        <f t="shared" si="170"/>
        <v>film &amp; video</v>
      </c>
      <c r="R1842" t="str">
        <f t="shared" si="171"/>
        <v>documentary</v>
      </c>
      <c r="S1842" s="10">
        <f t="shared" si="172"/>
        <v>41333.837187500001</v>
      </c>
      <c r="T1842" s="10">
        <f t="shared" si="173"/>
        <v>41353.795520833337</v>
      </c>
    </row>
    <row r="1843" spans="1:20" ht="60" x14ac:dyDescent="0.25">
      <c r="A1843">
        <v>3419</v>
      </c>
      <c r="B1843" s="3" t="s">
        <v>3418</v>
      </c>
      <c r="C1843" s="3" t="s">
        <v>7529</v>
      </c>
      <c r="D1843">
        <v>2750</v>
      </c>
      <c r="E1843">
        <v>2930</v>
      </c>
      <c r="F1843" t="s">
        <v>8219</v>
      </c>
      <c r="G1843" t="s">
        <v>8241</v>
      </c>
      <c r="H1843" t="s">
        <v>8249</v>
      </c>
      <c r="I1843">
        <v>1459978200</v>
      </c>
      <c r="J1843">
        <v>1458416585</v>
      </c>
      <c r="K1843" t="b">
        <v>0</v>
      </c>
      <c r="L1843">
        <v>46</v>
      </c>
      <c r="M1843" t="b">
        <v>1</v>
      </c>
      <c r="N1843" t="s">
        <v>8271</v>
      </c>
      <c r="O1843" s="9">
        <f t="shared" si="168"/>
        <v>107</v>
      </c>
      <c r="P1843" s="5">
        <f t="shared" si="169"/>
        <v>63.695652173913047</v>
      </c>
      <c r="Q1843" t="str">
        <f t="shared" si="170"/>
        <v>theater</v>
      </c>
      <c r="R1843" t="str">
        <f t="shared" si="171"/>
        <v>plays</v>
      </c>
      <c r="S1843" s="10">
        <f t="shared" si="172"/>
        <v>42448.821585648147</v>
      </c>
      <c r="T1843" s="10">
        <f t="shared" si="173"/>
        <v>42466.895833333328</v>
      </c>
    </row>
    <row r="1844" spans="1:20" ht="60" x14ac:dyDescent="0.25">
      <c r="A1844">
        <v>1926</v>
      </c>
      <c r="B1844" s="3" t="s">
        <v>1927</v>
      </c>
      <c r="C1844" s="3" t="s">
        <v>6036</v>
      </c>
      <c r="D1844">
        <v>1500</v>
      </c>
      <c r="E1844">
        <v>2930.69</v>
      </c>
      <c r="F1844" t="s">
        <v>8219</v>
      </c>
      <c r="G1844" t="s">
        <v>8224</v>
      </c>
      <c r="H1844" t="s">
        <v>8246</v>
      </c>
      <c r="I1844">
        <v>1288657560</v>
      </c>
      <c r="J1844">
        <v>1286319256</v>
      </c>
      <c r="K1844" t="b">
        <v>0</v>
      </c>
      <c r="L1844">
        <v>107</v>
      </c>
      <c r="M1844" t="b">
        <v>1</v>
      </c>
      <c r="N1844" t="s">
        <v>8279</v>
      </c>
      <c r="O1844" s="9">
        <f t="shared" si="168"/>
        <v>195</v>
      </c>
      <c r="P1844" s="5">
        <f t="shared" si="169"/>
        <v>27.3896261682243</v>
      </c>
      <c r="Q1844" t="str">
        <f t="shared" si="170"/>
        <v>music</v>
      </c>
      <c r="R1844" t="str">
        <f t="shared" si="171"/>
        <v>indie rock</v>
      </c>
      <c r="S1844" s="10">
        <f t="shared" si="172"/>
        <v>40456.954351851848</v>
      </c>
      <c r="T1844" s="10">
        <f t="shared" si="173"/>
        <v>40484.018055555556</v>
      </c>
    </row>
    <row r="1845" spans="1:20" ht="60" x14ac:dyDescent="0.25">
      <c r="A1845">
        <v>2166</v>
      </c>
      <c r="B1845" s="3" t="s">
        <v>2167</v>
      </c>
      <c r="C1845" s="3" t="s">
        <v>6276</v>
      </c>
      <c r="D1845">
        <v>2000</v>
      </c>
      <c r="E1845">
        <v>2932</v>
      </c>
      <c r="F1845" t="s">
        <v>8219</v>
      </c>
      <c r="G1845" t="s">
        <v>8224</v>
      </c>
      <c r="H1845" t="s">
        <v>8246</v>
      </c>
      <c r="I1845">
        <v>1417813618</v>
      </c>
      <c r="J1845">
        <v>1413922018</v>
      </c>
      <c r="K1845" t="b">
        <v>0</v>
      </c>
      <c r="L1845">
        <v>32</v>
      </c>
      <c r="M1845" t="b">
        <v>1</v>
      </c>
      <c r="N1845" t="s">
        <v>8276</v>
      </c>
      <c r="O1845" s="9">
        <f t="shared" si="168"/>
        <v>147</v>
      </c>
      <c r="P1845" s="5">
        <f t="shared" si="169"/>
        <v>91.625</v>
      </c>
      <c r="Q1845" t="str">
        <f t="shared" si="170"/>
        <v>music</v>
      </c>
      <c r="R1845" t="str">
        <f t="shared" si="171"/>
        <v>rock</v>
      </c>
      <c r="S1845" s="10">
        <f t="shared" si="172"/>
        <v>41933.838171296295</v>
      </c>
      <c r="T1845" s="10">
        <f t="shared" si="173"/>
        <v>41978.879837962959</v>
      </c>
    </row>
    <row r="1846" spans="1:20" ht="45" x14ac:dyDescent="0.25">
      <c r="A1846">
        <v>3177</v>
      </c>
      <c r="B1846" s="3" t="s">
        <v>3177</v>
      </c>
      <c r="C1846" s="3" t="s">
        <v>7287</v>
      </c>
      <c r="D1846">
        <v>2500</v>
      </c>
      <c r="E1846">
        <v>2935</v>
      </c>
      <c r="F1846" t="s">
        <v>8219</v>
      </c>
      <c r="G1846" t="s">
        <v>8224</v>
      </c>
      <c r="H1846" t="s">
        <v>8246</v>
      </c>
      <c r="I1846">
        <v>1403366409</v>
      </c>
      <c r="J1846">
        <v>1400774409</v>
      </c>
      <c r="K1846" t="b">
        <v>1</v>
      </c>
      <c r="L1846">
        <v>51</v>
      </c>
      <c r="M1846" t="b">
        <v>1</v>
      </c>
      <c r="N1846" t="s">
        <v>8271</v>
      </c>
      <c r="O1846" s="9">
        <f t="shared" si="168"/>
        <v>117</v>
      </c>
      <c r="P1846" s="5">
        <f t="shared" si="169"/>
        <v>57.549019607843135</v>
      </c>
      <c r="Q1846" t="str">
        <f t="shared" si="170"/>
        <v>theater</v>
      </c>
      <c r="R1846" t="str">
        <f t="shared" si="171"/>
        <v>plays</v>
      </c>
      <c r="S1846" s="10">
        <f t="shared" si="172"/>
        <v>41781.666770833333</v>
      </c>
      <c r="T1846" s="10">
        <f t="shared" si="173"/>
        <v>41811.666770833333</v>
      </c>
    </row>
    <row r="1847" spans="1:20" ht="60" x14ac:dyDescent="0.25">
      <c r="A1847">
        <v>1191</v>
      </c>
      <c r="B1847" s="3" t="s">
        <v>1192</v>
      </c>
      <c r="C1847" s="3" t="s">
        <v>5301</v>
      </c>
      <c r="D1847">
        <v>2700</v>
      </c>
      <c r="E1847">
        <v>2945</v>
      </c>
      <c r="F1847" t="s">
        <v>8219</v>
      </c>
      <c r="G1847" t="s">
        <v>8224</v>
      </c>
      <c r="H1847" t="s">
        <v>8246</v>
      </c>
      <c r="I1847">
        <v>1458480560</v>
      </c>
      <c r="J1847">
        <v>1455892160</v>
      </c>
      <c r="K1847" t="b">
        <v>0</v>
      </c>
      <c r="L1847">
        <v>33</v>
      </c>
      <c r="M1847" t="b">
        <v>1</v>
      </c>
      <c r="N1847" t="s">
        <v>8285</v>
      </c>
      <c r="O1847" s="9">
        <f t="shared" si="168"/>
        <v>109</v>
      </c>
      <c r="P1847" s="5">
        <f t="shared" si="169"/>
        <v>89.242424242424249</v>
      </c>
      <c r="Q1847" t="str">
        <f t="shared" si="170"/>
        <v>photography</v>
      </c>
      <c r="R1847" t="str">
        <f t="shared" si="171"/>
        <v>photobooks</v>
      </c>
      <c r="S1847" s="10">
        <f t="shared" si="172"/>
        <v>42419.603703703702</v>
      </c>
      <c r="T1847" s="10">
        <f t="shared" si="173"/>
        <v>42449.562037037031</v>
      </c>
    </row>
    <row r="1848" spans="1:20" ht="30" x14ac:dyDescent="0.25">
      <c r="A1848">
        <v>2786</v>
      </c>
      <c r="B1848" s="3" t="s">
        <v>2786</v>
      </c>
      <c r="C1848" s="3" t="s">
        <v>6896</v>
      </c>
      <c r="D1848">
        <v>2500</v>
      </c>
      <c r="E1848">
        <v>2946</v>
      </c>
      <c r="F1848" t="s">
        <v>8219</v>
      </c>
      <c r="G1848" t="s">
        <v>8225</v>
      </c>
      <c r="H1848" t="s">
        <v>8247</v>
      </c>
      <c r="I1848">
        <v>1404913180</v>
      </c>
      <c r="J1848">
        <v>1403703580</v>
      </c>
      <c r="K1848" t="b">
        <v>0</v>
      </c>
      <c r="L1848">
        <v>74</v>
      </c>
      <c r="M1848" t="b">
        <v>1</v>
      </c>
      <c r="N1848" t="s">
        <v>8271</v>
      </c>
      <c r="O1848" s="9">
        <f t="shared" si="168"/>
        <v>118</v>
      </c>
      <c r="P1848" s="5">
        <f t="shared" si="169"/>
        <v>39.810810810810814</v>
      </c>
      <c r="Q1848" t="str">
        <f t="shared" si="170"/>
        <v>theater</v>
      </c>
      <c r="R1848" t="str">
        <f t="shared" si="171"/>
        <v>plays</v>
      </c>
      <c r="S1848" s="10">
        <f t="shared" si="172"/>
        <v>41815.569212962961</v>
      </c>
      <c r="T1848" s="10">
        <f t="shared" si="173"/>
        <v>41829.569212962961</v>
      </c>
    </row>
    <row r="1849" spans="1:20" ht="60" x14ac:dyDescent="0.25">
      <c r="A1849">
        <v>3401</v>
      </c>
      <c r="B1849" s="3" t="s">
        <v>3400</v>
      </c>
      <c r="C1849" s="3" t="s">
        <v>7511</v>
      </c>
      <c r="D1849">
        <v>2900</v>
      </c>
      <c r="E1849">
        <v>2954</v>
      </c>
      <c r="F1849" t="s">
        <v>8219</v>
      </c>
      <c r="G1849" t="s">
        <v>8225</v>
      </c>
      <c r="H1849" t="s">
        <v>8247</v>
      </c>
      <c r="I1849">
        <v>1438968146</v>
      </c>
      <c r="J1849">
        <v>1436376146</v>
      </c>
      <c r="K1849" t="b">
        <v>0</v>
      </c>
      <c r="L1849">
        <v>66</v>
      </c>
      <c r="M1849" t="b">
        <v>1</v>
      </c>
      <c r="N1849" t="s">
        <v>8271</v>
      </c>
      <c r="O1849" s="9">
        <f t="shared" si="168"/>
        <v>102</v>
      </c>
      <c r="P1849" s="5">
        <f t="shared" si="169"/>
        <v>44.757575757575758</v>
      </c>
      <c r="Q1849" t="str">
        <f t="shared" si="170"/>
        <v>theater</v>
      </c>
      <c r="R1849" t="str">
        <f t="shared" si="171"/>
        <v>plays</v>
      </c>
      <c r="S1849" s="10">
        <f t="shared" si="172"/>
        <v>42193.723912037036</v>
      </c>
      <c r="T1849" s="10">
        <f t="shared" si="173"/>
        <v>42223.723912037036</v>
      </c>
    </row>
    <row r="1850" spans="1:20" ht="60" x14ac:dyDescent="0.25">
      <c r="A1850">
        <v>2274</v>
      </c>
      <c r="B1850" s="3" t="s">
        <v>2275</v>
      </c>
      <c r="C1850" s="3" t="s">
        <v>6384</v>
      </c>
      <c r="D1850">
        <v>2500</v>
      </c>
      <c r="E1850">
        <v>2990</v>
      </c>
      <c r="F1850" t="s">
        <v>8219</v>
      </c>
      <c r="G1850" t="s">
        <v>8224</v>
      </c>
      <c r="H1850" t="s">
        <v>8246</v>
      </c>
      <c r="I1850">
        <v>1393156857</v>
      </c>
      <c r="J1850">
        <v>1390564857</v>
      </c>
      <c r="K1850" t="b">
        <v>0</v>
      </c>
      <c r="L1850">
        <v>99</v>
      </c>
      <c r="M1850" t="b">
        <v>1</v>
      </c>
      <c r="N1850" t="s">
        <v>8297</v>
      </c>
      <c r="O1850" s="9">
        <f t="shared" si="168"/>
        <v>120</v>
      </c>
      <c r="P1850" s="5">
        <f t="shared" si="169"/>
        <v>30.202020202020201</v>
      </c>
      <c r="Q1850" t="str">
        <f t="shared" si="170"/>
        <v>games</v>
      </c>
      <c r="R1850" t="str">
        <f t="shared" si="171"/>
        <v>tabletop games</v>
      </c>
      <c r="S1850" s="10">
        <f t="shared" si="172"/>
        <v>41663.500659722224</v>
      </c>
      <c r="T1850" s="10">
        <f t="shared" si="173"/>
        <v>41693.500659722224</v>
      </c>
    </row>
    <row r="1851" spans="1:20" ht="45" x14ac:dyDescent="0.25">
      <c r="A1851">
        <v>1857</v>
      </c>
      <c r="B1851" s="3" t="s">
        <v>1858</v>
      </c>
      <c r="C1851" s="3" t="s">
        <v>5967</v>
      </c>
      <c r="D1851">
        <v>3000</v>
      </c>
      <c r="E1851">
        <v>3000</v>
      </c>
      <c r="F1851" t="s">
        <v>8219</v>
      </c>
      <c r="G1851" t="s">
        <v>8224</v>
      </c>
      <c r="H1851" t="s">
        <v>8246</v>
      </c>
      <c r="I1851">
        <v>1410546413</v>
      </c>
      <c r="J1851">
        <v>1407954413</v>
      </c>
      <c r="K1851" t="b">
        <v>0</v>
      </c>
      <c r="L1851">
        <v>22</v>
      </c>
      <c r="M1851" t="b">
        <v>1</v>
      </c>
      <c r="N1851" t="s">
        <v>8276</v>
      </c>
      <c r="O1851" s="9">
        <f t="shared" si="168"/>
        <v>100</v>
      </c>
      <c r="P1851" s="5">
        <f t="shared" si="169"/>
        <v>136.36363636363637</v>
      </c>
      <c r="Q1851" t="str">
        <f t="shared" si="170"/>
        <v>music</v>
      </c>
      <c r="R1851" t="str">
        <f t="shared" si="171"/>
        <v>rock</v>
      </c>
      <c r="S1851" s="10">
        <f t="shared" si="172"/>
        <v>41864.76866898148</v>
      </c>
      <c r="T1851" s="10">
        <f t="shared" si="173"/>
        <v>41894.76866898148</v>
      </c>
    </row>
    <row r="1852" spans="1:20" ht="60" x14ac:dyDescent="0.25">
      <c r="A1852">
        <v>2097</v>
      </c>
      <c r="B1852" s="3" t="s">
        <v>2098</v>
      </c>
      <c r="C1852" s="3" t="s">
        <v>6207</v>
      </c>
      <c r="D1852">
        <v>3000</v>
      </c>
      <c r="E1852">
        <v>3000</v>
      </c>
      <c r="F1852" t="s">
        <v>8219</v>
      </c>
      <c r="G1852" t="s">
        <v>8224</v>
      </c>
      <c r="H1852" t="s">
        <v>8246</v>
      </c>
      <c r="I1852">
        <v>1322751735</v>
      </c>
      <c r="J1852">
        <v>1317564135</v>
      </c>
      <c r="K1852" t="b">
        <v>0</v>
      </c>
      <c r="L1852">
        <v>38</v>
      </c>
      <c r="M1852" t="b">
        <v>1</v>
      </c>
      <c r="N1852" t="s">
        <v>8279</v>
      </c>
      <c r="O1852" s="9">
        <f t="shared" si="168"/>
        <v>100</v>
      </c>
      <c r="P1852" s="5">
        <f t="shared" si="169"/>
        <v>78.94736842105263</v>
      </c>
      <c r="Q1852" t="str">
        <f t="shared" si="170"/>
        <v>music</v>
      </c>
      <c r="R1852" t="str">
        <f t="shared" si="171"/>
        <v>indie rock</v>
      </c>
      <c r="S1852" s="10">
        <f t="shared" si="172"/>
        <v>40818.58489583333</v>
      </c>
      <c r="T1852" s="10">
        <f t="shared" si="173"/>
        <v>40878.626562500001</v>
      </c>
    </row>
    <row r="1853" spans="1:20" ht="45" x14ac:dyDescent="0.25">
      <c r="A1853">
        <v>2830</v>
      </c>
      <c r="B1853" s="3" t="s">
        <v>2830</v>
      </c>
      <c r="C1853" s="3" t="s">
        <v>6940</v>
      </c>
      <c r="D1853">
        <v>3000</v>
      </c>
      <c r="E1853">
        <v>3000</v>
      </c>
      <c r="F1853" t="s">
        <v>8219</v>
      </c>
      <c r="G1853" t="s">
        <v>8224</v>
      </c>
      <c r="H1853" t="s">
        <v>8246</v>
      </c>
      <c r="I1853">
        <v>1399867140</v>
      </c>
      <c r="J1853">
        <v>1398802148</v>
      </c>
      <c r="K1853" t="b">
        <v>0</v>
      </c>
      <c r="L1853">
        <v>11</v>
      </c>
      <c r="M1853" t="b">
        <v>1</v>
      </c>
      <c r="N1853" t="s">
        <v>8271</v>
      </c>
      <c r="O1853" s="9">
        <f t="shared" si="168"/>
        <v>100</v>
      </c>
      <c r="P1853" s="5">
        <f t="shared" si="169"/>
        <v>272.72727272727275</v>
      </c>
      <c r="Q1853" t="str">
        <f t="shared" si="170"/>
        <v>theater</v>
      </c>
      <c r="R1853" t="str">
        <f t="shared" si="171"/>
        <v>plays</v>
      </c>
      <c r="S1853" s="10">
        <f t="shared" si="172"/>
        <v>41758.839675925927</v>
      </c>
      <c r="T1853" s="10">
        <f t="shared" si="173"/>
        <v>41771.165972222225</v>
      </c>
    </row>
    <row r="1854" spans="1:20" ht="45" x14ac:dyDescent="0.25">
      <c r="A1854">
        <v>3375</v>
      </c>
      <c r="B1854" s="3" t="s">
        <v>3374</v>
      </c>
      <c r="C1854" s="3" t="s">
        <v>7485</v>
      </c>
      <c r="D1854">
        <v>3000</v>
      </c>
      <c r="E1854">
        <v>3000</v>
      </c>
      <c r="F1854" t="s">
        <v>8219</v>
      </c>
      <c r="G1854" t="s">
        <v>8225</v>
      </c>
      <c r="H1854" t="s">
        <v>8247</v>
      </c>
      <c r="I1854">
        <v>1400423973</v>
      </c>
      <c r="J1854">
        <v>1399387173</v>
      </c>
      <c r="K1854" t="b">
        <v>0</v>
      </c>
      <c r="L1854">
        <v>17</v>
      </c>
      <c r="M1854" t="b">
        <v>1</v>
      </c>
      <c r="N1854" t="s">
        <v>8271</v>
      </c>
      <c r="O1854" s="9">
        <f t="shared" si="168"/>
        <v>100</v>
      </c>
      <c r="P1854" s="5">
        <f t="shared" si="169"/>
        <v>176.47058823529412</v>
      </c>
      <c r="Q1854" t="str">
        <f t="shared" si="170"/>
        <v>theater</v>
      </c>
      <c r="R1854" t="str">
        <f t="shared" si="171"/>
        <v>plays</v>
      </c>
      <c r="S1854" s="10">
        <f t="shared" si="172"/>
        <v>41765.610798611109</v>
      </c>
      <c r="T1854" s="10">
        <f t="shared" si="173"/>
        <v>41777.610798611109</v>
      </c>
    </row>
    <row r="1855" spans="1:20" ht="45" x14ac:dyDescent="0.25">
      <c r="A1855">
        <v>3412</v>
      </c>
      <c r="B1855" s="3" t="s">
        <v>3411</v>
      </c>
      <c r="C1855" s="3" t="s">
        <v>7522</v>
      </c>
      <c r="D1855">
        <v>3000</v>
      </c>
      <c r="E1855">
        <v>3000</v>
      </c>
      <c r="F1855" t="s">
        <v>8219</v>
      </c>
      <c r="G1855" t="s">
        <v>8225</v>
      </c>
      <c r="H1855" t="s">
        <v>8247</v>
      </c>
      <c r="I1855">
        <v>1411858862</v>
      </c>
      <c r="J1855">
        <v>1409266862</v>
      </c>
      <c r="K1855" t="b">
        <v>0</v>
      </c>
      <c r="L1855">
        <v>26</v>
      </c>
      <c r="M1855" t="b">
        <v>1</v>
      </c>
      <c r="N1855" t="s">
        <v>8271</v>
      </c>
      <c r="O1855" s="9">
        <f t="shared" si="168"/>
        <v>100</v>
      </c>
      <c r="P1855" s="5">
        <f t="shared" si="169"/>
        <v>115.38461538461539</v>
      </c>
      <c r="Q1855" t="str">
        <f t="shared" si="170"/>
        <v>theater</v>
      </c>
      <c r="R1855" t="str">
        <f t="shared" si="171"/>
        <v>plays</v>
      </c>
      <c r="S1855" s="10">
        <f t="shared" si="172"/>
        <v>41879.959050925929</v>
      </c>
      <c r="T1855" s="10">
        <f t="shared" si="173"/>
        <v>41909.959050925929</v>
      </c>
    </row>
    <row r="1856" spans="1:20" ht="45" x14ac:dyDescent="0.25">
      <c r="A1856">
        <v>3623</v>
      </c>
      <c r="B1856" s="3" t="s">
        <v>3621</v>
      </c>
      <c r="C1856" s="3" t="s">
        <v>7733</v>
      </c>
      <c r="D1856">
        <v>2500</v>
      </c>
      <c r="E1856">
        <v>3000</v>
      </c>
      <c r="F1856" t="s">
        <v>8219</v>
      </c>
      <c r="G1856" t="s">
        <v>8224</v>
      </c>
      <c r="H1856" t="s">
        <v>8246</v>
      </c>
      <c r="I1856">
        <v>1406358000</v>
      </c>
      <c r="J1856">
        <v>1404841270</v>
      </c>
      <c r="K1856" t="b">
        <v>0</v>
      </c>
      <c r="L1856">
        <v>34</v>
      </c>
      <c r="M1856" t="b">
        <v>1</v>
      </c>
      <c r="N1856" t="s">
        <v>8271</v>
      </c>
      <c r="O1856" s="9">
        <f t="shared" si="168"/>
        <v>120</v>
      </c>
      <c r="P1856" s="5">
        <f t="shared" si="169"/>
        <v>88.235294117647058</v>
      </c>
      <c r="Q1856" t="str">
        <f t="shared" si="170"/>
        <v>theater</v>
      </c>
      <c r="R1856" t="str">
        <f t="shared" si="171"/>
        <v>plays</v>
      </c>
      <c r="S1856" s="10">
        <f t="shared" si="172"/>
        <v>41828.736921296295</v>
      </c>
      <c r="T1856" s="10">
        <f t="shared" si="173"/>
        <v>41846.291666666664</v>
      </c>
    </row>
    <row r="1857" spans="1:20" ht="45" x14ac:dyDescent="0.25">
      <c r="A1857">
        <v>3754</v>
      </c>
      <c r="B1857" s="3" t="s">
        <v>3751</v>
      </c>
      <c r="C1857" s="3" t="s">
        <v>7864</v>
      </c>
      <c r="D1857">
        <v>2500</v>
      </c>
      <c r="E1857">
        <v>3000</v>
      </c>
      <c r="F1857" t="s">
        <v>8219</v>
      </c>
      <c r="G1857" t="s">
        <v>8224</v>
      </c>
      <c r="H1857" t="s">
        <v>8246</v>
      </c>
      <c r="I1857">
        <v>1406350740</v>
      </c>
      <c r="J1857">
        <v>1403125737</v>
      </c>
      <c r="K1857" t="b">
        <v>0</v>
      </c>
      <c r="L1857">
        <v>27</v>
      </c>
      <c r="M1857" t="b">
        <v>1</v>
      </c>
      <c r="N1857" t="s">
        <v>8305</v>
      </c>
      <c r="O1857" s="9">
        <f t="shared" si="168"/>
        <v>120</v>
      </c>
      <c r="P1857" s="5">
        <f t="shared" si="169"/>
        <v>111.11111111111111</v>
      </c>
      <c r="Q1857" t="str">
        <f t="shared" si="170"/>
        <v>theater</v>
      </c>
      <c r="R1857" t="str">
        <f t="shared" si="171"/>
        <v>musical</v>
      </c>
      <c r="S1857" s="10">
        <f t="shared" si="172"/>
        <v>41808.881215277775</v>
      </c>
      <c r="T1857" s="10">
        <f t="shared" si="173"/>
        <v>41846.207638888889</v>
      </c>
    </row>
    <row r="1858" spans="1:20" ht="45" x14ac:dyDescent="0.25">
      <c r="A1858">
        <v>3780</v>
      </c>
      <c r="B1858" s="3" t="s">
        <v>3777</v>
      </c>
      <c r="C1858" s="3" t="s">
        <v>7890</v>
      </c>
      <c r="D1858">
        <v>2500</v>
      </c>
      <c r="E1858">
        <v>3000</v>
      </c>
      <c r="F1858" t="s">
        <v>8219</v>
      </c>
      <c r="G1858" t="s">
        <v>8224</v>
      </c>
      <c r="H1858" t="s">
        <v>8246</v>
      </c>
      <c r="I1858">
        <v>1436817960</v>
      </c>
      <c r="J1858">
        <v>1433999785</v>
      </c>
      <c r="K1858" t="b">
        <v>0</v>
      </c>
      <c r="L1858">
        <v>30</v>
      </c>
      <c r="M1858" t="b">
        <v>1</v>
      </c>
      <c r="N1858" t="s">
        <v>8305</v>
      </c>
      <c r="O1858" s="9">
        <f t="shared" ref="O1858:O1921" si="174">ROUND((E1858/D1858)*100,0)</f>
        <v>120</v>
      </c>
      <c r="P1858" s="5">
        <f t="shared" ref="P1858:P1921" si="175">E1858/L1858</f>
        <v>100</v>
      </c>
      <c r="Q1858" t="str">
        <f t="shared" ref="Q1858:Q1921" si="176">LEFT(N1858,SEARCH("/",N1858)-1)</f>
        <v>theater</v>
      </c>
      <c r="R1858" t="str">
        <f t="shared" ref="R1858:R1921" si="177">RIGHT(N1858,LEN(N1858)-SEARCH("/",N1858,1))</f>
        <v>musical</v>
      </c>
      <c r="S1858" s="10">
        <f t="shared" ref="S1858:S1921" si="178">(((J1858/60)/60)/24)+DATE(1970,1,1)</f>
        <v>42166.219733796301</v>
      </c>
      <c r="T1858" s="10">
        <f t="shared" ref="T1858:T1921" si="179">(((I1858/60)/60)/24)+DATE(1970,1,1)</f>
        <v>42198.837499999994</v>
      </c>
    </row>
    <row r="1859" spans="1:20" x14ac:dyDescent="0.25">
      <c r="A1859">
        <v>1824</v>
      </c>
      <c r="B1859" s="3" t="s">
        <v>1825</v>
      </c>
      <c r="C1859" s="3" t="s">
        <v>5934</v>
      </c>
      <c r="D1859">
        <v>3000</v>
      </c>
      <c r="E1859">
        <v>3002</v>
      </c>
      <c r="F1859" t="s">
        <v>8219</v>
      </c>
      <c r="G1859" t="s">
        <v>8224</v>
      </c>
      <c r="H1859" t="s">
        <v>8246</v>
      </c>
      <c r="I1859">
        <v>1389146880</v>
      </c>
      <c r="J1859">
        <v>1387403967</v>
      </c>
      <c r="K1859" t="b">
        <v>0</v>
      </c>
      <c r="L1859">
        <v>40</v>
      </c>
      <c r="M1859" t="b">
        <v>1</v>
      </c>
      <c r="N1859" t="s">
        <v>8276</v>
      </c>
      <c r="O1859" s="9">
        <f t="shared" si="174"/>
        <v>100</v>
      </c>
      <c r="P1859" s="5">
        <f t="shared" si="175"/>
        <v>75.05</v>
      </c>
      <c r="Q1859" t="str">
        <f t="shared" si="176"/>
        <v>music</v>
      </c>
      <c r="R1859" t="str">
        <f t="shared" si="177"/>
        <v>rock</v>
      </c>
      <c r="S1859" s="10">
        <f t="shared" si="178"/>
        <v>41626.916284722225</v>
      </c>
      <c r="T1859" s="10">
        <f t="shared" si="179"/>
        <v>41647.088888888888</v>
      </c>
    </row>
    <row r="1860" spans="1:20" ht="60" x14ac:dyDescent="0.25">
      <c r="A1860">
        <v>2560</v>
      </c>
      <c r="B1860" s="3" t="s">
        <v>2560</v>
      </c>
      <c r="C1860" s="3" t="s">
        <v>6670</v>
      </c>
      <c r="D1860">
        <v>3000</v>
      </c>
      <c r="E1860">
        <v>3003</v>
      </c>
      <c r="F1860" t="s">
        <v>8219</v>
      </c>
      <c r="G1860" t="s">
        <v>8225</v>
      </c>
      <c r="H1860" t="s">
        <v>8247</v>
      </c>
      <c r="I1860">
        <v>1425682174</v>
      </c>
      <c r="J1860">
        <v>1423090174</v>
      </c>
      <c r="K1860" t="b">
        <v>0</v>
      </c>
      <c r="L1860">
        <v>21</v>
      </c>
      <c r="M1860" t="b">
        <v>1</v>
      </c>
      <c r="N1860" t="s">
        <v>8300</v>
      </c>
      <c r="O1860" s="9">
        <f t="shared" si="174"/>
        <v>100</v>
      </c>
      <c r="P1860" s="5">
        <f t="shared" si="175"/>
        <v>143</v>
      </c>
      <c r="Q1860" t="str">
        <f t="shared" si="176"/>
        <v>music</v>
      </c>
      <c r="R1860" t="str">
        <f t="shared" si="177"/>
        <v>classical music</v>
      </c>
      <c r="S1860" s="10">
        <f t="shared" si="178"/>
        <v>42039.951087962967</v>
      </c>
      <c r="T1860" s="10">
        <f t="shared" si="179"/>
        <v>42069.951087962967</v>
      </c>
    </row>
    <row r="1861" spans="1:20" ht="60" x14ac:dyDescent="0.25">
      <c r="A1861">
        <v>3609</v>
      </c>
      <c r="B1861" s="3" t="s">
        <v>3608</v>
      </c>
      <c r="C1861" s="3" t="s">
        <v>7719</v>
      </c>
      <c r="D1861">
        <v>1960</v>
      </c>
      <c r="E1861">
        <v>3005</v>
      </c>
      <c r="F1861" t="s">
        <v>8219</v>
      </c>
      <c r="G1861" t="s">
        <v>8225</v>
      </c>
      <c r="H1861" t="s">
        <v>8247</v>
      </c>
      <c r="I1861">
        <v>1459378085</v>
      </c>
      <c r="J1861">
        <v>1456789685</v>
      </c>
      <c r="K1861" t="b">
        <v>0</v>
      </c>
      <c r="L1861">
        <v>21</v>
      </c>
      <c r="M1861" t="b">
        <v>1</v>
      </c>
      <c r="N1861" t="s">
        <v>8271</v>
      </c>
      <c r="O1861" s="9">
        <f t="shared" si="174"/>
        <v>153</v>
      </c>
      <c r="P1861" s="5">
        <f t="shared" si="175"/>
        <v>143.0952380952381</v>
      </c>
      <c r="Q1861" t="str">
        <f t="shared" si="176"/>
        <v>theater</v>
      </c>
      <c r="R1861" t="str">
        <f t="shared" si="177"/>
        <v>plays</v>
      </c>
      <c r="S1861" s="10">
        <f t="shared" si="178"/>
        <v>42429.991724537031</v>
      </c>
      <c r="T1861" s="10">
        <f t="shared" si="179"/>
        <v>42459.950057870374</v>
      </c>
    </row>
    <row r="1862" spans="1:20" ht="30" x14ac:dyDescent="0.25">
      <c r="A1862">
        <v>2089</v>
      </c>
      <c r="B1862" s="3" t="s">
        <v>2090</v>
      </c>
      <c r="C1862" s="3" t="s">
        <v>6199</v>
      </c>
      <c r="D1862">
        <v>2500</v>
      </c>
      <c r="E1862">
        <v>3010.01</v>
      </c>
      <c r="F1862" t="s">
        <v>8219</v>
      </c>
      <c r="G1862" t="s">
        <v>8224</v>
      </c>
      <c r="H1862" t="s">
        <v>8246</v>
      </c>
      <c r="I1862">
        <v>1375408194</v>
      </c>
      <c r="J1862">
        <v>1372384194</v>
      </c>
      <c r="K1862" t="b">
        <v>0</v>
      </c>
      <c r="L1862">
        <v>62</v>
      </c>
      <c r="M1862" t="b">
        <v>1</v>
      </c>
      <c r="N1862" t="s">
        <v>8279</v>
      </c>
      <c r="O1862" s="9">
        <f t="shared" si="174"/>
        <v>120</v>
      </c>
      <c r="P1862" s="5">
        <f t="shared" si="175"/>
        <v>48.54854838709678</v>
      </c>
      <c r="Q1862" t="str">
        <f t="shared" si="176"/>
        <v>music</v>
      </c>
      <c r="R1862" t="str">
        <f t="shared" si="177"/>
        <v>indie rock</v>
      </c>
      <c r="S1862" s="10">
        <f t="shared" si="178"/>
        <v>41453.076319444444</v>
      </c>
      <c r="T1862" s="10">
        <f t="shared" si="179"/>
        <v>41488.076319444444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9">
        <f t="shared" si="174"/>
        <v>0</v>
      </c>
      <c r="P1863" s="5" t="e">
        <f t="shared" si="175"/>
        <v>#DIV/0!</v>
      </c>
      <c r="Q1863" t="str">
        <f t="shared" si="176"/>
        <v>games</v>
      </c>
      <c r="R1863" t="str">
        <f t="shared" si="177"/>
        <v>mobile games</v>
      </c>
      <c r="S1863" s="10">
        <f t="shared" si="178"/>
        <v>42000.300243055557</v>
      </c>
      <c r="T1863" s="10">
        <f t="shared" si="179"/>
        <v>42030.300243055557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9">
        <f t="shared" si="174"/>
        <v>8</v>
      </c>
      <c r="P1864" s="5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0">
        <f t="shared" si="178"/>
        <v>42755.492754629624</v>
      </c>
      <c r="T1864" s="10">
        <f t="shared" si="179"/>
        <v>42802.3125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9">
        <f t="shared" si="174"/>
        <v>0</v>
      </c>
      <c r="P1865" s="5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0">
        <f t="shared" si="178"/>
        <v>41772.797280092593</v>
      </c>
      <c r="T1865" s="10">
        <f t="shared" si="179"/>
        <v>41802.797280092593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9">
        <f t="shared" si="174"/>
        <v>43</v>
      </c>
      <c r="P1866" s="5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0">
        <f t="shared" si="178"/>
        <v>41733.716435185182</v>
      </c>
      <c r="T1866" s="10">
        <f t="shared" si="179"/>
        <v>41763.716435185182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9">
        <f t="shared" si="174"/>
        <v>0</v>
      </c>
      <c r="P1867" s="5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0">
        <f t="shared" si="178"/>
        <v>42645.367442129631</v>
      </c>
      <c r="T1867" s="10">
        <f t="shared" si="179"/>
        <v>42680.409108796302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9">
        <f t="shared" si="174"/>
        <v>1</v>
      </c>
      <c r="P1868" s="5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0">
        <f t="shared" si="178"/>
        <v>42742.246493055558</v>
      </c>
      <c r="T1868" s="10">
        <f t="shared" si="179"/>
        <v>42795.166666666672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9">
        <f t="shared" si="174"/>
        <v>0</v>
      </c>
      <c r="P1869" s="5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0">
        <f t="shared" si="178"/>
        <v>42649.924907407403</v>
      </c>
      <c r="T1869" s="10">
        <f t="shared" si="179"/>
        <v>42679.924907407403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9">
        <f t="shared" si="174"/>
        <v>5</v>
      </c>
      <c r="P1870" s="5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0">
        <f t="shared" si="178"/>
        <v>42328.779224537036</v>
      </c>
      <c r="T1870" s="10">
        <f t="shared" si="179"/>
        <v>42353.332638888889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9">
        <f t="shared" si="174"/>
        <v>0</v>
      </c>
      <c r="P1871" s="5" t="e">
        <f t="shared" si="175"/>
        <v>#DIV/0!</v>
      </c>
      <c r="Q1871" t="str">
        <f t="shared" si="176"/>
        <v>games</v>
      </c>
      <c r="R1871" t="str">
        <f t="shared" si="177"/>
        <v>mobile games</v>
      </c>
      <c r="S1871" s="10">
        <f t="shared" si="178"/>
        <v>42709.002881944441</v>
      </c>
      <c r="T1871" s="10">
        <f t="shared" si="179"/>
        <v>42739.002881944441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9">
        <f t="shared" si="174"/>
        <v>10</v>
      </c>
      <c r="P1872" s="5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0">
        <f t="shared" si="178"/>
        <v>42371.355729166666</v>
      </c>
      <c r="T1872" s="10">
        <f t="shared" si="179"/>
        <v>42400.178472222222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9">
        <f t="shared" si="174"/>
        <v>72</v>
      </c>
      <c r="P1873" s="5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0">
        <f t="shared" si="178"/>
        <v>41923.783576388887</v>
      </c>
      <c r="T1873" s="10">
        <f t="shared" si="179"/>
        <v>41963.825243055559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9">
        <f t="shared" si="174"/>
        <v>1</v>
      </c>
      <c r="P1874" s="5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0">
        <f t="shared" si="178"/>
        <v>42155.129652777774</v>
      </c>
      <c r="T1874" s="10">
        <f t="shared" si="179"/>
        <v>42185.129652777774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9">
        <f t="shared" si="174"/>
        <v>0</v>
      </c>
      <c r="P1875" s="5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0">
        <f t="shared" si="178"/>
        <v>42164.615856481483</v>
      </c>
      <c r="T1875" s="10">
        <f t="shared" si="179"/>
        <v>42193.697916666672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9">
        <f t="shared" si="174"/>
        <v>0</v>
      </c>
      <c r="P1876" s="5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0">
        <f t="shared" si="178"/>
        <v>42529.969131944439</v>
      </c>
      <c r="T1876" s="10">
        <f t="shared" si="179"/>
        <v>42549.969131944439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9">
        <f t="shared" si="174"/>
        <v>1</v>
      </c>
      <c r="P1877" s="5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0">
        <f t="shared" si="178"/>
        <v>42528.899398148147</v>
      </c>
      <c r="T1877" s="10">
        <f t="shared" si="179"/>
        <v>42588.899398148147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9">
        <f t="shared" si="174"/>
        <v>0</v>
      </c>
      <c r="P1878" s="5" t="e">
        <f t="shared" si="175"/>
        <v>#DIV/0!</v>
      </c>
      <c r="Q1878" t="str">
        <f t="shared" si="176"/>
        <v>games</v>
      </c>
      <c r="R1878" t="str">
        <f t="shared" si="177"/>
        <v>mobile games</v>
      </c>
      <c r="S1878" s="10">
        <f t="shared" si="178"/>
        <v>41776.284780092588</v>
      </c>
      <c r="T1878" s="10">
        <f t="shared" si="179"/>
        <v>41806.284780092588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9">
        <f t="shared" si="174"/>
        <v>0</v>
      </c>
      <c r="P1879" s="5" t="e">
        <f t="shared" si="175"/>
        <v>#DIV/0!</v>
      </c>
      <c r="Q1879" t="str">
        <f t="shared" si="176"/>
        <v>games</v>
      </c>
      <c r="R1879" t="str">
        <f t="shared" si="177"/>
        <v>mobile games</v>
      </c>
      <c r="S1879" s="10">
        <f t="shared" si="178"/>
        <v>42035.029224537036</v>
      </c>
      <c r="T1879" s="10">
        <f t="shared" si="179"/>
        <v>42064.029224537036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9">
        <f t="shared" si="174"/>
        <v>0</v>
      </c>
      <c r="P1880" s="5" t="e">
        <f t="shared" si="175"/>
        <v>#DIV/0!</v>
      </c>
      <c r="Q1880" t="str">
        <f t="shared" si="176"/>
        <v>games</v>
      </c>
      <c r="R1880" t="str">
        <f t="shared" si="177"/>
        <v>mobile games</v>
      </c>
      <c r="S1880" s="10">
        <f t="shared" si="178"/>
        <v>41773.008738425924</v>
      </c>
      <c r="T1880" s="10">
        <f t="shared" si="179"/>
        <v>41803.008738425924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9">
        <f t="shared" si="174"/>
        <v>0</v>
      </c>
      <c r="P1881" s="5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0">
        <f t="shared" si="178"/>
        <v>42413.649641203709</v>
      </c>
      <c r="T1881" s="10">
        <f t="shared" si="179"/>
        <v>42443.607974537037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9">
        <f t="shared" si="174"/>
        <v>20</v>
      </c>
      <c r="P1882" s="5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0">
        <f t="shared" si="178"/>
        <v>42430.566898148143</v>
      </c>
      <c r="T1882" s="10">
        <f t="shared" si="179"/>
        <v>42459.525231481486</v>
      </c>
    </row>
    <row r="1883" spans="1:20" ht="60" x14ac:dyDescent="0.25">
      <c r="A1883">
        <v>733</v>
      </c>
      <c r="B1883" s="3" t="s">
        <v>734</v>
      </c>
      <c r="C1883" s="3" t="s">
        <v>4843</v>
      </c>
      <c r="D1883">
        <v>2500</v>
      </c>
      <c r="E1883">
        <v>3012</v>
      </c>
      <c r="F1883" t="s">
        <v>8219</v>
      </c>
      <c r="G1883" t="s">
        <v>8225</v>
      </c>
      <c r="H1883" t="s">
        <v>8247</v>
      </c>
      <c r="I1883">
        <v>1387533892</v>
      </c>
      <c r="J1883">
        <v>1384941892</v>
      </c>
      <c r="K1883" t="b">
        <v>0</v>
      </c>
      <c r="L1883">
        <v>169</v>
      </c>
      <c r="M1883" t="b">
        <v>1</v>
      </c>
      <c r="N1883" t="s">
        <v>8274</v>
      </c>
      <c r="O1883" s="9">
        <f t="shared" si="174"/>
        <v>120</v>
      </c>
      <c r="P1883" s="5">
        <f t="shared" si="175"/>
        <v>17.822485207100591</v>
      </c>
      <c r="Q1883" t="str">
        <f t="shared" si="176"/>
        <v>publishing</v>
      </c>
      <c r="R1883" t="str">
        <f t="shared" si="177"/>
        <v>nonfiction</v>
      </c>
      <c r="S1883" s="10">
        <f t="shared" si="178"/>
        <v>41598.420046296298</v>
      </c>
      <c r="T1883" s="10">
        <f t="shared" si="179"/>
        <v>41628.420046296298</v>
      </c>
    </row>
    <row r="1884" spans="1:20" ht="60" x14ac:dyDescent="0.25">
      <c r="A1884">
        <v>652</v>
      </c>
      <c r="B1884" s="3" t="s">
        <v>653</v>
      </c>
      <c r="C1884" s="3" t="s">
        <v>4762</v>
      </c>
      <c r="D1884">
        <v>3000</v>
      </c>
      <c r="E1884">
        <v>3014</v>
      </c>
      <c r="F1884" t="s">
        <v>8219</v>
      </c>
      <c r="G1884" t="s">
        <v>8224</v>
      </c>
      <c r="H1884" t="s">
        <v>8246</v>
      </c>
      <c r="I1884">
        <v>1480613650</v>
      </c>
      <c r="J1884">
        <v>1478018050</v>
      </c>
      <c r="K1884" t="b">
        <v>0</v>
      </c>
      <c r="L1884">
        <v>28</v>
      </c>
      <c r="M1884" t="b">
        <v>1</v>
      </c>
      <c r="N1884" t="s">
        <v>8273</v>
      </c>
      <c r="O1884" s="9">
        <f t="shared" si="174"/>
        <v>100</v>
      </c>
      <c r="P1884" s="5">
        <f t="shared" si="175"/>
        <v>107.64285714285714</v>
      </c>
      <c r="Q1884" t="str">
        <f t="shared" si="176"/>
        <v>technology</v>
      </c>
      <c r="R1884" t="str">
        <f t="shared" si="177"/>
        <v>wearables</v>
      </c>
      <c r="S1884" s="10">
        <f t="shared" si="178"/>
        <v>42675.690393518518</v>
      </c>
      <c r="T1884" s="10">
        <f t="shared" si="179"/>
        <v>42705.732060185182</v>
      </c>
    </row>
    <row r="1885" spans="1:20" ht="60" x14ac:dyDescent="0.25">
      <c r="A1885">
        <v>10</v>
      </c>
      <c r="B1885" s="3" t="s">
        <v>12</v>
      </c>
      <c r="C1885" s="3" t="s">
        <v>4121</v>
      </c>
      <c r="D1885">
        <v>3000</v>
      </c>
      <c r="E1885">
        <v>3015</v>
      </c>
      <c r="F1885" t="s">
        <v>8219</v>
      </c>
      <c r="G1885" t="s">
        <v>8224</v>
      </c>
      <c r="H1885" t="s">
        <v>8246</v>
      </c>
      <c r="I1885">
        <v>1403660279</v>
      </c>
      <c r="J1885">
        <v>1400636279</v>
      </c>
      <c r="K1885" t="b">
        <v>0</v>
      </c>
      <c r="L1885">
        <v>19</v>
      </c>
      <c r="M1885" t="b">
        <v>1</v>
      </c>
      <c r="N1885" t="s">
        <v>8265</v>
      </c>
      <c r="O1885" s="9">
        <f t="shared" si="174"/>
        <v>101</v>
      </c>
      <c r="P1885" s="5">
        <f t="shared" si="175"/>
        <v>158.68421052631578</v>
      </c>
      <c r="Q1885" t="str">
        <f t="shared" si="176"/>
        <v>film &amp; video</v>
      </c>
      <c r="R1885" t="str">
        <f t="shared" si="177"/>
        <v>television</v>
      </c>
      <c r="S1885" s="10">
        <f t="shared" si="178"/>
        <v>41780.068043981482</v>
      </c>
      <c r="T1885" s="10">
        <f t="shared" si="179"/>
        <v>41815.068043981482</v>
      </c>
    </row>
    <row r="1886" spans="1:20" ht="60" x14ac:dyDescent="0.25">
      <c r="A1886">
        <v>3785</v>
      </c>
      <c r="B1886" s="3" t="s">
        <v>3782</v>
      </c>
      <c r="C1886" s="3" t="s">
        <v>7895</v>
      </c>
      <c r="D1886">
        <v>2000</v>
      </c>
      <c r="E1886">
        <v>3015</v>
      </c>
      <c r="F1886" t="s">
        <v>8219</v>
      </c>
      <c r="G1886" t="s">
        <v>8225</v>
      </c>
      <c r="H1886" t="s">
        <v>8247</v>
      </c>
      <c r="I1886">
        <v>1470132180</v>
      </c>
      <c r="J1886">
        <v>1467040769</v>
      </c>
      <c r="K1886" t="b">
        <v>0</v>
      </c>
      <c r="L1886">
        <v>30</v>
      </c>
      <c r="M1886" t="b">
        <v>1</v>
      </c>
      <c r="N1886" t="s">
        <v>8305</v>
      </c>
      <c r="O1886" s="9">
        <f t="shared" si="174"/>
        <v>151</v>
      </c>
      <c r="P1886" s="5">
        <f t="shared" si="175"/>
        <v>100.5</v>
      </c>
      <c r="Q1886" t="str">
        <f t="shared" si="176"/>
        <v>theater</v>
      </c>
      <c r="R1886" t="str">
        <f t="shared" si="177"/>
        <v>musical</v>
      </c>
      <c r="S1886" s="10">
        <f t="shared" si="178"/>
        <v>42548.63853009259</v>
      </c>
      <c r="T1886" s="10">
        <f t="shared" si="179"/>
        <v>42584.418749999997</v>
      </c>
    </row>
    <row r="1887" spans="1:20" ht="60" x14ac:dyDescent="0.25">
      <c r="A1887">
        <v>406</v>
      </c>
      <c r="B1887" s="3" t="s">
        <v>407</v>
      </c>
      <c r="C1887" s="3" t="s">
        <v>4516</v>
      </c>
      <c r="D1887">
        <v>2800</v>
      </c>
      <c r="E1887">
        <v>3015.73</v>
      </c>
      <c r="F1887" t="s">
        <v>8219</v>
      </c>
      <c r="G1887" t="s">
        <v>8224</v>
      </c>
      <c r="H1887" t="s">
        <v>8246</v>
      </c>
      <c r="I1887">
        <v>1304920740</v>
      </c>
      <c r="J1887">
        <v>1301975637</v>
      </c>
      <c r="K1887" t="b">
        <v>0</v>
      </c>
      <c r="L1887">
        <v>35</v>
      </c>
      <c r="M1887" t="b">
        <v>1</v>
      </c>
      <c r="N1887" t="s">
        <v>8269</v>
      </c>
      <c r="O1887" s="9">
        <f t="shared" si="174"/>
        <v>108</v>
      </c>
      <c r="P1887" s="5">
        <f t="shared" si="175"/>
        <v>86.163714285714292</v>
      </c>
      <c r="Q1887" t="str">
        <f t="shared" si="176"/>
        <v>film &amp; video</v>
      </c>
      <c r="R1887" t="str">
        <f t="shared" si="177"/>
        <v>documentary</v>
      </c>
      <c r="S1887" s="10">
        <f t="shared" si="178"/>
        <v>40638.162465277775</v>
      </c>
      <c r="T1887" s="10">
        <f t="shared" si="179"/>
        <v>40672.249305555553</v>
      </c>
    </row>
    <row r="1888" spans="1:20" x14ac:dyDescent="0.25">
      <c r="A1888">
        <v>659</v>
      </c>
      <c r="B1888" s="3" t="s">
        <v>660</v>
      </c>
      <c r="C1888" s="3" t="s">
        <v>4769</v>
      </c>
      <c r="D1888">
        <v>3000</v>
      </c>
      <c r="E1888">
        <v>3017</v>
      </c>
      <c r="F1888" t="s">
        <v>8219</v>
      </c>
      <c r="G1888" t="s">
        <v>8224</v>
      </c>
      <c r="H1888" t="s">
        <v>8246</v>
      </c>
      <c r="I1888">
        <v>1440339295</v>
      </c>
      <c r="J1888">
        <v>1437747295</v>
      </c>
      <c r="K1888" t="b">
        <v>0</v>
      </c>
      <c r="L1888">
        <v>21</v>
      </c>
      <c r="M1888" t="b">
        <v>1</v>
      </c>
      <c r="N1888" t="s">
        <v>8273</v>
      </c>
      <c r="O1888" s="9">
        <f t="shared" si="174"/>
        <v>101</v>
      </c>
      <c r="P1888" s="5">
        <f t="shared" si="175"/>
        <v>143.66666666666666</v>
      </c>
      <c r="Q1888" t="str">
        <f t="shared" si="176"/>
        <v>technology</v>
      </c>
      <c r="R1888" t="str">
        <f t="shared" si="177"/>
        <v>wearables</v>
      </c>
      <c r="S1888" s="10">
        <f t="shared" si="178"/>
        <v>42209.593692129631</v>
      </c>
      <c r="T1888" s="10">
        <f t="shared" si="179"/>
        <v>42239.593692129631</v>
      </c>
    </row>
    <row r="1889" spans="1:20" ht="60" x14ac:dyDescent="0.25">
      <c r="A1889">
        <v>3240</v>
      </c>
      <c r="B1889" s="3" t="s">
        <v>3240</v>
      </c>
      <c r="C1889" s="3" t="s">
        <v>7350</v>
      </c>
      <c r="D1889">
        <v>3000</v>
      </c>
      <c r="E1889">
        <v>3017</v>
      </c>
      <c r="F1889" t="s">
        <v>8219</v>
      </c>
      <c r="G1889" t="s">
        <v>8225</v>
      </c>
      <c r="H1889" t="s">
        <v>8247</v>
      </c>
      <c r="I1889">
        <v>1487286000</v>
      </c>
      <c r="J1889">
        <v>1484843948</v>
      </c>
      <c r="K1889" t="b">
        <v>0</v>
      </c>
      <c r="L1889">
        <v>34</v>
      </c>
      <c r="M1889" t="b">
        <v>1</v>
      </c>
      <c r="N1889" t="s">
        <v>8271</v>
      </c>
      <c r="O1889" s="9">
        <f t="shared" si="174"/>
        <v>101</v>
      </c>
      <c r="P1889" s="5">
        <f t="shared" si="175"/>
        <v>88.735294117647058</v>
      </c>
      <c r="Q1889" t="str">
        <f t="shared" si="176"/>
        <v>theater</v>
      </c>
      <c r="R1889" t="str">
        <f t="shared" si="177"/>
        <v>plays</v>
      </c>
      <c r="S1889" s="10">
        <f t="shared" si="178"/>
        <v>42754.693842592591</v>
      </c>
      <c r="T1889" s="10">
        <f t="shared" si="179"/>
        <v>42782.958333333328</v>
      </c>
    </row>
    <row r="1890" spans="1:20" ht="60" x14ac:dyDescent="0.25">
      <c r="A1890">
        <v>1847</v>
      </c>
      <c r="B1890" s="3" t="s">
        <v>1848</v>
      </c>
      <c r="C1890" s="3" t="s">
        <v>5957</v>
      </c>
      <c r="D1890">
        <v>2500</v>
      </c>
      <c r="E1890">
        <v>3022</v>
      </c>
      <c r="F1890" t="s">
        <v>8219</v>
      </c>
      <c r="G1890" t="s">
        <v>8224</v>
      </c>
      <c r="H1890" t="s">
        <v>8246</v>
      </c>
      <c r="I1890">
        <v>1429594832</v>
      </c>
      <c r="J1890">
        <v>1427780432</v>
      </c>
      <c r="K1890" t="b">
        <v>0</v>
      </c>
      <c r="L1890">
        <v>38</v>
      </c>
      <c r="M1890" t="b">
        <v>1</v>
      </c>
      <c r="N1890" t="s">
        <v>8276</v>
      </c>
      <c r="O1890" s="9">
        <f t="shared" si="174"/>
        <v>121</v>
      </c>
      <c r="P1890" s="5">
        <f t="shared" si="175"/>
        <v>79.526315789473685</v>
      </c>
      <c r="Q1890" t="str">
        <f t="shared" si="176"/>
        <v>music</v>
      </c>
      <c r="R1890" t="str">
        <f t="shared" si="177"/>
        <v>rock</v>
      </c>
      <c r="S1890" s="10">
        <f t="shared" si="178"/>
        <v>42094.236481481479</v>
      </c>
      <c r="T1890" s="10">
        <f t="shared" si="179"/>
        <v>42115.236481481479</v>
      </c>
    </row>
    <row r="1891" spans="1:20" ht="60" x14ac:dyDescent="0.25">
      <c r="A1891">
        <v>2283</v>
      </c>
      <c r="B1891" s="3" t="s">
        <v>2284</v>
      </c>
      <c r="C1891" s="3" t="s">
        <v>6393</v>
      </c>
      <c r="D1891">
        <v>3000</v>
      </c>
      <c r="E1891">
        <v>3025.66</v>
      </c>
      <c r="F1891" t="s">
        <v>8219</v>
      </c>
      <c r="G1891" t="s">
        <v>8224</v>
      </c>
      <c r="H1891" t="s">
        <v>8246</v>
      </c>
      <c r="I1891">
        <v>1336528804</v>
      </c>
      <c r="J1891">
        <v>1331348404</v>
      </c>
      <c r="K1891" t="b">
        <v>0</v>
      </c>
      <c r="L1891">
        <v>48</v>
      </c>
      <c r="M1891" t="b">
        <v>1</v>
      </c>
      <c r="N1891" t="s">
        <v>8276</v>
      </c>
      <c r="O1891" s="9">
        <f t="shared" si="174"/>
        <v>101</v>
      </c>
      <c r="P1891" s="5">
        <f t="shared" si="175"/>
        <v>63.03458333333333</v>
      </c>
      <c r="Q1891" t="str">
        <f t="shared" si="176"/>
        <v>music</v>
      </c>
      <c r="R1891" t="str">
        <f t="shared" si="177"/>
        <v>rock</v>
      </c>
      <c r="S1891" s="10">
        <f t="shared" si="178"/>
        <v>40978.125046296293</v>
      </c>
      <c r="T1891" s="10">
        <f t="shared" si="179"/>
        <v>41038.083379629628</v>
      </c>
    </row>
    <row r="1892" spans="1:20" ht="60" x14ac:dyDescent="0.25">
      <c r="A1892">
        <v>3437</v>
      </c>
      <c r="B1892" s="3" t="s">
        <v>3436</v>
      </c>
      <c r="C1892" s="3" t="s">
        <v>7547</v>
      </c>
      <c r="D1892">
        <v>3000</v>
      </c>
      <c r="E1892">
        <v>3030</v>
      </c>
      <c r="F1892" t="s">
        <v>8219</v>
      </c>
      <c r="G1892" t="s">
        <v>8224</v>
      </c>
      <c r="H1892" t="s">
        <v>8246</v>
      </c>
      <c r="I1892">
        <v>1440003820</v>
      </c>
      <c r="J1892">
        <v>1437411820</v>
      </c>
      <c r="K1892" t="b">
        <v>0</v>
      </c>
      <c r="L1892">
        <v>36</v>
      </c>
      <c r="M1892" t="b">
        <v>1</v>
      </c>
      <c r="N1892" t="s">
        <v>8271</v>
      </c>
      <c r="O1892" s="9">
        <f t="shared" si="174"/>
        <v>101</v>
      </c>
      <c r="P1892" s="5">
        <f t="shared" si="175"/>
        <v>84.166666666666671</v>
      </c>
      <c r="Q1892" t="str">
        <f t="shared" si="176"/>
        <v>theater</v>
      </c>
      <c r="R1892" t="str">
        <f t="shared" si="177"/>
        <v>plays</v>
      </c>
      <c r="S1892" s="10">
        <f t="shared" si="178"/>
        <v>42205.710879629631</v>
      </c>
      <c r="T1892" s="10">
        <f t="shared" si="179"/>
        <v>42235.710879629631</v>
      </c>
    </row>
    <row r="1893" spans="1:20" x14ac:dyDescent="0.25">
      <c r="A1893">
        <v>3467</v>
      </c>
      <c r="B1893" s="3" t="s">
        <v>3466</v>
      </c>
      <c r="C1893" s="3" t="s">
        <v>7577</v>
      </c>
      <c r="D1893">
        <v>3000</v>
      </c>
      <c r="E1893">
        <v>3030</v>
      </c>
      <c r="F1893" t="s">
        <v>8219</v>
      </c>
      <c r="G1893" t="s">
        <v>8224</v>
      </c>
      <c r="H1893" t="s">
        <v>8246</v>
      </c>
      <c r="I1893">
        <v>1426864032</v>
      </c>
      <c r="J1893">
        <v>1424275632</v>
      </c>
      <c r="K1893" t="b">
        <v>0</v>
      </c>
      <c r="L1893">
        <v>47</v>
      </c>
      <c r="M1893" t="b">
        <v>1</v>
      </c>
      <c r="N1893" t="s">
        <v>8271</v>
      </c>
      <c r="O1893" s="9">
        <f t="shared" si="174"/>
        <v>101</v>
      </c>
      <c r="P1893" s="5">
        <f t="shared" si="175"/>
        <v>64.468085106382972</v>
      </c>
      <c r="Q1893" t="str">
        <f t="shared" si="176"/>
        <v>theater</v>
      </c>
      <c r="R1893" t="str">
        <f t="shared" si="177"/>
        <v>plays</v>
      </c>
      <c r="S1893" s="10">
        <f t="shared" si="178"/>
        <v>42053.671666666662</v>
      </c>
      <c r="T1893" s="10">
        <f t="shared" si="179"/>
        <v>42083.630000000005</v>
      </c>
    </row>
    <row r="1894" spans="1:20" ht="60" x14ac:dyDescent="0.25">
      <c r="A1894">
        <v>3174</v>
      </c>
      <c r="B1894" s="3" t="s">
        <v>3174</v>
      </c>
      <c r="C1894" s="3" t="s">
        <v>7284</v>
      </c>
      <c r="D1894">
        <v>3000</v>
      </c>
      <c r="E1894">
        <v>3034</v>
      </c>
      <c r="F1894" t="s">
        <v>8219</v>
      </c>
      <c r="G1894" t="s">
        <v>8224</v>
      </c>
      <c r="H1894" t="s">
        <v>8246</v>
      </c>
      <c r="I1894">
        <v>1408999508</v>
      </c>
      <c r="J1894">
        <v>1407789908</v>
      </c>
      <c r="K1894" t="b">
        <v>1</v>
      </c>
      <c r="L1894">
        <v>23</v>
      </c>
      <c r="M1894" t="b">
        <v>1</v>
      </c>
      <c r="N1894" t="s">
        <v>8271</v>
      </c>
      <c r="O1894" s="9">
        <f t="shared" si="174"/>
        <v>101</v>
      </c>
      <c r="P1894" s="5">
        <f t="shared" si="175"/>
        <v>131.91304347826087</v>
      </c>
      <c r="Q1894" t="str">
        <f t="shared" si="176"/>
        <v>theater</v>
      </c>
      <c r="R1894" t="str">
        <f t="shared" si="177"/>
        <v>plays</v>
      </c>
      <c r="S1894" s="10">
        <f t="shared" si="178"/>
        <v>41862.864675925928</v>
      </c>
      <c r="T1894" s="10">
        <f t="shared" si="179"/>
        <v>41876.864675925928</v>
      </c>
    </row>
    <row r="1895" spans="1:20" ht="30" x14ac:dyDescent="0.25">
      <c r="A1895">
        <v>2789</v>
      </c>
      <c r="B1895" s="3" t="s">
        <v>2789</v>
      </c>
      <c r="C1895" s="3" t="s">
        <v>6899</v>
      </c>
      <c r="D1895">
        <v>3000</v>
      </c>
      <c r="E1895">
        <v>3035</v>
      </c>
      <c r="F1895" t="s">
        <v>8219</v>
      </c>
      <c r="G1895" t="s">
        <v>8224</v>
      </c>
      <c r="H1895" t="s">
        <v>8246</v>
      </c>
      <c r="I1895">
        <v>1426132800</v>
      </c>
      <c r="J1895">
        <v>1424477934</v>
      </c>
      <c r="K1895" t="b">
        <v>0</v>
      </c>
      <c r="L1895">
        <v>24</v>
      </c>
      <c r="M1895" t="b">
        <v>1</v>
      </c>
      <c r="N1895" t="s">
        <v>8271</v>
      </c>
      <c r="O1895" s="9">
        <f t="shared" si="174"/>
        <v>101</v>
      </c>
      <c r="P1895" s="5">
        <f t="shared" si="175"/>
        <v>126.45833333333333</v>
      </c>
      <c r="Q1895" t="str">
        <f t="shared" si="176"/>
        <v>theater</v>
      </c>
      <c r="R1895" t="str">
        <f t="shared" si="177"/>
        <v>plays</v>
      </c>
      <c r="S1895" s="10">
        <f t="shared" si="178"/>
        <v>42056.013124999998</v>
      </c>
      <c r="T1895" s="10">
        <f t="shared" si="179"/>
        <v>42075.166666666672</v>
      </c>
    </row>
    <row r="1896" spans="1:20" ht="60" x14ac:dyDescent="0.25">
      <c r="A1896">
        <v>3003</v>
      </c>
      <c r="B1896" s="3" t="s">
        <v>3003</v>
      </c>
      <c r="C1896" s="3" t="s">
        <v>7113</v>
      </c>
      <c r="D1896">
        <v>3000</v>
      </c>
      <c r="E1896">
        <v>3035</v>
      </c>
      <c r="F1896" t="s">
        <v>8219</v>
      </c>
      <c r="G1896" t="s">
        <v>8224</v>
      </c>
      <c r="H1896" t="s">
        <v>8246</v>
      </c>
      <c r="I1896">
        <v>1456811940</v>
      </c>
      <c r="J1896">
        <v>1454098976</v>
      </c>
      <c r="K1896" t="b">
        <v>0</v>
      </c>
      <c r="L1896">
        <v>17</v>
      </c>
      <c r="M1896" t="b">
        <v>1</v>
      </c>
      <c r="N1896" t="s">
        <v>8303</v>
      </c>
      <c r="O1896" s="9">
        <f t="shared" si="174"/>
        <v>101</v>
      </c>
      <c r="P1896" s="5">
        <f t="shared" si="175"/>
        <v>178.52941176470588</v>
      </c>
      <c r="Q1896" t="str">
        <f t="shared" si="176"/>
        <v>theater</v>
      </c>
      <c r="R1896" t="str">
        <f t="shared" si="177"/>
        <v>spaces</v>
      </c>
      <c r="S1896" s="10">
        <f t="shared" si="178"/>
        <v>42398.849259259259</v>
      </c>
      <c r="T1896" s="10">
        <f t="shared" si="179"/>
        <v>42430.249305555553</v>
      </c>
    </row>
    <row r="1897" spans="1:20" ht="45" x14ac:dyDescent="0.25">
      <c r="A1897">
        <v>3008</v>
      </c>
      <c r="B1897" s="3" t="s">
        <v>3008</v>
      </c>
      <c r="C1897" s="3" t="s">
        <v>7118</v>
      </c>
      <c r="D1897">
        <v>3000</v>
      </c>
      <c r="E1897">
        <v>3035</v>
      </c>
      <c r="F1897" t="s">
        <v>8219</v>
      </c>
      <c r="G1897" t="s">
        <v>8224</v>
      </c>
      <c r="H1897" t="s">
        <v>8246</v>
      </c>
      <c r="I1897">
        <v>1453352719</v>
      </c>
      <c r="J1897">
        <v>1450760719</v>
      </c>
      <c r="K1897" t="b">
        <v>0</v>
      </c>
      <c r="L1897">
        <v>26</v>
      </c>
      <c r="M1897" t="b">
        <v>1</v>
      </c>
      <c r="N1897" t="s">
        <v>8303</v>
      </c>
      <c r="O1897" s="9">
        <f t="shared" si="174"/>
        <v>101</v>
      </c>
      <c r="P1897" s="5">
        <f t="shared" si="175"/>
        <v>116.73076923076923</v>
      </c>
      <c r="Q1897" t="str">
        <f t="shared" si="176"/>
        <v>theater</v>
      </c>
      <c r="R1897" t="str">
        <f t="shared" si="177"/>
        <v>spaces</v>
      </c>
      <c r="S1897" s="10">
        <f t="shared" si="178"/>
        <v>42360.212025462963</v>
      </c>
      <c r="T1897" s="10">
        <f t="shared" si="179"/>
        <v>42390.212025462963</v>
      </c>
    </row>
    <row r="1898" spans="1:20" ht="60" x14ac:dyDescent="0.25">
      <c r="A1898">
        <v>337</v>
      </c>
      <c r="B1898" s="3" t="s">
        <v>338</v>
      </c>
      <c r="C1898" s="3" t="s">
        <v>4447</v>
      </c>
      <c r="D1898">
        <v>3000</v>
      </c>
      <c r="E1898">
        <v>3035.05</v>
      </c>
      <c r="F1898" t="s">
        <v>8219</v>
      </c>
      <c r="G1898" t="s">
        <v>8224</v>
      </c>
      <c r="H1898" t="s">
        <v>8246</v>
      </c>
      <c r="I1898">
        <v>1426298708</v>
      </c>
      <c r="J1898">
        <v>1423710308</v>
      </c>
      <c r="K1898" t="b">
        <v>1</v>
      </c>
      <c r="L1898">
        <v>31</v>
      </c>
      <c r="M1898" t="b">
        <v>1</v>
      </c>
      <c r="N1898" t="s">
        <v>8269</v>
      </c>
      <c r="O1898" s="9">
        <f t="shared" si="174"/>
        <v>101</v>
      </c>
      <c r="P1898" s="5">
        <f t="shared" si="175"/>
        <v>97.904838709677421</v>
      </c>
      <c r="Q1898" t="str">
        <f t="shared" si="176"/>
        <v>film &amp; video</v>
      </c>
      <c r="R1898" t="str">
        <f t="shared" si="177"/>
        <v>documentary</v>
      </c>
      <c r="S1898" s="10">
        <f t="shared" si="178"/>
        <v>42047.128564814819</v>
      </c>
      <c r="T1898" s="10">
        <f t="shared" si="179"/>
        <v>42077.086898148147</v>
      </c>
    </row>
    <row r="1899" spans="1:20" ht="45" x14ac:dyDescent="0.25">
      <c r="A1899">
        <v>405</v>
      </c>
      <c r="B1899" s="3" t="s">
        <v>406</v>
      </c>
      <c r="C1899" s="3" t="s">
        <v>4515</v>
      </c>
      <c r="D1899">
        <v>2820</v>
      </c>
      <c r="E1899">
        <v>3036</v>
      </c>
      <c r="F1899" t="s">
        <v>8219</v>
      </c>
      <c r="G1899" t="s">
        <v>8224</v>
      </c>
      <c r="H1899" t="s">
        <v>8246</v>
      </c>
      <c r="I1899">
        <v>1394071339</v>
      </c>
      <c r="J1899">
        <v>1391479339</v>
      </c>
      <c r="K1899" t="b">
        <v>0</v>
      </c>
      <c r="L1899">
        <v>55</v>
      </c>
      <c r="M1899" t="b">
        <v>1</v>
      </c>
      <c r="N1899" t="s">
        <v>8269</v>
      </c>
      <c r="O1899" s="9">
        <f t="shared" si="174"/>
        <v>108</v>
      </c>
      <c r="P1899" s="5">
        <f t="shared" si="175"/>
        <v>55.2</v>
      </c>
      <c r="Q1899" t="str">
        <f t="shared" si="176"/>
        <v>film &amp; video</v>
      </c>
      <c r="R1899" t="str">
        <f t="shared" si="177"/>
        <v>documentary</v>
      </c>
      <c r="S1899" s="10">
        <f t="shared" si="178"/>
        <v>41674.08494212963</v>
      </c>
      <c r="T1899" s="10">
        <f t="shared" si="179"/>
        <v>41704.08494212963</v>
      </c>
    </row>
    <row r="1900" spans="1:20" ht="45" x14ac:dyDescent="0.25">
      <c r="A1900">
        <v>837</v>
      </c>
      <c r="B1900" s="3" t="s">
        <v>838</v>
      </c>
      <c r="C1900" s="3" t="s">
        <v>4947</v>
      </c>
      <c r="D1900">
        <v>2500</v>
      </c>
      <c r="E1900">
        <v>3045</v>
      </c>
      <c r="F1900" t="s">
        <v>8219</v>
      </c>
      <c r="G1900" t="s">
        <v>8224</v>
      </c>
      <c r="H1900" t="s">
        <v>8246</v>
      </c>
      <c r="I1900">
        <v>1398988662</v>
      </c>
      <c r="J1900">
        <v>1396396662</v>
      </c>
      <c r="K1900" t="b">
        <v>0</v>
      </c>
      <c r="L1900">
        <v>62</v>
      </c>
      <c r="M1900" t="b">
        <v>1</v>
      </c>
      <c r="N1900" t="s">
        <v>8276</v>
      </c>
      <c r="O1900" s="9">
        <f t="shared" si="174"/>
        <v>122</v>
      </c>
      <c r="P1900" s="5">
        <f t="shared" si="175"/>
        <v>49.112903225806448</v>
      </c>
      <c r="Q1900" t="str">
        <f t="shared" si="176"/>
        <v>music</v>
      </c>
      <c r="R1900" t="str">
        <f t="shared" si="177"/>
        <v>rock</v>
      </c>
      <c r="S1900" s="10">
        <f t="shared" si="178"/>
        <v>41730.998402777775</v>
      </c>
      <c r="T1900" s="10">
        <f t="shared" si="179"/>
        <v>41760.998402777775</v>
      </c>
    </row>
    <row r="1901" spans="1:20" ht="60" x14ac:dyDescent="0.25">
      <c r="A1901">
        <v>3506</v>
      </c>
      <c r="B1901" s="3" t="s">
        <v>3505</v>
      </c>
      <c r="C1901" s="3" t="s">
        <v>7616</v>
      </c>
      <c r="D1901">
        <v>3000</v>
      </c>
      <c r="E1901">
        <v>3045</v>
      </c>
      <c r="F1901" t="s">
        <v>8219</v>
      </c>
      <c r="G1901" t="s">
        <v>8224</v>
      </c>
      <c r="H1901" t="s">
        <v>8246</v>
      </c>
      <c r="I1901">
        <v>1408815440</v>
      </c>
      <c r="J1901">
        <v>1404927440</v>
      </c>
      <c r="K1901" t="b">
        <v>0</v>
      </c>
      <c r="L1901">
        <v>29</v>
      </c>
      <c r="M1901" t="b">
        <v>1</v>
      </c>
      <c r="N1901" t="s">
        <v>8271</v>
      </c>
      <c r="O1901" s="9">
        <f t="shared" si="174"/>
        <v>102</v>
      </c>
      <c r="P1901" s="5">
        <f t="shared" si="175"/>
        <v>105</v>
      </c>
      <c r="Q1901" t="str">
        <f t="shared" si="176"/>
        <v>theater</v>
      </c>
      <c r="R1901" t="str">
        <f t="shared" si="177"/>
        <v>plays</v>
      </c>
      <c r="S1901" s="10">
        <f t="shared" si="178"/>
        <v>41829.734259259261</v>
      </c>
      <c r="T1901" s="10">
        <f t="shared" si="179"/>
        <v>41874.734259259261</v>
      </c>
    </row>
    <row r="1902" spans="1:20" ht="60" x14ac:dyDescent="0.25">
      <c r="A1902">
        <v>3672</v>
      </c>
      <c r="B1902" s="3" t="s">
        <v>3669</v>
      </c>
      <c r="C1902" s="3" t="s">
        <v>7782</v>
      </c>
      <c r="D1902">
        <v>3000</v>
      </c>
      <c r="E1902">
        <v>3046</v>
      </c>
      <c r="F1902" t="s">
        <v>8219</v>
      </c>
      <c r="G1902" t="s">
        <v>8225</v>
      </c>
      <c r="H1902" t="s">
        <v>8247</v>
      </c>
      <c r="I1902">
        <v>1411771384</v>
      </c>
      <c r="J1902">
        <v>1409179384</v>
      </c>
      <c r="K1902" t="b">
        <v>0</v>
      </c>
      <c r="L1902">
        <v>57</v>
      </c>
      <c r="M1902" t="b">
        <v>1</v>
      </c>
      <c r="N1902" t="s">
        <v>8271</v>
      </c>
      <c r="O1902" s="9">
        <f t="shared" si="174"/>
        <v>102</v>
      </c>
      <c r="P1902" s="5">
        <f t="shared" si="175"/>
        <v>53.438596491228068</v>
      </c>
      <c r="Q1902" t="str">
        <f t="shared" si="176"/>
        <v>theater</v>
      </c>
      <c r="R1902" t="str">
        <f t="shared" si="177"/>
        <v>plays</v>
      </c>
      <c r="S1902" s="10">
        <f t="shared" si="178"/>
        <v>41878.946574074071</v>
      </c>
      <c r="T1902" s="10">
        <f t="shared" si="179"/>
        <v>41908.946574074071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9">
        <f t="shared" si="174"/>
        <v>3</v>
      </c>
      <c r="P1903" s="5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0">
        <f t="shared" si="178"/>
        <v>42116.54315972222</v>
      </c>
      <c r="T1903" s="10">
        <f t="shared" si="179"/>
        <v>42146.541666666672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9">
        <f t="shared" si="174"/>
        <v>1</v>
      </c>
      <c r="P1904" s="5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0">
        <f t="shared" si="178"/>
        <v>42037.789895833332</v>
      </c>
      <c r="T1904" s="10">
        <f t="shared" si="179"/>
        <v>42067.789895833332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9">
        <f t="shared" si="174"/>
        <v>47</v>
      </c>
      <c r="P1905" s="5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0">
        <f t="shared" si="178"/>
        <v>42702.770729166667</v>
      </c>
      <c r="T1905" s="10">
        <f t="shared" si="179"/>
        <v>42762.770729166667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9">
        <f t="shared" si="174"/>
        <v>0</v>
      </c>
      <c r="P1906" s="5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0">
        <f t="shared" si="178"/>
        <v>42326.685428240744</v>
      </c>
      <c r="T1906" s="10">
        <f t="shared" si="179"/>
        <v>42371.685428240744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9">
        <f t="shared" si="174"/>
        <v>0</v>
      </c>
      <c r="P1907" s="5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0">
        <f t="shared" si="178"/>
        <v>41859.925856481481</v>
      </c>
      <c r="T1907" s="10">
        <f t="shared" si="179"/>
        <v>41889.925856481481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9">
        <f t="shared" si="174"/>
        <v>43</v>
      </c>
      <c r="P1908" s="5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0">
        <f t="shared" si="178"/>
        <v>42514.671099537038</v>
      </c>
      <c r="T1908" s="10">
        <f t="shared" si="179"/>
        <v>42544.671099537038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9">
        <f t="shared" si="174"/>
        <v>0</v>
      </c>
      <c r="P1909" s="5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0">
        <f t="shared" si="178"/>
        <v>41767.587094907409</v>
      </c>
      <c r="T1909" s="10">
        <f t="shared" si="179"/>
        <v>41782.587094907409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9">
        <f t="shared" si="174"/>
        <v>2</v>
      </c>
      <c r="P1910" s="5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0">
        <f t="shared" si="178"/>
        <v>42703.917824074073</v>
      </c>
      <c r="T1910" s="10">
        <f t="shared" si="179"/>
        <v>42733.917824074073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9">
        <f t="shared" si="174"/>
        <v>14</v>
      </c>
      <c r="P1911" s="5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0">
        <f t="shared" si="178"/>
        <v>41905.429155092592</v>
      </c>
      <c r="T1911" s="10">
        <f t="shared" si="179"/>
        <v>41935.429155092592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9">
        <f t="shared" si="174"/>
        <v>39</v>
      </c>
      <c r="P1912" s="5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0">
        <f t="shared" si="178"/>
        <v>42264.963159722218</v>
      </c>
      <c r="T1912" s="10">
        <f t="shared" si="179"/>
        <v>42308.947916666672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9">
        <f t="shared" si="174"/>
        <v>0</v>
      </c>
      <c r="P1913" s="5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0">
        <f t="shared" si="178"/>
        <v>41830.033958333333</v>
      </c>
      <c r="T1913" s="10">
        <f t="shared" si="179"/>
        <v>41860.033958333333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9">
        <f t="shared" si="174"/>
        <v>59</v>
      </c>
      <c r="P1914" s="5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0">
        <f t="shared" si="178"/>
        <v>42129.226388888885</v>
      </c>
      <c r="T1914" s="10">
        <f t="shared" si="179"/>
        <v>42159.226388888885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9">
        <f t="shared" si="174"/>
        <v>1</v>
      </c>
      <c r="P1915" s="5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0">
        <f t="shared" si="178"/>
        <v>41890.511319444442</v>
      </c>
      <c r="T1915" s="10">
        <f t="shared" si="179"/>
        <v>41920.511319444442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9">
        <f t="shared" si="174"/>
        <v>9</v>
      </c>
      <c r="P1916" s="5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0">
        <f t="shared" si="178"/>
        <v>41929.174456018518</v>
      </c>
      <c r="T1916" s="10">
        <f t="shared" si="179"/>
        <v>41944.165972222225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9">
        <f t="shared" si="174"/>
        <v>2</v>
      </c>
      <c r="P1917" s="5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0">
        <f t="shared" si="178"/>
        <v>41864.04886574074</v>
      </c>
      <c r="T1917" s="10">
        <f t="shared" si="179"/>
        <v>41884.04886574074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9">
        <f t="shared" si="174"/>
        <v>1</v>
      </c>
      <c r="P1918" s="5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0">
        <f t="shared" si="178"/>
        <v>42656.717303240745</v>
      </c>
      <c r="T1918" s="10">
        <f t="shared" si="179"/>
        <v>42681.758969907409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9">
        <f t="shared" si="174"/>
        <v>53</v>
      </c>
      <c r="P1919" s="5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0">
        <f t="shared" si="178"/>
        <v>42746.270057870366</v>
      </c>
      <c r="T1919" s="10">
        <f t="shared" si="179"/>
        <v>42776.270057870366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9">
        <f t="shared" si="174"/>
        <v>1</v>
      </c>
      <c r="P1920" s="5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0">
        <f t="shared" si="178"/>
        <v>41828.789942129632</v>
      </c>
      <c r="T1920" s="10">
        <f t="shared" si="179"/>
        <v>41863.789942129632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9">
        <f t="shared" si="174"/>
        <v>47</v>
      </c>
      <c r="P1921" s="5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0">
        <f t="shared" si="178"/>
        <v>42113.875567129624</v>
      </c>
      <c r="T1921" s="10">
        <f t="shared" si="179"/>
        <v>42143.875567129624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9">
        <f t="shared" ref="O1922:O1985" si="180">ROUND((E1922/D1922)*100,0)</f>
        <v>43</v>
      </c>
      <c r="P1922" s="5">
        <f t="shared" ref="P1922:P1985" si="181">E1922/L1922</f>
        <v>40.980952380952381</v>
      </c>
      <c r="Q1922" t="str">
        <f t="shared" ref="Q1922:Q1985" si="182">LEFT(N1922,SEARCH("/",N1922)-1)</f>
        <v>technology</v>
      </c>
      <c r="R1922" t="str">
        <f t="shared" ref="R1922:R1985" si="183">RIGHT(N1922,LEN(N1922)-SEARCH("/",N1922,1))</f>
        <v>gadgets</v>
      </c>
      <c r="S1922" s="10">
        <f t="shared" ref="S1922:S1985" si="184">(((J1922/60)/60)/24)+DATE(1970,1,1)</f>
        <v>42270.875706018516</v>
      </c>
      <c r="T1922" s="10">
        <f t="shared" ref="T1922:T1985" si="185">(((I1922/60)/60)/24)+DATE(1970,1,1)</f>
        <v>42298.958333333328</v>
      </c>
    </row>
    <row r="1923" spans="1:20" ht="45" x14ac:dyDescent="0.25">
      <c r="A1923">
        <v>3284</v>
      </c>
      <c r="B1923" s="3" t="s">
        <v>3284</v>
      </c>
      <c r="C1923" s="3" t="s">
        <v>7394</v>
      </c>
      <c r="D1923">
        <v>3000</v>
      </c>
      <c r="E1923">
        <v>3048</v>
      </c>
      <c r="F1923" t="s">
        <v>8219</v>
      </c>
      <c r="G1923" t="s">
        <v>8224</v>
      </c>
      <c r="H1923" t="s">
        <v>8246</v>
      </c>
      <c r="I1923">
        <v>1454047140</v>
      </c>
      <c r="J1923">
        <v>1452546853</v>
      </c>
      <c r="K1923" t="b">
        <v>0</v>
      </c>
      <c r="L1923">
        <v>15</v>
      </c>
      <c r="M1923" t="b">
        <v>1</v>
      </c>
      <c r="N1923" t="s">
        <v>8271</v>
      </c>
      <c r="O1923" s="9">
        <f t="shared" si="180"/>
        <v>102</v>
      </c>
      <c r="P1923" s="5">
        <f t="shared" si="181"/>
        <v>203.2</v>
      </c>
      <c r="Q1923" t="str">
        <f t="shared" si="182"/>
        <v>theater</v>
      </c>
      <c r="R1923" t="str">
        <f t="shared" si="183"/>
        <v>plays</v>
      </c>
      <c r="S1923" s="10">
        <f t="shared" si="184"/>
        <v>42380.884872685187</v>
      </c>
      <c r="T1923" s="10">
        <f t="shared" si="185"/>
        <v>42398.249305555553</v>
      </c>
    </row>
    <row r="1924" spans="1:20" ht="45" x14ac:dyDescent="0.25">
      <c r="A1924">
        <v>1390</v>
      </c>
      <c r="B1924" s="3" t="s">
        <v>1391</v>
      </c>
      <c r="C1924" s="3" t="s">
        <v>5500</v>
      </c>
      <c r="D1924">
        <v>2800</v>
      </c>
      <c r="E1924">
        <v>3055</v>
      </c>
      <c r="F1924" t="s">
        <v>8219</v>
      </c>
      <c r="G1924" t="s">
        <v>8224</v>
      </c>
      <c r="H1924" t="s">
        <v>8246</v>
      </c>
      <c r="I1924">
        <v>1430154720</v>
      </c>
      <c r="J1924">
        <v>1427224606</v>
      </c>
      <c r="K1924" t="b">
        <v>0</v>
      </c>
      <c r="L1924">
        <v>19</v>
      </c>
      <c r="M1924" t="b">
        <v>1</v>
      </c>
      <c r="N1924" t="s">
        <v>8276</v>
      </c>
      <c r="O1924" s="9">
        <f t="shared" si="180"/>
        <v>109</v>
      </c>
      <c r="P1924" s="5">
        <f t="shared" si="181"/>
        <v>160.78947368421052</v>
      </c>
      <c r="Q1924" t="str">
        <f t="shared" si="182"/>
        <v>music</v>
      </c>
      <c r="R1924" t="str">
        <f t="shared" si="183"/>
        <v>rock</v>
      </c>
      <c r="S1924" s="10">
        <f t="shared" si="184"/>
        <v>42087.803310185183</v>
      </c>
      <c r="T1924" s="10">
        <f t="shared" si="185"/>
        <v>42121.716666666667</v>
      </c>
    </row>
    <row r="1925" spans="1:20" ht="60" x14ac:dyDescent="0.25">
      <c r="A1925">
        <v>2802</v>
      </c>
      <c r="B1925" s="3" t="s">
        <v>2802</v>
      </c>
      <c r="C1925" s="3" t="s">
        <v>6912</v>
      </c>
      <c r="D1925">
        <v>3000</v>
      </c>
      <c r="E1925">
        <v>3055</v>
      </c>
      <c r="F1925" t="s">
        <v>8219</v>
      </c>
      <c r="G1925" t="s">
        <v>8225</v>
      </c>
      <c r="H1925" t="s">
        <v>8247</v>
      </c>
      <c r="I1925">
        <v>1438875107</v>
      </c>
      <c r="J1925">
        <v>1436283107</v>
      </c>
      <c r="K1925" t="b">
        <v>0</v>
      </c>
      <c r="L1925">
        <v>90</v>
      </c>
      <c r="M1925" t="b">
        <v>1</v>
      </c>
      <c r="N1925" t="s">
        <v>8271</v>
      </c>
      <c r="O1925" s="9">
        <f t="shared" si="180"/>
        <v>102</v>
      </c>
      <c r="P1925" s="5">
        <f t="shared" si="181"/>
        <v>33.944444444444443</v>
      </c>
      <c r="Q1925" t="str">
        <f t="shared" si="182"/>
        <v>theater</v>
      </c>
      <c r="R1925" t="str">
        <f t="shared" si="183"/>
        <v>plays</v>
      </c>
      <c r="S1925" s="10">
        <f t="shared" si="184"/>
        <v>42192.64707175926</v>
      </c>
      <c r="T1925" s="10">
        <f t="shared" si="185"/>
        <v>42222.64707175926</v>
      </c>
    </row>
    <row r="1926" spans="1:20" ht="45" x14ac:dyDescent="0.25">
      <c r="A1926">
        <v>3354</v>
      </c>
      <c r="B1926" s="3" t="s">
        <v>3353</v>
      </c>
      <c r="C1926" s="3" t="s">
        <v>7464</v>
      </c>
      <c r="D1926">
        <v>3000</v>
      </c>
      <c r="E1926">
        <v>3058</v>
      </c>
      <c r="F1926" t="s">
        <v>8219</v>
      </c>
      <c r="G1926" t="s">
        <v>8224</v>
      </c>
      <c r="H1926" t="s">
        <v>8246</v>
      </c>
      <c r="I1926">
        <v>1446091260</v>
      </c>
      <c r="J1926">
        <v>1443029206</v>
      </c>
      <c r="K1926" t="b">
        <v>0</v>
      </c>
      <c r="L1926">
        <v>55</v>
      </c>
      <c r="M1926" t="b">
        <v>1</v>
      </c>
      <c r="N1926" t="s">
        <v>8271</v>
      </c>
      <c r="O1926" s="9">
        <f t="shared" si="180"/>
        <v>102</v>
      </c>
      <c r="P1926" s="5">
        <f t="shared" si="181"/>
        <v>55.6</v>
      </c>
      <c r="Q1926" t="str">
        <f t="shared" si="182"/>
        <v>theater</v>
      </c>
      <c r="R1926" t="str">
        <f t="shared" si="183"/>
        <v>plays</v>
      </c>
      <c r="S1926" s="10">
        <f t="shared" si="184"/>
        <v>42270.7269212963</v>
      </c>
      <c r="T1926" s="10">
        <f t="shared" si="185"/>
        <v>42306.167361111111</v>
      </c>
    </row>
    <row r="1927" spans="1:20" ht="45" x14ac:dyDescent="0.25">
      <c r="A1927">
        <v>1664</v>
      </c>
      <c r="B1927" s="3" t="s">
        <v>1665</v>
      </c>
      <c r="C1927" s="3" t="s">
        <v>5774</v>
      </c>
      <c r="D1927">
        <v>2500</v>
      </c>
      <c r="E1927">
        <v>3060.22</v>
      </c>
      <c r="F1927" t="s">
        <v>8219</v>
      </c>
      <c r="G1927" t="s">
        <v>8224</v>
      </c>
      <c r="H1927" t="s">
        <v>8246</v>
      </c>
      <c r="I1927">
        <v>1331870340</v>
      </c>
      <c r="J1927">
        <v>1328033818</v>
      </c>
      <c r="K1927" t="b">
        <v>0</v>
      </c>
      <c r="L1927">
        <v>89</v>
      </c>
      <c r="M1927" t="b">
        <v>1</v>
      </c>
      <c r="N1927" t="s">
        <v>8292</v>
      </c>
      <c r="O1927" s="9">
        <f t="shared" si="180"/>
        <v>122</v>
      </c>
      <c r="P1927" s="5">
        <f t="shared" si="181"/>
        <v>34.384494382022467</v>
      </c>
      <c r="Q1927" t="str">
        <f t="shared" si="182"/>
        <v>music</v>
      </c>
      <c r="R1927" t="str">
        <f t="shared" si="183"/>
        <v>pop</v>
      </c>
      <c r="S1927" s="10">
        <f t="shared" si="184"/>
        <v>40939.761782407404</v>
      </c>
      <c r="T1927" s="10">
        <f t="shared" si="185"/>
        <v>40984.165972222225</v>
      </c>
    </row>
    <row r="1928" spans="1:20" ht="45" x14ac:dyDescent="0.25">
      <c r="A1928">
        <v>3659</v>
      </c>
      <c r="B1928" s="3" t="s">
        <v>3656</v>
      </c>
      <c r="C1928" s="3" t="s">
        <v>7769</v>
      </c>
      <c r="D1928">
        <v>3000</v>
      </c>
      <c r="E1928">
        <v>3061</v>
      </c>
      <c r="F1928" t="s">
        <v>8219</v>
      </c>
      <c r="G1928" t="s">
        <v>8224</v>
      </c>
      <c r="H1928" t="s">
        <v>8246</v>
      </c>
      <c r="I1928">
        <v>1426775940</v>
      </c>
      <c r="J1928">
        <v>1424414350</v>
      </c>
      <c r="K1928" t="b">
        <v>0</v>
      </c>
      <c r="L1928">
        <v>13</v>
      </c>
      <c r="M1928" t="b">
        <v>1</v>
      </c>
      <c r="N1928" t="s">
        <v>8271</v>
      </c>
      <c r="O1928" s="9">
        <f t="shared" si="180"/>
        <v>102</v>
      </c>
      <c r="P1928" s="5">
        <f t="shared" si="181"/>
        <v>235.46153846153845</v>
      </c>
      <c r="Q1928" t="str">
        <f t="shared" si="182"/>
        <v>theater</v>
      </c>
      <c r="R1928" t="str">
        <f t="shared" si="183"/>
        <v>plays</v>
      </c>
      <c r="S1928" s="10">
        <f t="shared" si="184"/>
        <v>42055.277199074073</v>
      </c>
      <c r="T1928" s="10">
        <f t="shared" si="185"/>
        <v>42082.610416666663</v>
      </c>
    </row>
    <row r="1929" spans="1:20" ht="60" x14ac:dyDescent="0.25">
      <c r="A1929">
        <v>2181</v>
      </c>
      <c r="B1929" s="3" t="s">
        <v>2182</v>
      </c>
      <c r="C1929" s="3" t="s">
        <v>6291</v>
      </c>
      <c r="D1929">
        <v>2000</v>
      </c>
      <c r="E1929">
        <v>3062</v>
      </c>
      <c r="F1929" t="s">
        <v>8219</v>
      </c>
      <c r="G1929" t="s">
        <v>8224</v>
      </c>
      <c r="H1929" t="s">
        <v>8246</v>
      </c>
      <c r="I1929">
        <v>1487635653</v>
      </c>
      <c r="J1929">
        <v>1486426053</v>
      </c>
      <c r="K1929" t="b">
        <v>0</v>
      </c>
      <c r="L1929">
        <v>53</v>
      </c>
      <c r="M1929" t="b">
        <v>1</v>
      </c>
      <c r="N1929" t="s">
        <v>8297</v>
      </c>
      <c r="O1929" s="9">
        <f t="shared" si="180"/>
        <v>153</v>
      </c>
      <c r="P1929" s="5">
        <f t="shared" si="181"/>
        <v>57.773584905660378</v>
      </c>
      <c r="Q1929" t="str">
        <f t="shared" si="182"/>
        <v>games</v>
      </c>
      <c r="R1929" t="str">
        <f t="shared" si="183"/>
        <v>tabletop games</v>
      </c>
      <c r="S1929" s="10">
        <f t="shared" si="184"/>
        <v>42773.005243055552</v>
      </c>
      <c r="T1929" s="10">
        <f t="shared" si="185"/>
        <v>42787.005243055552</v>
      </c>
    </row>
    <row r="1930" spans="1:20" ht="60" x14ac:dyDescent="0.25">
      <c r="A1930">
        <v>1355</v>
      </c>
      <c r="B1930" s="3" t="s">
        <v>1356</v>
      </c>
      <c r="C1930" s="3" t="s">
        <v>5465</v>
      </c>
      <c r="D1930">
        <v>2500</v>
      </c>
      <c r="E1930">
        <v>3067</v>
      </c>
      <c r="F1930" t="s">
        <v>8219</v>
      </c>
      <c r="G1930" t="s">
        <v>8225</v>
      </c>
      <c r="H1930" t="s">
        <v>8247</v>
      </c>
      <c r="I1930">
        <v>1354269600</v>
      </c>
      <c r="J1930">
        <v>1351663605</v>
      </c>
      <c r="K1930" t="b">
        <v>0</v>
      </c>
      <c r="L1930">
        <v>121</v>
      </c>
      <c r="M1930" t="b">
        <v>1</v>
      </c>
      <c r="N1930" t="s">
        <v>8274</v>
      </c>
      <c r="O1930" s="9">
        <f t="shared" si="180"/>
        <v>123</v>
      </c>
      <c r="P1930" s="5">
        <f t="shared" si="181"/>
        <v>25.347107438016529</v>
      </c>
      <c r="Q1930" t="str">
        <f t="shared" si="182"/>
        <v>publishing</v>
      </c>
      <c r="R1930" t="str">
        <f t="shared" si="183"/>
        <v>nonfiction</v>
      </c>
      <c r="S1930" s="10">
        <f t="shared" si="184"/>
        <v>41213.254687499997</v>
      </c>
      <c r="T1930" s="10">
        <f t="shared" si="185"/>
        <v>41243.416666666664</v>
      </c>
    </row>
    <row r="1931" spans="1:20" ht="45" x14ac:dyDescent="0.25">
      <c r="A1931">
        <v>3515</v>
      </c>
      <c r="B1931" s="3" t="s">
        <v>3514</v>
      </c>
      <c r="C1931" s="3" t="s">
        <v>7625</v>
      </c>
      <c r="D1931">
        <v>3000</v>
      </c>
      <c r="E1931">
        <v>3080</v>
      </c>
      <c r="F1931" t="s">
        <v>8219</v>
      </c>
      <c r="G1931" t="s">
        <v>8224</v>
      </c>
      <c r="H1931" t="s">
        <v>8246</v>
      </c>
      <c r="I1931">
        <v>1433097171</v>
      </c>
      <c r="J1931">
        <v>1430505171</v>
      </c>
      <c r="K1931" t="b">
        <v>0</v>
      </c>
      <c r="L1931">
        <v>46</v>
      </c>
      <c r="M1931" t="b">
        <v>1</v>
      </c>
      <c r="N1931" t="s">
        <v>8271</v>
      </c>
      <c r="O1931" s="9">
        <f t="shared" si="180"/>
        <v>103</v>
      </c>
      <c r="P1931" s="5">
        <f t="shared" si="181"/>
        <v>66.956521739130437</v>
      </c>
      <c r="Q1931" t="str">
        <f t="shared" si="182"/>
        <v>theater</v>
      </c>
      <c r="R1931" t="str">
        <f t="shared" si="183"/>
        <v>plays</v>
      </c>
      <c r="S1931" s="10">
        <f t="shared" si="184"/>
        <v>42125.772812499999</v>
      </c>
      <c r="T1931" s="10">
        <f t="shared" si="185"/>
        <v>42155.772812499999</v>
      </c>
    </row>
    <row r="1932" spans="1:20" ht="60" x14ac:dyDescent="0.25">
      <c r="A1932">
        <v>3625</v>
      </c>
      <c r="B1932" s="3" t="s">
        <v>3623</v>
      </c>
      <c r="C1932" s="3" t="s">
        <v>7735</v>
      </c>
      <c r="D1932">
        <v>3000</v>
      </c>
      <c r="E1932">
        <v>3080</v>
      </c>
      <c r="F1932" t="s">
        <v>8219</v>
      </c>
      <c r="G1932" t="s">
        <v>8225</v>
      </c>
      <c r="H1932" t="s">
        <v>8247</v>
      </c>
      <c r="I1932">
        <v>1435851577</v>
      </c>
      <c r="J1932">
        <v>1433259577</v>
      </c>
      <c r="K1932" t="b">
        <v>0</v>
      </c>
      <c r="L1932">
        <v>78</v>
      </c>
      <c r="M1932" t="b">
        <v>1</v>
      </c>
      <c r="N1932" t="s">
        <v>8271</v>
      </c>
      <c r="O1932" s="9">
        <f t="shared" si="180"/>
        <v>103</v>
      </c>
      <c r="P1932" s="5">
        <f t="shared" si="181"/>
        <v>39.487179487179489</v>
      </c>
      <c r="Q1932" t="str">
        <f t="shared" si="182"/>
        <v>theater</v>
      </c>
      <c r="R1932" t="str">
        <f t="shared" si="183"/>
        <v>plays</v>
      </c>
      <c r="S1932" s="10">
        <f t="shared" si="184"/>
        <v>42157.652511574073</v>
      </c>
      <c r="T1932" s="10">
        <f t="shared" si="185"/>
        <v>42187.652511574073</v>
      </c>
    </row>
    <row r="1933" spans="1:20" ht="30" x14ac:dyDescent="0.25">
      <c r="A1933">
        <v>3595</v>
      </c>
      <c r="B1933" s="3" t="s">
        <v>3594</v>
      </c>
      <c r="C1933" s="3" t="s">
        <v>7705</v>
      </c>
      <c r="D1933">
        <v>2600</v>
      </c>
      <c r="E1933">
        <v>3081</v>
      </c>
      <c r="F1933" t="s">
        <v>8219</v>
      </c>
      <c r="G1933" t="s">
        <v>8224</v>
      </c>
      <c r="H1933" t="s">
        <v>8246</v>
      </c>
      <c r="I1933">
        <v>1426229940</v>
      </c>
      <c r="J1933">
        <v>1423959123</v>
      </c>
      <c r="K1933" t="b">
        <v>0</v>
      </c>
      <c r="L1933">
        <v>62</v>
      </c>
      <c r="M1933" t="b">
        <v>1</v>
      </c>
      <c r="N1933" t="s">
        <v>8271</v>
      </c>
      <c r="O1933" s="9">
        <f t="shared" si="180"/>
        <v>119</v>
      </c>
      <c r="P1933" s="5">
        <f t="shared" si="181"/>
        <v>49.693548387096776</v>
      </c>
      <c r="Q1933" t="str">
        <f t="shared" si="182"/>
        <v>theater</v>
      </c>
      <c r="R1933" t="str">
        <f t="shared" si="183"/>
        <v>plays</v>
      </c>
      <c r="S1933" s="10">
        <f t="shared" si="184"/>
        <v>42050.008368055554</v>
      </c>
      <c r="T1933" s="10">
        <f t="shared" si="185"/>
        <v>42076.290972222225</v>
      </c>
    </row>
    <row r="1934" spans="1:20" ht="45" x14ac:dyDescent="0.25">
      <c r="A1934">
        <v>3573</v>
      </c>
      <c r="B1934" s="3" t="s">
        <v>3572</v>
      </c>
      <c r="C1934" s="3" t="s">
        <v>7683</v>
      </c>
      <c r="D1934">
        <v>3000</v>
      </c>
      <c r="E1934">
        <v>3084</v>
      </c>
      <c r="F1934" t="s">
        <v>8219</v>
      </c>
      <c r="G1934" t="s">
        <v>8225</v>
      </c>
      <c r="H1934" t="s">
        <v>8247</v>
      </c>
      <c r="I1934">
        <v>1415440846</v>
      </c>
      <c r="J1934">
        <v>1412845246</v>
      </c>
      <c r="K1934" t="b">
        <v>0</v>
      </c>
      <c r="L1934">
        <v>78</v>
      </c>
      <c r="M1934" t="b">
        <v>1</v>
      </c>
      <c r="N1934" t="s">
        <v>8271</v>
      </c>
      <c r="O1934" s="9">
        <f t="shared" si="180"/>
        <v>103</v>
      </c>
      <c r="P1934" s="5">
        <f t="shared" si="181"/>
        <v>39.53846153846154</v>
      </c>
      <c r="Q1934" t="str">
        <f t="shared" si="182"/>
        <v>theater</v>
      </c>
      <c r="R1934" t="str">
        <f t="shared" si="183"/>
        <v>plays</v>
      </c>
      <c r="S1934" s="10">
        <f t="shared" si="184"/>
        <v>41921.375532407408</v>
      </c>
      <c r="T1934" s="10">
        <f t="shared" si="185"/>
        <v>41951.417199074072</v>
      </c>
    </row>
    <row r="1935" spans="1:20" ht="60" x14ac:dyDescent="0.25">
      <c r="A1935">
        <v>3667</v>
      </c>
      <c r="B1935" s="3" t="s">
        <v>3664</v>
      </c>
      <c r="C1935" s="3" t="s">
        <v>7777</v>
      </c>
      <c r="D1935">
        <v>3000</v>
      </c>
      <c r="E1935">
        <v>3095.11</v>
      </c>
      <c r="F1935" t="s">
        <v>8219</v>
      </c>
      <c r="G1935" t="s">
        <v>8225</v>
      </c>
      <c r="H1935" t="s">
        <v>8247</v>
      </c>
      <c r="I1935">
        <v>1437261419</v>
      </c>
      <c r="J1935">
        <v>1434669419</v>
      </c>
      <c r="K1935" t="b">
        <v>0</v>
      </c>
      <c r="L1935">
        <v>58</v>
      </c>
      <c r="M1935" t="b">
        <v>1</v>
      </c>
      <c r="N1935" t="s">
        <v>8271</v>
      </c>
      <c r="O1935" s="9">
        <f t="shared" si="180"/>
        <v>103</v>
      </c>
      <c r="P1935" s="5">
        <f t="shared" si="181"/>
        <v>53.363965517241382</v>
      </c>
      <c r="Q1935" t="str">
        <f t="shared" si="182"/>
        <v>theater</v>
      </c>
      <c r="R1935" t="str">
        <f t="shared" si="183"/>
        <v>plays</v>
      </c>
      <c r="S1935" s="10">
        <f t="shared" si="184"/>
        <v>42173.970127314817</v>
      </c>
      <c r="T1935" s="10">
        <f t="shared" si="185"/>
        <v>42203.970127314817</v>
      </c>
    </row>
    <row r="1936" spans="1:20" ht="60" x14ac:dyDescent="0.25">
      <c r="A1936">
        <v>114</v>
      </c>
      <c r="B1936" s="3" t="s">
        <v>116</v>
      </c>
      <c r="C1936" s="3" t="s">
        <v>4225</v>
      </c>
      <c r="D1936">
        <v>3000</v>
      </c>
      <c r="E1936">
        <v>3100</v>
      </c>
      <c r="F1936" t="s">
        <v>8219</v>
      </c>
      <c r="G1936" t="s">
        <v>8224</v>
      </c>
      <c r="H1936" t="s">
        <v>8246</v>
      </c>
      <c r="I1936">
        <v>1326436488</v>
      </c>
      <c r="J1936">
        <v>1321252488</v>
      </c>
      <c r="K1936" t="b">
        <v>0</v>
      </c>
      <c r="L1936">
        <v>35</v>
      </c>
      <c r="M1936" t="b">
        <v>1</v>
      </c>
      <c r="N1936" t="s">
        <v>8266</v>
      </c>
      <c r="O1936" s="9">
        <f t="shared" si="180"/>
        <v>103</v>
      </c>
      <c r="P1936" s="5">
        <f t="shared" si="181"/>
        <v>88.571428571428569</v>
      </c>
      <c r="Q1936" t="str">
        <f t="shared" si="182"/>
        <v>film &amp; video</v>
      </c>
      <c r="R1936" t="str">
        <f t="shared" si="183"/>
        <v>shorts</v>
      </c>
      <c r="S1936" s="10">
        <f t="shared" si="184"/>
        <v>40861.27416666667</v>
      </c>
      <c r="T1936" s="10">
        <f t="shared" si="185"/>
        <v>40921.27416666667</v>
      </c>
    </row>
    <row r="1937" spans="1:20" ht="60" x14ac:dyDescent="0.25">
      <c r="A1937">
        <v>2825</v>
      </c>
      <c r="B1937" s="3" t="s">
        <v>2825</v>
      </c>
      <c r="C1937" s="3" t="s">
        <v>6935</v>
      </c>
      <c r="D1937">
        <v>3000</v>
      </c>
      <c r="E1937">
        <v>3100</v>
      </c>
      <c r="F1937" t="s">
        <v>8219</v>
      </c>
      <c r="G1937" t="s">
        <v>8225</v>
      </c>
      <c r="H1937" t="s">
        <v>8247</v>
      </c>
      <c r="I1937">
        <v>1449255686</v>
      </c>
      <c r="J1937">
        <v>1446663686</v>
      </c>
      <c r="K1937" t="b">
        <v>0</v>
      </c>
      <c r="L1937">
        <v>51</v>
      </c>
      <c r="M1937" t="b">
        <v>1</v>
      </c>
      <c r="N1937" t="s">
        <v>8271</v>
      </c>
      <c r="O1937" s="9">
        <f t="shared" si="180"/>
        <v>103</v>
      </c>
      <c r="P1937" s="5">
        <f t="shared" si="181"/>
        <v>60.784313725490193</v>
      </c>
      <c r="Q1937" t="str">
        <f t="shared" si="182"/>
        <v>theater</v>
      </c>
      <c r="R1937" t="str">
        <f t="shared" si="183"/>
        <v>plays</v>
      </c>
      <c r="S1937" s="10">
        <f t="shared" si="184"/>
        <v>42312.792662037042</v>
      </c>
      <c r="T1937" s="10">
        <f t="shared" si="185"/>
        <v>42342.792662037042</v>
      </c>
    </row>
    <row r="1938" spans="1:20" ht="45" x14ac:dyDescent="0.25">
      <c r="A1938">
        <v>3696</v>
      </c>
      <c r="B1938" s="3" t="s">
        <v>3693</v>
      </c>
      <c r="C1938" s="3" t="s">
        <v>7806</v>
      </c>
      <c r="D1938">
        <v>2000</v>
      </c>
      <c r="E1938">
        <v>3100</v>
      </c>
      <c r="F1938" t="s">
        <v>8219</v>
      </c>
      <c r="G1938" t="s">
        <v>8225</v>
      </c>
      <c r="H1938" t="s">
        <v>8247</v>
      </c>
      <c r="I1938">
        <v>1423838916</v>
      </c>
      <c r="J1938">
        <v>1418654916</v>
      </c>
      <c r="K1938" t="b">
        <v>0</v>
      </c>
      <c r="L1938">
        <v>78</v>
      </c>
      <c r="M1938" t="b">
        <v>1</v>
      </c>
      <c r="N1938" t="s">
        <v>8271</v>
      </c>
      <c r="O1938" s="9">
        <f t="shared" si="180"/>
        <v>155</v>
      </c>
      <c r="P1938" s="5">
        <f t="shared" si="181"/>
        <v>39.743589743589745</v>
      </c>
      <c r="Q1938" t="str">
        <f t="shared" si="182"/>
        <v>theater</v>
      </c>
      <c r="R1938" t="str">
        <f t="shared" si="183"/>
        <v>plays</v>
      </c>
      <c r="S1938" s="10">
        <f t="shared" si="184"/>
        <v>41988.617083333331</v>
      </c>
      <c r="T1938" s="10">
        <f t="shared" si="185"/>
        <v>42048.617083333331</v>
      </c>
    </row>
    <row r="1939" spans="1:20" ht="45" x14ac:dyDescent="0.25">
      <c r="A1939">
        <v>3168</v>
      </c>
      <c r="B1939" s="3" t="s">
        <v>3168</v>
      </c>
      <c r="C1939" s="3" t="s">
        <v>7278</v>
      </c>
      <c r="D1939">
        <v>2500</v>
      </c>
      <c r="E1939">
        <v>3105</v>
      </c>
      <c r="F1939" t="s">
        <v>8219</v>
      </c>
      <c r="G1939" t="s">
        <v>8224</v>
      </c>
      <c r="H1939" t="s">
        <v>8246</v>
      </c>
      <c r="I1939">
        <v>1402696800</v>
      </c>
      <c r="J1939">
        <v>1399948353</v>
      </c>
      <c r="K1939" t="b">
        <v>1</v>
      </c>
      <c r="L1939">
        <v>61</v>
      </c>
      <c r="M1939" t="b">
        <v>1</v>
      </c>
      <c r="N1939" t="s">
        <v>8271</v>
      </c>
      <c r="O1939" s="9">
        <f t="shared" si="180"/>
        <v>124</v>
      </c>
      <c r="P1939" s="5">
        <f t="shared" si="181"/>
        <v>50.901639344262293</v>
      </c>
      <c r="Q1939" t="str">
        <f t="shared" si="182"/>
        <v>theater</v>
      </c>
      <c r="R1939" t="str">
        <f t="shared" si="183"/>
        <v>plays</v>
      </c>
      <c r="S1939" s="10">
        <f t="shared" si="184"/>
        <v>41772.105937500004</v>
      </c>
      <c r="T1939" s="10">
        <f t="shared" si="185"/>
        <v>41803.916666666664</v>
      </c>
    </row>
    <row r="1940" spans="1:20" ht="45" x14ac:dyDescent="0.25">
      <c r="A1940">
        <v>3414</v>
      </c>
      <c r="B1940" s="3" t="s">
        <v>3413</v>
      </c>
      <c r="C1940" s="3" t="s">
        <v>7524</v>
      </c>
      <c r="D1940">
        <v>3000</v>
      </c>
      <c r="E1940">
        <v>3105</v>
      </c>
      <c r="F1940" t="s">
        <v>8219</v>
      </c>
      <c r="G1940" t="s">
        <v>8224</v>
      </c>
      <c r="H1940" t="s">
        <v>8246</v>
      </c>
      <c r="I1940">
        <v>1480579140</v>
      </c>
      <c r="J1940">
        <v>1478030325</v>
      </c>
      <c r="K1940" t="b">
        <v>0</v>
      </c>
      <c r="L1940">
        <v>44</v>
      </c>
      <c r="M1940" t="b">
        <v>1</v>
      </c>
      <c r="N1940" t="s">
        <v>8271</v>
      </c>
      <c r="O1940" s="9">
        <f t="shared" si="180"/>
        <v>104</v>
      </c>
      <c r="P1940" s="5">
        <f t="shared" si="181"/>
        <v>70.568181818181813</v>
      </c>
      <c r="Q1940" t="str">
        <f t="shared" si="182"/>
        <v>theater</v>
      </c>
      <c r="R1940" t="str">
        <f t="shared" si="183"/>
        <v>plays</v>
      </c>
      <c r="S1940" s="10">
        <f t="shared" si="184"/>
        <v>42675.832465277781</v>
      </c>
      <c r="T1940" s="10">
        <f t="shared" si="185"/>
        <v>42705.332638888889</v>
      </c>
    </row>
    <row r="1941" spans="1:20" ht="45" x14ac:dyDescent="0.25">
      <c r="A1941">
        <v>3222</v>
      </c>
      <c r="B1941" s="3" t="s">
        <v>3222</v>
      </c>
      <c r="C1941" s="3" t="s">
        <v>7332</v>
      </c>
      <c r="D1941">
        <v>2500</v>
      </c>
      <c r="E1941">
        <v>3120</v>
      </c>
      <c r="F1941" t="s">
        <v>8219</v>
      </c>
      <c r="G1941" t="s">
        <v>8224</v>
      </c>
      <c r="H1941" t="s">
        <v>8246</v>
      </c>
      <c r="I1941">
        <v>1445722140</v>
      </c>
      <c r="J1941">
        <v>1443016697</v>
      </c>
      <c r="K1941" t="b">
        <v>1</v>
      </c>
      <c r="L1941">
        <v>84</v>
      </c>
      <c r="M1941" t="b">
        <v>1</v>
      </c>
      <c r="N1941" t="s">
        <v>8271</v>
      </c>
      <c r="O1941" s="9">
        <f t="shared" si="180"/>
        <v>125</v>
      </c>
      <c r="P1941" s="5">
        <f t="shared" si="181"/>
        <v>37.142857142857146</v>
      </c>
      <c r="Q1941" t="str">
        <f t="shared" si="182"/>
        <v>theater</v>
      </c>
      <c r="R1941" t="str">
        <f t="shared" si="183"/>
        <v>plays</v>
      </c>
      <c r="S1941" s="10">
        <f t="shared" si="184"/>
        <v>42270.582141203704</v>
      </c>
      <c r="T1941" s="10">
        <f t="shared" si="185"/>
        <v>42301.895138888889</v>
      </c>
    </row>
    <row r="1942" spans="1:20" ht="60" x14ac:dyDescent="0.25">
      <c r="A1942">
        <v>3616</v>
      </c>
      <c r="B1942" s="3" t="s">
        <v>3614</v>
      </c>
      <c r="C1942" s="3" t="s">
        <v>7726</v>
      </c>
      <c r="D1942">
        <v>2500</v>
      </c>
      <c r="E1942">
        <v>3120</v>
      </c>
      <c r="F1942" t="s">
        <v>8219</v>
      </c>
      <c r="G1942" t="s">
        <v>8225</v>
      </c>
      <c r="H1942" t="s">
        <v>8247</v>
      </c>
      <c r="I1942">
        <v>1426801664</v>
      </c>
      <c r="J1942">
        <v>1424213264</v>
      </c>
      <c r="K1942" t="b">
        <v>0</v>
      </c>
      <c r="L1942">
        <v>45</v>
      </c>
      <c r="M1942" t="b">
        <v>1</v>
      </c>
      <c r="N1942" t="s">
        <v>8271</v>
      </c>
      <c r="O1942" s="9">
        <f t="shared" si="180"/>
        <v>125</v>
      </c>
      <c r="P1942" s="5">
        <f t="shared" si="181"/>
        <v>69.333333333333329</v>
      </c>
      <c r="Q1942" t="str">
        <f t="shared" si="182"/>
        <v>theater</v>
      </c>
      <c r="R1942" t="str">
        <f t="shared" si="183"/>
        <v>plays</v>
      </c>
      <c r="S1942" s="10">
        <f t="shared" si="184"/>
        <v>42052.949814814812</v>
      </c>
      <c r="T1942" s="10">
        <f t="shared" si="185"/>
        <v>42082.908148148148</v>
      </c>
    </row>
    <row r="1943" spans="1:20" ht="45" x14ac:dyDescent="0.25">
      <c r="A1943">
        <v>1752</v>
      </c>
      <c r="B1943" s="3" t="s">
        <v>1753</v>
      </c>
      <c r="C1943" s="3" t="s">
        <v>5862</v>
      </c>
      <c r="D1943">
        <v>1200</v>
      </c>
      <c r="E1943">
        <v>3122</v>
      </c>
      <c r="F1943" t="s">
        <v>8219</v>
      </c>
      <c r="G1943" t="s">
        <v>8225</v>
      </c>
      <c r="H1943" t="s">
        <v>8247</v>
      </c>
      <c r="I1943">
        <v>1476425082</v>
      </c>
      <c r="J1943">
        <v>1473833082</v>
      </c>
      <c r="K1943" t="b">
        <v>0</v>
      </c>
      <c r="L1943">
        <v>90</v>
      </c>
      <c r="M1943" t="b">
        <v>1</v>
      </c>
      <c r="N1943" t="s">
        <v>8285</v>
      </c>
      <c r="O1943" s="9">
        <f t="shared" si="180"/>
        <v>260</v>
      </c>
      <c r="P1943" s="5">
        <f t="shared" si="181"/>
        <v>34.68888888888889</v>
      </c>
      <c r="Q1943" t="str">
        <f t="shared" si="182"/>
        <v>photography</v>
      </c>
      <c r="R1943" t="str">
        <f t="shared" si="183"/>
        <v>photobooks</v>
      </c>
      <c r="S1943" s="10">
        <f t="shared" si="184"/>
        <v>42627.253263888888</v>
      </c>
      <c r="T1943" s="10">
        <f t="shared" si="185"/>
        <v>42657.253263888888</v>
      </c>
    </row>
    <row r="1944" spans="1:20" ht="30" x14ac:dyDescent="0.25">
      <c r="A1944">
        <v>1276</v>
      </c>
      <c r="B1944" s="3" t="s">
        <v>1277</v>
      </c>
      <c r="C1944" s="3" t="s">
        <v>5386</v>
      </c>
      <c r="D1944">
        <v>3000</v>
      </c>
      <c r="E1944">
        <v>3132.63</v>
      </c>
      <c r="F1944" t="s">
        <v>8219</v>
      </c>
      <c r="G1944" t="s">
        <v>8224</v>
      </c>
      <c r="H1944" t="s">
        <v>8246</v>
      </c>
      <c r="I1944">
        <v>1251777600</v>
      </c>
      <c r="J1944">
        <v>1247504047</v>
      </c>
      <c r="K1944" t="b">
        <v>1</v>
      </c>
      <c r="L1944">
        <v>68</v>
      </c>
      <c r="M1944" t="b">
        <v>1</v>
      </c>
      <c r="N1944" t="s">
        <v>8276</v>
      </c>
      <c r="O1944" s="9">
        <f t="shared" si="180"/>
        <v>104</v>
      </c>
      <c r="P1944" s="5">
        <f t="shared" si="181"/>
        <v>46.06808823529412</v>
      </c>
      <c r="Q1944" t="str">
        <f t="shared" si="182"/>
        <v>music</v>
      </c>
      <c r="R1944" t="str">
        <f t="shared" si="183"/>
        <v>rock</v>
      </c>
      <c r="S1944" s="10">
        <f t="shared" si="184"/>
        <v>40007.704247685186</v>
      </c>
      <c r="T1944" s="10">
        <f t="shared" si="185"/>
        <v>40057.166666666664</v>
      </c>
    </row>
    <row r="1945" spans="1:20" ht="60" x14ac:dyDescent="0.25">
      <c r="A1945">
        <v>3380</v>
      </c>
      <c r="B1945" s="3" t="s">
        <v>3379</v>
      </c>
      <c r="C1945" s="3" t="s">
        <v>7490</v>
      </c>
      <c r="D1945">
        <v>3000</v>
      </c>
      <c r="E1945">
        <v>3133</v>
      </c>
      <c r="F1945" t="s">
        <v>8219</v>
      </c>
      <c r="G1945" t="s">
        <v>8224</v>
      </c>
      <c r="H1945" t="s">
        <v>8246</v>
      </c>
      <c r="I1945">
        <v>1417305178</v>
      </c>
      <c r="J1945">
        <v>1414277578</v>
      </c>
      <c r="K1945" t="b">
        <v>0</v>
      </c>
      <c r="L1945">
        <v>28</v>
      </c>
      <c r="M1945" t="b">
        <v>1</v>
      </c>
      <c r="N1945" t="s">
        <v>8271</v>
      </c>
      <c r="O1945" s="9">
        <f t="shared" si="180"/>
        <v>104</v>
      </c>
      <c r="P1945" s="5">
        <f t="shared" si="181"/>
        <v>111.89285714285714</v>
      </c>
      <c r="Q1945" t="str">
        <f t="shared" si="182"/>
        <v>theater</v>
      </c>
      <c r="R1945" t="str">
        <f t="shared" si="183"/>
        <v>plays</v>
      </c>
      <c r="S1945" s="10">
        <f t="shared" si="184"/>
        <v>41937.95344907407</v>
      </c>
      <c r="T1945" s="10">
        <f t="shared" si="185"/>
        <v>41972.995115740734</v>
      </c>
    </row>
    <row r="1946" spans="1:20" ht="45" x14ac:dyDescent="0.25">
      <c r="A1946">
        <v>2992</v>
      </c>
      <c r="B1946" s="3" t="s">
        <v>2992</v>
      </c>
      <c r="C1946" s="3" t="s">
        <v>7102</v>
      </c>
      <c r="D1946">
        <v>3000</v>
      </c>
      <c r="E1946">
        <v>3135</v>
      </c>
      <c r="F1946" t="s">
        <v>8219</v>
      </c>
      <c r="G1946" t="s">
        <v>8224</v>
      </c>
      <c r="H1946" t="s">
        <v>8246</v>
      </c>
      <c r="I1946">
        <v>1476037510</v>
      </c>
      <c r="J1946">
        <v>1473445510</v>
      </c>
      <c r="K1946" t="b">
        <v>0</v>
      </c>
      <c r="L1946">
        <v>64</v>
      </c>
      <c r="M1946" t="b">
        <v>1</v>
      </c>
      <c r="N1946" t="s">
        <v>8303</v>
      </c>
      <c r="O1946" s="9">
        <f t="shared" si="180"/>
        <v>105</v>
      </c>
      <c r="P1946" s="5">
        <f t="shared" si="181"/>
        <v>48.984375</v>
      </c>
      <c r="Q1946" t="str">
        <f t="shared" si="182"/>
        <v>theater</v>
      </c>
      <c r="R1946" t="str">
        <f t="shared" si="183"/>
        <v>spaces</v>
      </c>
      <c r="S1946" s="10">
        <f t="shared" si="184"/>
        <v>42622.767476851848</v>
      </c>
      <c r="T1946" s="10">
        <f t="shared" si="185"/>
        <v>42652.767476851848</v>
      </c>
    </row>
    <row r="1947" spans="1:20" ht="60" x14ac:dyDescent="0.25">
      <c r="A1947">
        <v>3238</v>
      </c>
      <c r="B1947" s="3" t="s">
        <v>3238</v>
      </c>
      <c r="C1947" s="3" t="s">
        <v>7348</v>
      </c>
      <c r="D1947">
        <v>2800</v>
      </c>
      <c r="E1947">
        <v>3145</v>
      </c>
      <c r="F1947" t="s">
        <v>8219</v>
      </c>
      <c r="G1947" t="s">
        <v>8225</v>
      </c>
      <c r="H1947" t="s">
        <v>8247</v>
      </c>
      <c r="I1947">
        <v>1435752898</v>
      </c>
      <c r="J1947">
        <v>1433160898</v>
      </c>
      <c r="K1947" t="b">
        <v>1</v>
      </c>
      <c r="L1947">
        <v>79</v>
      </c>
      <c r="M1947" t="b">
        <v>1</v>
      </c>
      <c r="N1947" t="s">
        <v>8271</v>
      </c>
      <c r="O1947" s="9">
        <f t="shared" si="180"/>
        <v>112</v>
      </c>
      <c r="P1947" s="5">
        <f t="shared" si="181"/>
        <v>39.810126582278478</v>
      </c>
      <c r="Q1947" t="str">
        <f t="shared" si="182"/>
        <v>theater</v>
      </c>
      <c r="R1947" t="str">
        <f t="shared" si="183"/>
        <v>plays</v>
      </c>
      <c r="S1947" s="10">
        <f t="shared" si="184"/>
        <v>42156.510393518518</v>
      </c>
      <c r="T1947" s="10">
        <f t="shared" si="185"/>
        <v>42186.510393518518</v>
      </c>
    </row>
    <row r="1948" spans="1:20" ht="75" x14ac:dyDescent="0.25">
      <c r="A1948">
        <v>3624</v>
      </c>
      <c r="B1948" s="3" t="s">
        <v>3622</v>
      </c>
      <c r="C1948" s="3" t="s">
        <v>7734</v>
      </c>
      <c r="D1948">
        <v>3000</v>
      </c>
      <c r="E1948">
        <v>3148</v>
      </c>
      <c r="F1948" t="s">
        <v>8219</v>
      </c>
      <c r="G1948" t="s">
        <v>8224</v>
      </c>
      <c r="H1948" t="s">
        <v>8246</v>
      </c>
      <c r="I1948">
        <v>1471977290</v>
      </c>
      <c r="J1948">
        <v>1466793290</v>
      </c>
      <c r="K1948" t="b">
        <v>0</v>
      </c>
      <c r="L1948">
        <v>39</v>
      </c>
      <c r="M1948" t="b">
        <v>1</v>
      </c>
      <c r="N1948" t="s">
        <v>8271</v>
      </c>
      <c r="O1948" s="9">
        <f t="shared" si="180"/>
        <v>105</v>
      </c>
      <c r="P1948" s="5">
        <f t="shared" si="181"/>
        <v>80.717948717948715</v>
      </c>
      <c r="Q1948" t="str">
        <f t="shared" si="182"/>
        <v>theater</v>
      </c>
      <c r="R1948" t="str">
        <f t="shared" si="183"/>
        <v>plays</v>
      </c>
      <c r="S1948" s="10">
        <f t="shared" si="184"/>
        <v>42545.774189814809</v>
      </c>
      <c r="T1948" s="10">
        <f t="shared" si="185"/>
        <v>42605.774189814809</v>
      </c>
    </row>
    <row r="1949" spans="1:20" ht="45" x14ac:dyDescent="0.25">
      <c r="A1949">
        <v>805</v>
      </c>
      <c r="B1949" s="3" t="s">
        <v>806</v>
      </c>
      <c r="C1949" s="3" t="s">
        <v>4915</v>
      </c>
      <c r="D1949">
        <v>3000</v>
      </c>
      <c r="E1949">
        <v>3150</v>
      </c>
      <c r="F1949" t="s">
        <v>8219</v>
      </c>
      <c r="G1949" t="s">
        <v>8224</v>
      </c>
      <c r="H1949" t="s">
        <v>8246</v>
      </c>
      <c r="I1949">
        <v>1310857200</v>
      </c>
      <c r="J1949">
        <v>1306525512</v>
      </c>
      <c r="K1949" t="b">
        <v>0</v>
      </c>
      <c r="L1949">
        <v>54</v>
      </c>
      <c r="M1949" t="b">
        <v>1</v>
      </c>
      <c r="N1949" t="s">
        <v>8276</v>
      </c>
      <c r="O1949" s="9">
        <f t="shared" si="180"/>
        <v>105</v>
      </c>
      <c r="P1949" s="5">
        <f t="shared" si="181"/>
        <v>58.333333333333336</v>
      </c>
      <c r="Q1949" t="str">
        <f t="shared" si="182"/>
        <v>music</v>
      </c>
      <c r="R1949" t="str">
        <f t="shared" si="183"/>
        <v>rock</v>
      </c>
      <c r="S1949" s="10">
        <f t="shared" si="184"/>
        <v>40690.823055555556</v>
      </c>
      <c r="T1949" s="10">
        <f t="shared" si="185"/>
        <v>40740.958333333336</v>
      </c>
    </row>
    <row r="1950" spans="1:20" ht="60" x14ac:dyDescent="0.25">
      <c r="A1950">
        <v>2630</v>
      </c>
      <c r="B1950" s="3" t="s">
        <v>2630</v>
      </c>
      <c r="C1950" s="3" t="s">
        <v>6740</v>
      </c>
      <c r="D1950">
        <v>2000</v>
      </c>
      <c r="E1950">
        <v>3158</v>
      </c>
      <c r="F1950" t="s">
        <v>8219</v>
      </c>
      <c r="G1950" t="s">
        <v>8226</v>
      </c>
      <c r="H1950" t="s">
        <v>8248</v>
      </c>
      <c r="I1950">
        <v>1467280800</v>
      </c>
      <c r="J1950">
        <v>1464921112</v>
      </c>
      <c r="K1950" t="b">
        <v>0</v>
      </c>
      <c r="L1950">
        <v>81</v>
      </c>
      <c r="M1950" t="b">
        <v>1</v>
      </c>
      <c r="N1950" t="s">
        <v>8301</v>
      </c>
      <c r="O1950" s="9">
        <f t="shared" si="180"/>
        <v>158</v>
      </c>
      <c r="P1950" s="5">
        <f t="shared" si="181"/>
        <v>38.987654320987652</v>
      </c>
      <c r="Q1950" t="str">
        <f t="shared" si="182"/>
        <v>technology</v>
      </c>
      <c r="R1950" t="str">
        <f t="shared" si="183"/>
        <v>space exploration</v>
      </c>
      <c r="S1950" s="10">
        <f t="shared" si="184"/>
        <v>42524.105462962965</v>
      </c>
      <c r="T1950" s="10">
        <f t="shared" si="185"/>
        <v>42551.416666666672</v>
      </c>
    </row>
    <row r="1951" spans="1:20" ht="60" x14ac:dyDescent="0.25">
      <c r="A1951">
        <v>2790</v>
      </c>
      <c r="B1951" s="3" t="s">
        <v>2790</v>
      </c>
      <c r="C1951" s="3" t="s">
        <v>6900</v>
      </c>
      <c r="D1951">
        <v>3000</v>
      </c>
      <c r="E1951">
        <v>3160</v>
      </c>
      <c r="F1951" t="s">
        <v>8219</v>
      </c>
      <c r="G1951" t="s">
        <v>8224</v>
      </c>
      <c r="H1951" t="s">
        <v>8246</v>
      </c>
      <c r="I1951">
        <v>1423693903</v>
      </c>
      <c r="J1951">
        <v>1421101903</v>
      </c>
      <c r="K1951" t="b">
        <v>0</v>
      </c>
      <c r="L1951">
        <v>66</v>
      </c>
      <c r="M1951" t="b">
        <v>1</v>
      </c>
      <c r="N1951" t="s">
        <v>8271</v>
      </c>
      <c r="O1951" s="9">
        <f t="shared" si="180"/>
        <v>105</v>
      </c>
      <c r="P1951" s="5">
        <f t="shared" si="181"/>
        <v>47.878787878787875</v>
      </c>
      <c r="Q1951" t="str">
        <f t="shared" si="182"/>
        <v>theater</v>
      </c>
      <c r="R1951" t="str">
        <f t="shared" si="183"/>
        <v>plays</v>
      </c>
      <c r="S1951" s="10">
        <f t="shared" si="184"/>
        <v>42016.938692129625</v>
      </c>
      <c r="T1951" s="10">
        <f t="shared" si="185"/>
        <v>42046.938692129625</v>
      </c>
    </row>
    <row r="1952" spans="1:20" ht="75" x14ac:dyDescent="0.25">
      <c r="A1952">
        <v>2640</v>
      </c>
      <c r="B1952" s="3" t="s">
        <v>2640</v>
      </c>
      <c r="C1952" s="3" t="s">
        <v>6750</v>
      </c>
      <c r="D1952">
        <v>3000</v>
      </c>
      <c r="E1952">
        <v>3170</v>
      </c>
      <c r="F1952" t="s">
        <v>8219</v>
      </c>
      <c r="G1952" t="s">
        <v>8224</v>
      </c>
      <c r="H1952" t="s">
        <v>8246</v>
      </c>
      <c r="I1952">
        <v>1433735474</v>
      </c>
      <c r="J1952">
        <v>1428551474</v>
      </c>
      <c r="K1952" t="b">
        <v>0</v>
      </c>
      <c r="L1952">
        <v>69</v>
      </c>
      <c r="M1952" t="b">
        <v>1</v>
      </c>
      <c r="N1952" t="s">
        <v>8301</v>
      </c>
      <c r="O1952" s="9">
        <f t="shared" si="180"/>
        <v>106</v>
      </c>
      <c r="P1952" s="5">
        <f t="shared" si="181"/>
        <v>45.94202898550725</v>
      </c>
      <c r="Q1952" t="str">
        <f t="shared" si="182"/>
        <v>technology</v>
      </c>
      <c r="R1952" t="str">
        <f t="shared" si="183"/>
        <v>space exploration</v>
      </c>
      <c r="S1952" s="10">
        <f t="shared" si="184"/>
        <v>42103.160578703704</v>
      </c>
      <c r="T1952" s="10">
        <f t="shared" si="185"/>
        <v>42163.160578703704</v>
      </c>
    </row>
    <row r="1953" spans="1:20" ht="60" x14ac:dyDescent="0.25">
      <c r="A1953">
        <v>412</v>
      </c>
      <c r="B1953" s="3" t="s">
        <v>413</v>
      </c>
      <c r="C1953" s="3" t="s">
        <v>4522</v>
      </c>
      <c r="D1953">
        <v>2500</v>
      </c>
      <c r="E1953">
        <v>3171</v>
      </c>
      <c r="F1953" t="s">
        <v>8219</v>
      </c>
      <c r="G1953" t="s">
        <v>8224</v>
      </c>
      <c r="H1953" t="s">
        <v>8246</v>
      </c>
      <c r="I1953">
        <v>1343238578</v>
      </c>
      <c r="J1953">
        <v>1341856178</v>
      </c>
      <c r="K1953" t="b">
        <v>0</v>
      </c>
      <c r="L1953">
        <v>55</v>
      </c>
      <c r="M1953" t="b">
        <v>1</v>
      </c>
      <c r="N1953" t="s">
        <v>8269</v>
      </c>
      <c r="O1953" s="9">
        <f t="shared" si="180"/>
        <v>127</v>
      </c>
      <c r="P1953" s="5">
        <f t="shared" si="181"/>
        <v>57.654545454545456</v>
      </c>
      <c r="Q1953" t="str">
        <f t="shared" si="182"/>
        <v>film &amp; video</v>
      </c>
      <c r="R1953" t="str">
        <f t="shared" si="183"/>
        <v>documentary</v>
      </c>
      <c r="S1953" s="10">
        <f t="shared" si="184"/>
        <v>41099.742800925924</v>
      </c>
      <c r="T1953" s="10">
        <f t="shared" si="185"/>
        <v>41115.742800925924</v>
      </c>
    </row>
    <row r="1954" spans="1:20" ht="60" x14ac:dyDescent="0.25">
      <c r="A1954">
        <v>3469</v>
      </c>
      <c r="B1954" s="3" t="s">
        <v>3468</v>
      </c>
      <c r="C1954" s="3" t="s">
        <v>7579</v>
      </c>
      <c r="D1954">
        <v>2800</v>
      </c>
      <c r="E1954">
        <v>3175</v>
      </c>
      <c r="F1954" t="s">
        <v>8219</v>
      </c>
      <c r="G1954" t="s">
        <v>8224</v>
      </c>
      <c r="H1954" t="s">
        <v>8246</v>
      </c>
      <c r="I1954">
        <v>1461857045</v>
      </c>
      <c r="J1954">
        <v>1459265045</v>
      </c>
      <c r="K1954" t="b">
        <v>0</v>
      </c>
      <c r="L1954">
        <v>63</v>
      </c>
      <c r="M1954" t="b">
        <v>1</v>
      </c>
      <c r="N1954" t="s">
        <v>8271</v>
      </c>
      <c r="O1954" s="9">
        <f t="shared" si="180"/>
        <v>113</v>
      </c>
      <c r="P1954" s="5">
        <f t="shared" si="181"/>
        <v>50.396825396825399</v>
      </c>
      <c r="Q1954" t="str">
        <f t="shared" si="182"/>
        <v>theater</v>
      </c>
      <c r="R1954" t="str">
        <f t="shared" si="183"/>
        <v>plays</v>
      </c>
      <c r="S1954" s="10">
        <f t="shared" si="184"/>
        <v>42458.641724537039</v>
      </c>
      <c r="T1954" s="10">
        <f t="shared" si="185"/>
        <v>42488.641724537039</v>
      </c>
    </row>
    <row r="1955" spans="1:20" ht="60" x14ac:dyDescent="0.25">
      <c r="A1955">
        <v>3364</v>
      </c>
      <c r="B1955" s="3" t="s">
        <v>3363</v>
      </c>
      <c r="C1955" s="3" t="s">
        <v>7474</v>
      </c>
      <c r="D1955">
        <v>3000</v>
      </c>
      <c r="E1955">
        <v>3178</v>
      </c>
      <c r="F1955" t="s">
        <v>8219</v>
      </c>
      <c r="G1955" t="s">
        <v>8225</v>
      </c>
      <c r="H1955" t="s">
        <v>8247</v>
      </c>
      <c r="I1955">
        <v>1458075600</v>
      </c>
      <c r="J1955">
        <v>1456183649</v>
      </c>
      <c r="K1955" t="b">
        <v>0</v>
      </c>
      <c r="L1955">
        <v>72</v>
      </c>
      <c r="M1955" t="b">
        <v>1</v>
      </c>
      <c r="N1955" t="s">
        <v>8271</v>
      </c>
      <c r="O1955" s="9">
        <f t="shared" si="180"/>
        <v>106</v>
      </c>
      <c r="P1955" s="5">
        <f t="shared" si="181"/>
        <v>44.138888888888886</v>
      </c>
      <c r="Q1955" t="str">
        <f t="shared" si="182"/>
        <v>theater</v>
      </c>
      <c r="R1955" t="str">
        <f t="shared" si="183"/>
        <v>plays</v>
      </c>
      <c r="S1955" s="10">
        <f t="shared" si="184"/>
        <v>42422.977418981478</v>
      </c>
      <c r="T1955" s="10">
        <f t="shared" si="185"/>
        <v>42444.875</v>
      </c>
    </row>
    <row r="1956" spans="1:20" ht="60" x14ac:dyDescent="0.25">
      <c r="A1956">
        <v>1020</v>
      </c>
      <c r="B1956" s="3" t="s">
        <v>1021</v>
      </c>
      <c r="C1956" s="3" t="s">
        <v>5130</v>
      </c>
      <c r="D1956">
        <v>1550</v>
      </c>
      <c r="E1956">
        <v>3186</v>
      </c>
      <c r="F1956" t="s">
        <v>8219</v>
      </c>
      <c r="G1956" t="s">
        <v>8229</v>
      </c>
      <c r="H1956" t="s">
        <v>8251</v>
      </c>
      <c r="I1956">
        <v>1433206020</v>
      </c>
      <c r="J1956">
        <v>1430617209</v>
      </c>
      <c r="K1956" t="b">
        <v>0</v>
      </c>
      <c r="L1956">
        <v>30</v>
      </c>
      <c r="M1956" t="b">
        <v>1</v>
      </c>
      <c r="N1956" t="s">
        <v>8280</v>
      </c>
      <c r="O1956" s="9">
        <f t="shared" si="180"/>
        <v>206</v>
      </c>
      <c r="P1956" s="5">
        <f t="shared" si="181"/>
        <v>106.2</v>
      </c>
      <c r="Q1956" t="str">
        <f t="shared" si="182"/>
        <v>music</v>
      </c>
      <c r="R1956" t="str">
        <f t="shared" si="183"/>
        <v>electronic music</v>
      </c>
      <c r="S1956" s="10">
        <f t="shared" si="184"/>
        <v>42127.069548611107</v>
      </c>
      <c r="T1956" s="10">
        <f t="shared" si="185"/>
        <v>42157.032638888893</v>
      </c>
    </row>
    <row r="1957" spans="1:20" ht="60" x14ac:dyDescent="0.25">
      <c r="A1957">
        <v>3509</v>
      </c>
      <c r="B1957" s="3" t="s">
        <v>3508</v>
      </c>
      <c r="C1957" s="3" t="s">
        <v>7619</v>
      </c>
      <c r="D1957">
        <v>3000</v>
      </c>
      <c r="E1957">
        <v>3190</v>
      </c>
      <c r="F1957" t="s">
        <v>8219</v>
      </c>
      <c r="G1957" t="s">
        <v>8224</v>
      </c>
      <c r="H1957" t="s">
        <v>8246</v>
      </c>
      <c r="I1957">
        <v>1416545700</v>
      </c>
      <c r="J1957">
        <v>1415392666</v>
      </c>
      <c r="K1957" t="b">
        <v>0</v>
      </c>
      <c r="L1957">
        <v>33</v>
      </c>
      <c r="M1957" t="b">
        <v>1</v>
      </c>
      <c r="N1957" t="s">
        <v>8271</v>
      </c>
      <c r="O1957" s="9">
        <f t="shared" si="180"/>
        <v>106</v>
      </c>
      <c r="P1957" s="5">
        <f t="shared" si="181"/>
        <v>96.666666666666671</v>
      </c>
      <c r="Q1957" t="str">
        <f t="shared" si="182"/>
        <v>theater</v>
      </c>
      <c r="R1957" t="str">
        <f t="shared" si="183"/>
        <v>plays</v>
      </c>
      <c r="S1957" s="10">
        <f t="shared" si="184"/>
        <v>41950.859560185185</v>
      </c>
      <c r="T1957" s="10">
        <f t="shared" si="185"/>
        <v>41964.204861111109</v>
      </c>
    </row>
    <row r="1958" spans="1:20" ht="60" x14ac:dyDescent="0.25">
      <c r="A1958">
        <v>2552</v>
      </c>
      <c r="B1958" s="3" t="s">
        <v>2552</v>
      </c>
      <c r="C1958" s="3" t="s">
        <v>6662</v>
      </c>
      <c r="D1958">
        <v>3000</v>
      </c>
      <c r="E1958">
        <v>3195</v>
      </c>
      <c r="F1958" t="s">
        <v>8219</v>
      </c>
      <c r="G1958" t="s">
        <v>8224</v>
      </c>
      <c r="H1958" t="s">
        <v>8246</v>
      </c>
      <c r="I1958">
        <v>1488741981</v>
      </c>
      <c r="J1958">
        <v>1486149981</v>
      </c>
      <c r="K1958" t="b">
        <v>0</v>
      </c>
      <c r="L1958">
        <v>18</v>
      </c>
      <c r="M1958" t="b">
        <v>1</v>
      </c>
      <c r="N1958" t="s">
        <v>8300</v>
      </c>
      <c r="O1958" s="9">
        <f t="shared" si="180"/>
        <v>107</v>
      </c>
      <c r="P1958" s="5">
        <f t="shared" si="181"/>
        <v>177.5</v>
      </c>
      <c r="Q1958" t="str">
        <f t="shared" si="182"/>
        <v>music</v>
      </c>
      <c r="R1958" t="str">
        <f t="shared" si="183"/>
        <v>classical music</v>
      </c>
      <c r="S1958" s="10">
        <f t="shared" si="184"/>
        <v>42769.809965277775</v>
      </c>
      <c r="T1958" s="10">
        <f t="shared" si="185"/>
        <v>42799.809965277775</v>
      </c>
    </row>
    <row r="1959" spans="1:20" ht="60" x14ac:dyDescent="0.25">
      <c r="A1959">
        <v>2488</v>
      </c>
      <c r="B1959" s="3" t="s">
        <v>2488</v>
      </c>
      <c r="C1959" s="3" t="s">
        <v>6598</v>
      </c>
      <c r="D1959">
        <v>3000</v>
      </c>
      <c r="E1959">
        <v>3201</v>
      </c>
      <c r="F1959" t="s">
        <v>8219</v>
      </c>
      <c r="G1959" t="s">
        <v>8224</v>
      </c>
      <c r="H1959" t="s">
        <v>8246</v>
      </c>
      <c r="I1959">
        <v>1321459908</v>
      </c>
      <c r="J1959">
        <v>1318864308</v>
      </c>
      <c r="K1959" t="b">
        <v>0</v>
      </c>
      <c r="L1959">
        <v>65</v>
      </c>
      <c r="M1959" t="b">
        <v>1</v>
      </c>
      <c r="N1959" t="s">
        <v>8279</v>
      </c>
      <c r="O1959" s="9">
        <f t="shared" si="180"/>
        <v>107</v>
      </c>
      <c r="P1959" s="5">
        <f t="shared" si="181"/>
        <v>49.246153846153845</v>
      </c>
      <c r="Q1959" t="str">
        <f t="shared" si="182"/>
        <v>music</v>
      </c>
      <c r="R1959" t="str">
        <f t="shared" si="183"/>
        <v>indie rock</v>
      </c>
      <c r="S1959" s="10">
        <f t="shared" si="184"/>
        <v>40833.633194444446</v>
      </c>
      <c r="T1959" s="10">
        <f t="shared" si="185"/>
        <v>40863.674861111111</v>
      </c>
    </row>
    <row r="1960" spans="1:20" ht="60" x14ac:dyDescent="0.25">
      <c r="A1960">
        <v>2971</v>
      </c>
      <c r="B1960" s="3" t="s">
        <v>2971</v>
      </c>
      <c r="C1960" s="3" t="s">
        <v>7081</v>
      </c>
      <c r="D1960">
        <v>3200</v>
      </c>
      <c r="E1960">
        <v>3205</v>
      </c>
      <c r="F1960" t="s">
        <v>8219</v>
      </c>
      <c r="G1960" t="s">
        <v>8224</v>
      </c>
      <c r="H1960" t="s">
        <v>8246</v>
      </c>
      <c r="I1960">
        <v>1409500078</v>
      </c>
      <c r="J1960">
        <v>1406908078</v>
      </c>
      <c r="K1960" t="b">
        <v>0</v>
      </c>
      <c r="L1960">
        <v>43</v>
      </c>
      <c r="M1960" t="b">
        <v>1</v>
      </c>
      <c r="N1960" t="s">
        <v>8271</v>
      </c>
      <c r="O1960" s="9">
        <f t="shared" si="180"/>
        <v>100</v>
      </c>
      <c r="P1960" s="5">
        <f t="shared" si="181"/>
        <v>74.534883720930239</v>
      </c>
      <c r="Q1960" t="str">
        <f t="shared" si="182"/>
        <v>theater</v>
      </c>
      <c r="R1960" t="str">
        <f t="shared" si="183"/>
        <v>plays</v>
      </c>
      <c r="S1960" s="10">
        <f t="shared" si="184"/>
        <v>41852.658310185187</v>
      </c>
      <c r="T1960" s="10">
        <f t="shared" si="185"/>
        <v>41882.658310185187</v>
      </c>
    </row>
    <row r="1961" spans="1:20" ht="45" x14ac:dyDescent="0.25">
      <c r="A1961">
        <v>1929</v>
      </c>
      <c r="B1961" s="3" t="s">
        <v>1930</v>
      </c>
      <c r="C1961" s="3" t="s">
        <v>6039</v>
      </c>
      <c r="D1961">
        <v>3200</v>
      </c>
      <c r="E1961">
        <v>3210</v>
      </c>
      <c r="F1961" t="s">
        <v>8219</v>
      </c>
      <c r="G1961" t="s">
        <v>8224</v>
      </c>
      <c r="H1961" t="s">
        <v>8246</v>
      </c>
      <c r="I1961">
        <v>1309825866</v>
      </c>
      <c r="J1961">
        <v>1306197066</v>
      </c>
      <c r="K1961" t="b">
        <v>0</v>
      </c>
      <c r="L1961">
        <v>75</v>
      </c>
      <c r="M1961" t="b">
        <v>1</v>
      </c>
      <c r="N1961" t="s">
        <v>8279</v>
      </c>
      <c r="O1961" s="9">
        <f t="shared" si="180"/>
        <v>100</v>
      </c>
      <c r="P1961" s="5">
        <f t="shared" si="181"/>
        <v>42.8</v>
      </c>
      <c r="Q1961" t="str">
        <f t="shared" si="182"/>
        <v>music</v>
      </c>
      <c r="R1961" t="str">
        <f t="shared" si="183"/>
        <v>indie rock</v>
      </c>
      <c r="S1961" s="10">
        <f t="shared" si="184"/>
        <v>40687.021597222221</v>
      </c>
      <c r="T1961" s="10">
        <f t="shared" si="185"/>
        <v>40729.021597222221</v>
      </c>
    </row>
    <row r="1962" spans="1:20" ht="45" x14ac:dyDescent="0.25">
      <c r="A1962">
        <v>1188</v>
      </c>
      <c r="B1962" s="3" t="s">
        <v>1189</v>
      </c>
      <c r="C1962" s="3" t="s">
        <v>5298</v>
      </c>
      <c r="D1962">
        <v>2000</v>
      </c>
      <c r="E1962">
        <v>3211</v>
      </c>
      <c r="F1962" t="s">
        <v>8219</v>
      </c>
      <c r="G1962" t="s">
        <v>8229</v>
      </c>
      <c r="H1962" t="s">
        <v>8251</v>
      </c>
      <c r="I1962">
        <v>1482943740</v>
      </c>
      <c r="J1962">
        <v>1481129340</v>
      </c>
      <c r="K1962" t="b">
        <v>0</v>
      </c>
      <c r="L1962">
        <v>85</v>
      </c>
      <c r="M1962" t="b">
        <v>1</v>
      </c>
      <c r="N1962" t="s">
        <v>8285</v>
      </c>
      <c r="O1962" s="9">
        <f t="shared" si="180"/>
        <v>161</v>
      </c>
      <c r="P1962" s="5">
        <f t="shared" si="181"/>
        <v>37.776470588235291</v>
      </c>
      <c r="Q1962" t="str">
        <f t="shared" si="182"/>
        <v>photography</v>
      </c>
      <c r="R1962" t="str">
        <f t="shared" si="183"/>
        <v>photobooks</v>
      </c>
      <c r="S1962" s="10">
        <f t="shared" si="184"/>
        <v>42711.700694444444</v>
      </c>
      <c r="T1962" s="10">
        <f t="shared" si="185"/>
        <v>42732.700694444444</v>
      </c>
    </row>
    <row r="1963" spans="1:20" ht="45" x14ac:dyDescent="0.25">
      <c r="A1963">
        <v>1848</v>
      </c>
      <c r="B1963" s="3" t="s">
        <v>1849</v>
      </c>
      <c r="C1963" s="3" t="s">
        <v>5958</v>
      </c>
      <c r="D1963">
        <v>3000</v>
      </c>
      <c r="E1963">
        <v>3221</v>
      </c>
      <c r="F1963" t="s">
        <v>8219</v>
      </c>
      <c r="G1963" t="s">
        <v>8224</v>
      </c>
      <c r="H1963" t="s">
        <v>8246</v>
      </c>
      <c r="I1963">
        <v>1312095540</v>
      </c>
      <c r="J1963">
        <v>1306608888</v>
      </c>
      <c r="K1963" t="b">
        <v>0</v>
      </c>
      <c r="L1963">
        <v>24</v>
      </c>
      <c r="M1963" t="b">
        <v>1</v>
      </c>
      <c r="N1963" t="s">
        <v>8276</v>
      </c>
      <c r="O1963" s="9">
        <f t="shared" si="180"/>
        <v>107</v>
      </c>
      <c r="P1963" s="5">
        <f t="shared" si="181"/>
        <v>134.20833333333334</v>
      </c>
      <c r="Q1963" t="str">
        <f t="shared" si="182"/>
        <v>music</v>
      </c>
      <c r="R1963" t="str">
        <f t="shared" si="183"/>
        <v>rock</v>
      </c>
      <c r="S1963" s="10">
        <f t="shared" si="184"/>
        <v>40691.788055555553</v>
      </c>
      <c r="T1963" s="10">
        <f t="shared" si="185"/>
        <v>40755.290972222225</v>
      </c>
    </row>
    <row r="1964" spans="1:20" ht="60" x14ac:dyDescent="0.25">
      <c r="A1964">
        <v>740</v>
      </c>
      <c r="B1964" s="3" t="s">
        <v>741</v>
      </c>
      <c r="C1964" s="3" t="s">
        <v>4850</v>
      </c>
      <c r="D1964">
        <v>3000</v>
      </c>
      <c r="E1964">
        <v>3222</v>
      </c>
      <c r="F1964" t="s">
        <v>8219</v>
      </c>
      <c r="G1964" t="s">
        <v>8224</v>
      </c>
      <c r="H1964" t="s">
        <v>8246</v>
      </c>
      <c r="I1964">
        <v>1434857482</v>
      </c>
      <c r="J1964">
        <v>1433647882</v>
      </c>
      <c r="K1964" t="b">
        <v>0</v>
      </c>
      <c r="L1964">
        <v>19</v>
      </c>
      <c r="M1964" t="b">
        <v>1</v>
      </c>
      <c r="N1964" t="s">
        <v>8274</v>
      </c>
      <c r="O1964" s="9">
        <f t="shared" si="180"/>
        <v>107</v>
      </c>
      <c r="P1964" s="5">
        <f t="shared" si="181"/>
        <v>169.57894736842104</v>
      </c>
      <c r="Q1964" t="str">
        <f t="shared" si="182"/>
        <v>publishing</v>
      </c>
      <c r="R1964" t="str">
        <f t="shared" si="183"/>
        <v>nonfiction</v>
      </c>
      <c r="S1964" s="10">
        <f t="shared" si="184"/>
        <v>42162.146782407406</v>
      </c>
      <c r="T1964" s="10">
        <f t="shared" si="185"/>
        <v>42176.146782407406</v>
      </c>
    </row>
    <row r="1965" spans="1:20" ht="30" x14ac:dyDescent="0.25">
      <c r="A1965">
        <v>2258</v>
      </c>
      <c r="B1965" s="3" t="s">
        <v>2259</v>
      </c>
      <c r="C1965" s="3" t="s">
        <v>6368</v>
      </c>
      <c r="D1965">
        <v>2200</v>
      </c>
      <c r="E1965">
        <v>3223</v>
      </c>
      <c r="F1965" t="s">
        <v>8219</v>
      </c>
      <c r="G1965" t="s">
        <v>8224</v>
      </c>
      <c r="H1965" t="s">
        <v>8246</v>
      </c>
      <c r="I1965">
        <v>1434045687</v>
      </c>
      <c r="J1965">
        <v>1431453687</v>
      </c>
      <c r="K1965" t="b">
        <v>0</v>
      </c>
      <c r="L1965">
        <v>205</v>
      </c>
      <c r="M1965" t="b">
        <v>1</v>
      </c>
      <c r="N1965" t="s">
        <v>8297</v>
      </c>
      <c r="O1965" s="9">
        <f t="shared" si="180"/>
        <v>147</v>
      </c>
      <c r="P1965" s="5">
        <f t="shared" si="181"/>
        <v>15.721951219512196</v>
      </c>
      <c r="Q1965" t="str">
        <f t="shared" si="182"/>
        <v>games</v>
      </c>
      <c r="R1965" t="str">
        <f t="shared" si="183"/>
        <v>tabletop games</v>
      </c>
      <c r="S1965" s="10">
        <f t="shared" si="184"/>
        <v>42136.75100694444</v>
      </c>
      <c r="T1965" s="10">
        <f t="shared" si="185"/>
        <v>42166.75100694444</v>
      </c>
    </row>
    <row r="1966" spans="1:20" ht="45" x14ac:dyDescent="0.25">
      <c r="A1966">
        <v>3040</v>
      </c>
      <c r="B1966" s="3" t="s">
        <v>3040</v>
      </c>
      <c r="C1966" s="3" t="s">
        <v>7150</v>
      </c>
      <c r="D1966">
        <v>3000</v>
      </c>
      <c r="E1966">
        <v>3225</v>
      </c>
      <c r="F1966" t="s">
        <v>8219</v>
      </c>
      <c r="G1966" t="s">
        <v>8224</v>
      </c>
      <c r="H1966" t="s">
        <v>8246</v>
      </c>
      <c r="I1966">
        <v>1435359600</v>
      </c>
      <c r="J1966">
        <v>1434999621</v>
      </c>
      <c r="K1966" t="b">
        <v>0</v>
      </c>
      <c r="L1966">
        <v>42</v>
      </c>
      <c r="M1966" t="b">
        <v>1</v>
      </c>
      <c r="N1966" t="s">
        <v>8303</v>
      </c>
      <c r="O1966" s="9">
        <f t="shared" si="180"/>
        <v>108</v>
      </c>
      <c r="P1966" s="5">
        <f t="shared" si="181"/>
        <v>76.785714285714292</v>
      </c>
      <c r="Q1966" t="str">
        <f t="shared" si="182"/>
        <v>theater</v>
      </c>
      <c r="R1966" t="str">
        <f t="shared" si="183"/>
        <v>spaces</v>
      </c>
      <c r="S1966" s="10">
        <f t="shared" si="184"/>
        <v>42177.791909722218</v>
      </c>
      <c r="T1966" s="10">
        <f t="shared" si="185"/>
        <v>42181.958333333328</v>
      </c>
    </row>
    <row r="1967" spans="1:20" ht="60" x14ac:dyDescent="0.25">
      <c r="A1967">
        <v>797</v>
      </c>
      <c r="B1967" s="3" t="s">
        <v>798</v>
      </c>
      <c r="C1967" s="3" t="s">
        <v>4907</v>
      </c>
      <c r="D1967">
        <v>3000</v>
      </c>
      <c r="E1967">
        <v>3226</v>
      </c>
      <c r="F1967" t="s">
        <v>8219</v>
      </c>
      <c r="G1967" t="s">
        <v>8224</v>
      </c>
      <c r="H1967" t="s">
        <v>8246</v>
      </c>
      <c r="I1967">
        <v>1335672000</v>
      </c>
      <c r="J1967">
        <v>1332978688</v>
      </c>
      <c r="K1967" t="b">
        <v>0</v>
      </c>
      <c r="L1967">
        <v>71</v>
      </c>
      <c r="M1967" t="b">
        <v>1</v>
      </c>
      <c r="N1967" t="s">
        <v>8276</v>
      </c>
      <c r="O1967" s="9">
        <f t="shared" si="180"/>
        <v>108</v>
      </c>
      <c r="P1967" s="5">
        <f t="shared" si="181"/>
        <v>45.436619718309856</v>
      </c>
      <c r="Q1967" t="str">
        <f t="shared" si="182"/>
        <v>music</v>
      </c>
      <c r="R1967" t="str">
        <f t="shared" si="183"/>
        <v>rock</v>
      </c>
      <c r="S1967" s="10">
        <f t="shared" si="184"/>
        <v>40996.994074074071</v>
      </c>
      <c r="T1967" s="10">
        <f t="shared" si="185"/>
        <v>41028.166666666664</v>
      </c>
    </row>
    <row r="1968" spans="1:20" ht="60" x14ac:dyDescent="0.25">
      <c r="A1968">
        <v>1212</v>
      </c>
      <c r="B1968" s="3" t="s">
        <v>1213</v>
      </c>
      <c r="C1968" s="3" t="s">
        <v>5322</v>
      </c>
      <c r="D1968">
        <v>2500</v>
      </c>
      <c r="E1968">
        <v>3226</v>
      </c>
      <c r="F1968" t="s">
        <v>8219</v>
      </c>
      <c r="G1968" t="s">
        <v>8224</v>
      </c>
      <c r="H1968" t="s">
        <v>8246</v>
      </c>
      <c r="I1968">
        <v>1448586000</v>
      </c>
      <c r="J1968">
        <v>1447195695</v>
      </c>
      <c r="K1968" t="b">
        <v>0</v>
      </c>
      <c r="L1968">
        <v>83</v>
      </c>
      <c r="M1968" t="b">
        <v>1</v>
      </c>
      <c r="N1968" t="s">
        <v>8285</v>
      </c>
      <c r="O1968" s="9">
        <f t="shared" si="180"/>
        <v>129</v>
      </c>
      <c r="P1968" s="5">
        <f t="shared" si="181"/>
        <v>38.867469879518069</v>
      </c>
      <c r="Q1968" t="str">
        <f t="shared" si="182"/>
        <v>photography</v>
      </c>
      <c r="R1968" t="str">
        <f t="shared" si="183"/>
        <v>photobooks</v>
      </c>
      <c r="S1968" s="10">
        <f t="shared" si="184"/>
        <v>42318.950173611112</v>
      </c>
      <c r="T1968" s="10">
        <f t="shared" si="185"/>
        <v>42335.041666666672</v>
      </c>
    </row>
    <row r="1969" spans="1:20" ht="45" x14ac:dyDescent="0.25">
      <c r="A1969">
        <v>2319</v>
      </c>
      <c r="B1969" s="3" t="s">
        <v>2320</v>
      </c>
      <c r="C1969" s="3" t="s">
        <v>6429</v>
      </c>
      <c r="D1969">
        <v>3000</v>
      </c>
      <c r="E1969">
        <v>3231</v>
      </c>
      <c r="F1969" t="s">
        <v>8219</v>
      </c>
      <c r="G1969" t="s">
        <v>8224</v>
      </c>
      <c r="H1969" t="s">
        <v>8246</v>
      </c>
      <c r="I1969">
        <v>1387072685</v>
      </c>
      <c r="J1969">
        <v>1384480685</v>
      </c>
      <c r="K1969" t="b">
        <v>1</v>
      </c>
      <c r="L1969">
        <v>77</v>
      </c>
      <c r="M1969" t="b">
        <v>1</v>
      </c>
      <c r="N1969" t="s">
        <v>8279</v>
      </c>
      <c r="O1969" s="9">
        <f t="shared" si="180"/>
        <v>108</v>
      </c>
      <c r="P1969" s="5">
        <f t="shared" si="181"/>
        <v>41.961038961038959</v>
      </c>
      <c r="Q1969" t="str">
        <f t="shared" si="182"/>
        <v>music</v>
      </c>
      <c r="R1969" t="str">
        <f t="shared" si="183"/>
        <v>indie rock</v>
      </c>
      <c r="S1969" s="10">
        <f t="shared" si="184"/>
        <v>41593.082002314812</v>
      </c>
      <c r="T1969" s="10">
        <f t="shared" si="185"/>
        <v>41623.082002314812</v>
      </c>
    </row>
    <row r="1970" spans="1:20" ht="45" x14ac:dyDescent="0.25">
      <c r="A1970">
        <v>2312</v>
      </c>
      <c r="B1970" s="3" t="s">
        <v>2313</v>
      </c>
      <c r="C1970" s="3" t="s">
        <v>6422</v>
      </c>
      <c r="D1970">
        <v>3000</v>
      </c>
      <c r="E1970">
        <v>3236</v>
      </c>
      <c r="F1970" t="s">
        <v>8219</v>
      </c>
      <c r="G1970" t="s">
        <v>8224</v>
      </c>
      <c r="H1970" t="s">
        <v>8246</v>
      </c>
      <c r="I1970">
        <v>1397862000</v>
      </c>
      <c r="J1970">
        <v>1395155478</v>
      </c>
      <c r="K1970" t="b">
        <v>1</v>
      </c>
      <c r="L1970">
        <v>79</v>
      </c>
      <c r="M1970" t="b">
        <v>1</v>
      </c>
      <c r="N1970" t="s">
        <v>8279</v>
      </c>
      <c r="O1970" s="9">
        <f t="shared" si="180"/>
        <v>108</v>
      </c>
      <c r="P1970" s="5">
        <f t="shared" si="181"/>
        <v>40.962025316455694</v>
      </c>
      <c r="Q1970" t="str">
        <f t="shared" si="182"/>
        <v>music</v>
      </c>
      <c r="R1970" t="str">
        <f t="shared" si="183"/>
        <v>indie rock</v>
      </c>
      <c r="S1970" s="10">
        <f t="shared" si="184"/>
        <v>41716.632847222223</v>
      </c>
      <c r="T1970" s="10">
        <f t="shared" si="185"/>
        <v>41747.958333333336</v>
      </c>
    </row>
    <row r="1971" spans="1:20" ht="45" x14ac:dyDescent="0.25">
      <c r="A1971">
        <v>2084</v>
      </c>
      <c r="B1971" s="3" t="s">
        <v>2085</v>
      </c>
      <c r="C1971" s="3" t="s">
        <v>6194</v>
      </c>
      <c r="D1971">
        <v>3000</v>
      </c>
      <c r="E1971">
        <v>3250</v>
      </c>
      <c r="F1971" t="s">
        <v>8219</v>
      </c>
      <c r="G1971" t="s">
        <v>8224</v>
      </c>
      <c r="H1971" t="s">
        <v>8246</v>
      </c>
      <c r="I1971">
        <v>1399186740</v>
      </c>
      <c r="J1971">
        <v>1396468782</v>
      </c>
      <c r="K1971" t="b">
        <v>0</v>
      </c>
      <c r="L1971">
        <v>46</v>
      </c>
      <c r="M1971" t="b">
        <v>1</v>
      </c>
      <c r="N1971" t="s">
        <v>8279</v>
      </c>
      <c r="O1971" s="9">
        <f t="shared" si="180"/>
        <v>108</v>
      </c>
      <c r="P1971" s="5">
        <f t="shared" si="181"/>
        <v>70.652173913043484</v>
      </c>
      <c r="Q1971" t="str">
        <f t="shared" si="182"/>
        <v>music</v>
      </c>
      <c r="R1971" t="str">
        <f t="shared" si="183"/>
        <v>indie rock</v>
      </c>
      <c r="S1971" s="10">
        <f t="shared" si="184"/>
        <v>41731.833124999997</v>
      </c>
      <c r="T1971" s="10">
        <f t="shared" si="185"/>
        <v>41763.290972222225</v>
      </c>
    </row>
    <row r="1972" spans="1:20" ht="60" x14ac:dyDescent="0.25">
      <c r="A1972">
        <v>3410</v>
      </c>
      <c r="B1972" s="3" t="s">
        <v>3409</v>
      </c>
      <c r="C1972" s="3" t="s">
        <v>7520</v>
      </c>
      <c r="D1972">
        <v>3000</v>
      </c>
      <c r="E1972">
        <v>3255</v>
      </c>
      <c r="F1972" t="s">
        <v>8219</v>
      </c>
      <c r="G1972" t="s">
        <v>8224</v>
      </c>
      <c r="H1972" t="s">
        <v>8246</v>
      </c>
      <c r="I1972">
        <v>1465196400</v>
      </c>
      <c r="J1972">
        <v>1462841990</v>
      </c>
      <c r="K1972" t="b">
        <v>0</v>
      </c>
      <c r="L1972">
        <v>40</v>
      </c>
      <c r="M1972" t="b">
        <v>1</v>
      </c>
      <c r="N1972" t="s">
        <v>8271</v>
      </c>
      <c r="O1972" s="9">
        <f t="shared" si="180"/>
        <v>109</v>
      </c>
      <c r="P1972" s="5">
        <f t="shared" si="181"/>
        <v>81.375</v>
      </c>
      <c r="Q1972" t="str">
        <f t="shared" si="182"/>
        <v>theater</v>
      </c>
      <c r="R1972" t="str">
        <f t="shared" si="183"/>
        <v>plays</v>
      </c>
      <c r="S1972" s="10">
        <f t="shared" si="184"/>
        <v>42500.041550925926</v>
      </c>
      <c r="T1972" s="10">
        <f t="shared" si="185"/>
        <v>42527.291666666672</v>
      </c>
    </row>
    <row r="1973" spans="1:20" ht="60" x14ac:dyDescent="0.25">
      <c r="A1973">
        <v>3583</v>
      </c>
      <c r="B1973" s="3" t="s">
        <v>3582</v>
      </c>
      <c r="C1973" s="3" t="s">
        <v>7693</v>
      </c>
      <c r="D1973">
        <v>3000</v>
      </c>
      <c r="E1973">
        <v>3255</v>
      </c>
      <c r="F1973" t="s">
        <v>8219</v>
      </c>
      <c r="G1973" t="s">
        <v>8224</v>
      </c>
      <c r="H1973" t="s">
        <v>8246</v>
      </c>
      <c r="I1973">
        <v>1460970805</v>
      </c>
      <c r="J1973">
        <v>1455790405</v>
      </c>
      <c r="K1973" t="b">
        <v>0</v>
      </c>
      <c r="L1973">
        <v>24</v>
      </c>
      <c r="M1973" t="b">
        <v>1</v>
      </c>
      <c r="N1973" t="s">
        <v>8271</v>
      </c>
      <c r="O1973" s="9">
        <f t="shared" si="180"/>
        <v>109</v>
      </c>
      <c r="P1973" s="5">
        <f t="shared" si="181"/>
        <v>135.625</v>
      </c>
      <c r="Q1973" t="str">
        <f t="shared" si="182"/>
        <v>theater</v>
      </c>
      <c r="R1973" t="str">
        <f t="shared" si="183"/>
        <v>plays</v>
      </c>
      <c r="S1973" s="10">
        <f t="shared" si="184"/>
        <v>42418.425983796296</v>
      </c>
      <c r="T1973" s="10">
        <f t="shared" si="185"/>
        <v>42478.384317129632</v>
      </c>
    </row>
    <row r="1974" spans="1:20" ht="60" x14ac:dyDescent="0.25">
      <c r="A1974">
        <v>2444</v>
      </c>
      <c r="B1974" s="3" t="s">
        <v>2445</v>
      </c>
      <c r="C1974" s="3" t="s">
        <v>6554</v>
      </c>
      <c r="D1974">
        <v>3000</v>
      </c>
      <c r="E1974">
        <v>3258</v>
      </c>
      <c r="F1974" t="s">
        <v>8219</v>
      </c>
      <c r="G1974" t="s">
        <v>8224</v>
      </c>
      <c r="H1974" t="s">
        <v>8246</v>
      </c>
      <c r="I1974">
        <v>1464199591</v>
      </c>
      <c r="J1974">
        <v>1461607591</v>
      </c>
      <c r="K1974" t="b">
        <v>0</v>
      </c>
      <c r="L1974">
        <v>61</v>
      </c>
      <c r="M1974" t="b">
        <v>1</v>
      </c>
      <c r="N1974" t="s">
        <v>8298</v>
      </c>
      <c r="O1974" s="9">
        <f t="shared" si="180"/>
        <v>109</v>
      </c>
      <c r="P1974" s="5">
        <f t="shared" si="181"/>
        <v>53.409836065573771</v>
      </c>
      <c r="Q1974" t="str">
        <f t="shared" si="182"/>
        <v>food</v>
      </c>
      <c r="R1974" t="str">
        <f t="shared" si="183"/>
        <v>small batch</v>
      </c>
      <c r="S1974" s="10">
        <f t="shared" si="184"/>
        <v>42485.754525462966</v>
      </c>
      <c r="T1974" s="10">
        <f t="shared" si="185"/>
        <v>42515.754525462966</v>
      </c>
    </row>
    <row r="1975" spans="1:20" ht="60" x14ac:dyDescent="0.25">
      <c r="A1975">
        <v>2932</v>
      </c>
      <c r="B1975" s="3" t="s">
        <v>2932</v>
      </c>
      <c r="C1975" s="3" t="s">
        <v>7042</v>
      </c>
      <c r="D1975">
        <v>3100</v>
      </c>
      <c r="E1975">
        <v>3258</v>
      </c>
      <c r="F1975" t="s">
        <v>8219</v>
      </c>
      <c r="G1975" t="s">
        <v>8226</v>
      </c>
      <c r="H1975" t="s">
        <v>8248</v>
      </c>
      <c r="I1975">
        <v>1424516400</v>
      </c>
      <c r="J1975">
        <v>1421812637</v>
      </c>
      <c r="K1975" t="b">
        <v>0</v>
      </c>
      <c r="L1975">
        <v>38</v>
      </c>
      <c r="M1975" t="b">
        <v>1</v>
      </c>
      <c r="N1975" t="s">
        <v>8305</v>
      </c>
      <c r="O1975" s="9">
        <f t="shared" si="180"/>
        <v>105</v>
      </c>
      <c r="P1975" s="5">
        <f t="shared" si="181"/>
        <v>85.736842105263165</v>
      </c>
      <c r="Q1975" t="str">
        <f t="shared" si="182"/>
        <v>theater</v>
      </c>
      <c r="R1975" t="str">
        <f t="shared" si="183"/>
        <v>musical</v>
      </c>
      <c r="S1975" s="10">
        <f t="shared" si="184"/>
        <v>42025.164780092593</v>
      </c>
      <c r="T1975" s="10">
        <f t="shared" si="185"/>
        <v>42056.458333333328</v>
      </c>
    </row>
    <row r="1976" spans="1:20" ht="60" x14ac:dyDescent="0.25">
      <c r="A1976">
        <v>3186</v>
      </c>
      <c r="B1976" s="3" t="s">
        <v>3186</v>
      </c>
      <c r="C1976" s="3" t="s">
        <v>7296</v>
      </c>
      <c r="D1976">
        <v>3200</v>
      </c>
      <c r="E1976">
        <v>3270</v>
      </c>
      <c r="F1976" t="s">
        <v>8219</v>
      </c>
      <c r="G1976" t="s">
        <v>8225</v>
      </c>
      <c r="H1976" t="s">
        <v>8247</v>
      </c>
      <c r="I1976">
        <v>1410901200</v>
      </c>
      <c r="J1976">
        <v>1408313438</v>
      </c>
      <c r="K1976" t="b">
        <v>1</v>
      </c>
      <c r="L1976">
        <v>70</v>
      </c>
      <c r="M1976" t="b">
        <v>1</v>
      </c>
      <c r="N1976" t="s">
        <v>8271</v>
      </c>
      <c r="O1976" s="9">
        <f t="shared" si="180"/>
        <v>102</v>
      </c>
      <c r="P1976" s="5">
        <f t="shared" si="181"/>
        <v>46.714285714285715</v>
      </c>
      <c r="Q1976" t="str">
        <f t="shared" si="182"/>
        <v>theater</v>
      </c>
      <c r="R1976" t="str">
        <f t="shared" si="183"/>
        <v>plays</v>
      </c>
      <c r="S1976" s="10">
        <f t="shared" si="184"/>
        <v>41868.924050925925</v>
      </c>
      <c r="T1976" s="10">
        <f t="shared" si="185"/>
        <v>41898.875</v>
      </c>
    </row>
    <row r="1977" spans="1:20" ht="60" x14ac:dyDescent="0.25">
      <c r="A1977">
        <v>3834</v>
      </c>
      <c r="B1977" s="3" t="s">
        <v>3831</v>
      </c>
      <c r="C1977" s="3" t="s">
        <v>7943</v>
      </c>
      <c r="D1977">
        <v>3000</v>
      </c>
      <c r="E1977">
        <v>3271</v>
      </c>
      <c r="F1977" t="s">
        <v>8219</v>
      </c>
      <c r="G1977" t="s">
        <v>8225</v>
      </c>
      <c r="H1977" t="s">
        <v>8247</v>
      </c>
      <c r="I1977">
        <v>1434624067</v>
      </c>
      <c r="J1977">
        <v>1432032067</v>
      </c>
      <c r="K1977" t="b">
        <v>0</v>
      </c>
      <c r="L1977">
        <v>57</v>
      </c>
      <c r="M1977" t="b">
        <v>1</v>
      </c>
      <c r="N1977" t="s">
        <v>8271</v>
      </c>
      <c r="O1977" s="9">
        <f t="shared" si="180"/>
        <v>109</v>
      </c>
      <c r="P1977" s="5">
        <f t="shared" si="181"/>
        <v>57.385964912280699</v>
      </c>
      <c r="Q1977" t="str">
        <f t="shared" si="182"/>
        <v>theater</v>
      </c>
      <c r="R1977" t="str">
        <f t="shared" si="183"/>
        <v>plays</v>
      </c>
      <c r="S1977" s="10">
        <f t="shared" si="184"/>
        <v>42143.445219907408</v>
      </c>
      <c r="T1977" s="10">
        <f t="shared" si="185"/>
        <v>42173.445219907408</v>
      </c>
    </row>
    <row r="1978" spans="1:20" ht="60" x14ac:dyDescent="0.25">
      <c r="A1978">
        <v>3422</v>
      </c>
      <c r="B1978" s="3" t="s">
        <v>3421</v>
      </c>
      <c r="C1978" s="3" t="s">
        <v>7532</v>
      </c>
      <c r="D1978">
        <v>3000</v>
      </c>
      <c r="E1978">
        <v>3273</v>
      </c>
      <c r="F1978" t="s">
        <v>8219</v>
      </c>
      <c r="G1978" t="s">
        <v>8225</v>
      </c>
      <c r="H1978" t="s">
        <v>8247</v>
      </c>
      <c r="I1978">
        <v>1450051200</v>
      </c>
      <c r="J1978">
        <v>1447594176</v>
      </c>
      <c r="K1978" t="b">
        <v>0</v>
      </c>
      <c r="L1978">
        <v>46</v>
      </c>
      <c r="M1978" t="b">
        <v>1</v>
      </c>
      <c r="N1978" t="s">
        <v>8271</v>
      </c>
      <c r="O1978" s="9">
        <f t="shared" si="180"/>
        <v>109</v>
      </c>
      <c r="P1978" s="5">
        <f t="shared" si="181"/>
        <v>71.152173913043484</v>
      </c>
      <c r="Q1978" t="str">
        <f t="shared" si="182"/>
        <v>theater</v>
      </c>
      <c r="R1978" t="str">
        <f t="shared" si="183"/>
        <v>plays</v>
      </c>
      <c r="S1978" s="10">
        <f t="shared" si="184"/>
        <v>42323.562222222223</v>
      </c>
      <c r="T1978" s="10">
        <f t="shared" si="185"/>
        <v>42352</v>
      </c>
    </row>
    <row r="1979" spans="1:20" ht="45" x14ac:dyDescent="0.25">
      <c r="A1979">
        <v>2980</v>
      </c>
      <c r="B1979" s="3" t="s">
        <v>2980</v>
      </c>
      <c r="C1979" s="3" t="s">
        <v>7090</v>
      </c>
      <c r="D1979">
        <v>3000</v>
      </c>
      <c r="E1979">
        <v>3275</v>
      </c>
      <c r="F1979" t="s">
        <v>8219</v>
      </c>
      <c r="G1979" t="s">
        <v>8224</v>
      </c>
      <c r="H1979" t="s">
        <v>8246</v>
      </c>
      <c r="I1979">
        <v>1440381600</v>
      </c>
      <c r="J1979">
        <v>1438639130</v>
      </c>
      <c r="K1979" t="b">
        <v>0</v>
      </c>
      <c r="L1979">
        <v>24</v>
      </c>
      <c r="M1979" t="b">
        <v>1</v>
      </c>
      <c r="N1979" t="s">
        <v>8271</v>
      </c>
      <c r="O1979" s="9">
        <f t="shared" si="180"/>
        <v>109</v>
      </c>
      <c r="P1979" s="5">
        <f t="shared" si="181"/>
        <v>136.45833333333334</v>
      </c>
      <c r="Q1979" t="str">
        <f t="shared" si="182"/>
        <v>theater</v>
      </c>
      <c r="R1979" t="str">
        <f t="shared" si="183"/>
        <v>plays</v>
      </c>
      <c r="S1979" s="10">
        <f t="shared" si="184"/>
        <v>42219.915856481486</v>
      </c>
      <c r="T1979" s="10">
        <f t="shared" si="185"/>
        <v>42240.083333333328</v>
      </c>
    </row>
    <row r="1980" spans="1:20" ht="60" x14ac:dyDescent="0.25">
      <c r="A1980">
        <v>3688</v>
      </c>
      <c r="B1980" s="3" t="s">
        <v>3685</v>
      </c>
      <c r="C1980" s="3" t="s">
        <v>7798</v>
      </c>
      <c r="D1980">
        <v>3000</v>
      </c>
      <c r="E1980">
        <v>3275</v>
      </c>
      <c r="F1980" t="s">
        <v>8219</v>
      </c>
      <c r="G1980" t="s">
        <v>8225</v>
      </c>
      <c r="H1980" t="s">
        <v>8247</v>
      </c>
      <c r="I1980">
        <v>1407524004</v>
      </c>
      <c r="J1980">
        <v>1404932004</v>
      </c>
      <c r="K1980" t="b">
        <v>0</v>
      </c>
      <c r="L1980">
        <v>39</v>
      </c>
      <c r="M1980" t="b">
        <v>1</v>
      </c>
      <c r="N1980" t="s">
        <v>8271</v>
      </c>
      <c r="O1980" s="9">
        <f t="shared" si="180"/>
        <v>109</v>
      </c>
      <c r="P1980" s="5">
        <f t="shared" si="181"/>
        <v>83.974358974358978</v>
      </c>
      <c r="Q1980" t="str">
        <f t="shared" si="182"/>
        <v>theater</v>
      </c>
      <c r="R1980" t="str">
        <f t="shared" si="183"/>
        <v>plays</v>
      </c>
      <c r="S1980" s="10">
        <f t="shared" si="184"/>
        <v>41829.787083333329</v>
      </c>
      <c r="T1980" s="10">
        <f t="shared" si="185"/>
        <v>41859.787083333329</v>
      </c>
    </row>
    <row r="1981" spans="1:20" ht="60" x14ac:dyDescent="0.25">
      <c r="A1981">
        <v>3702</v>
      </c>
      <c r="B1981" s="3" t="s">
        <v>3699</v>
      </c>
      <c r="C1981" s="3" t="s">
        <v>7812</v>
      </c>
      <c r="D1981">
        <v>3000</v>
      </c>
      <c r="E1981">
        <v>3275</v>
      </c>
      <c r="F1981" t="s">
        <v>8219</v>
      </c>
      <c r="G1981" t="s">
        <v>8225</v>
      </c>
      <c r="H1981" t="s">
        <v>8247</v>
      </c>
      <c r="I1981">
        <v>1468191540</v>
      </c>
      <c r="J1981">
        <v>1464958484</v>
      </c>
      <c r="K1981" t="b">
        <v>0</v>
      </c>
      <c r="L1981">
        <v>21</v>
      </c>
      <c r="M1981" t="b">
        <v>1</v>
      </c>
      <c r="N1981" t="s">
        <v>8271</v>
      </c>
      <c r="O1981" s="9">
        <f t="shared" si="180"/>
        <v>109</v>
      </c>
      <c r="P1981" s="5">
        <f t="shared" si="181"/>
        <v>155.95238095238096</v>
      </c>
      <c r="Q1981" t="str">
        <f t="shared" si="182"/>
        <v>theater</v>
      </c>
      <c r="R1981" t="str">
        <f t="shared" si="183"/>
        <v>plays</v>
      </c>
      <c r="S1981" s="10">
        <f t="shared" si="184"/>
        <v>42524.53800925926</v>
      </c>
      <c r="T1981" s="10">
        <f t="shared" si="185"/>
        <v>42561.957638888889</v>
      </c>
    </row>
    <row r="1982" spans="1:20" ht="30" x14ac:dyDescent="0.25">
      <c r="A1982">
        <v>53</v>
      </c>
      <c r="B1982" s="3" t="s">
        <v>55</v>
      </c>
      <c r="C1982" s="3" t="s">
        <v>4164</v>
      </c>
      <c r="D1982">
        <v>3000</v>
      </c>
      <c r="E1982">
        <v>3289</v>
      </c>
      <c r="F1982" t="s">
        <v>8219</v>
      </c>
      <c r="G1982" t="s">
        <v>8224</v>
      </c>
      <c r="H1982" t="s">
        <v>8246</v>
      </c>
      <c r="I1982">
        <v>1396648800</v>
      </c>
      <c r="J1982">
        <v>1395407445</v>
      </c>
      <c r="K1982" t="b">
        <v>0</v>
      </c>
      <c r="L1982">
        <v>117</v>
      </c>
      <c r="M1982" t="b">
        <v>1</v>
      </c>
      <c r="N1982" t="s">
        <v>8265</v>
      </c>
      <c r="O1982" s="9">
        <f t="shared" si="180"/>
        <v>110</v>
      </c>
      <c r="P1982" s="5">
        <f t="shared" si="181"/>
        <v>28.111111111111111</v>
      </c>
      <c r="Q1982" t="str">
        <f t="shared" si="182"/>
        <v>film &amp; video</v>
      </c>
      <c r="R1982" t="str">
        <f t="shared" si="183"/>
        <v>television</v>
      </c>
      <c r="S1982" s="10">
        <f t="shared" si="184"/>
        <v>41719.549131944441</v>
      </c>
      <c r="T1982" s="10">
        <f t="shared" si="185"/>
        <v>41733.916666666664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9">
        <f t="shared" si="180"/>
        <v>5</v>
      </c>
      <c r="P1983" s="5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0">
        <f t="shared" si="184"/>
        <v>41799.725289351853</v>
      </c>
      <c r="T1983" s="10">
        <f t="shared" si="185"/>
        <v>41829.725289351853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9">
        <f t="shared" si="180"/>
        <v>0</v>
      </c>
      <c r="P1984" s="5" t="e">
        <f t="shared" si="181"/>
        <v>#DIV/0!</v>
      </c>
      <c r="Q1984" t="str">
        <f t="shared" si="182"/>
        <v>photography</v>
      </c>
      <c r="R1984" t="str">
        <f t="shared" si="183"/>
        <v>people</v>
      </c>
      <c r="S1984" s="10">
        <f t="shared" si="184"/>
        <v>42678.586655092593</v>
      </c>
      <c r="T1984" s="10">
        <f t="shared" si="185"/>
        <v>42708.628321759257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9">
        <f t="shared" si="180"/>
        <v>4</v>
      </c>
      <c r="P1985" s="5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0">
        <f t="shared" si="184"/>
        <v>42593.011782407411</v>
      </c>
      <c r="T1985" s="10">
        <f t="shared" si="185"/>
        <v>42615.291666666672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9">
        <f t="shared" ref="O1986:O2049" si="186">ROUND((E1986/D1986)*100,0)</f>
        <v>21</v>
      </c>
      <c r="P1986" s="5">
        <f t="shared" ref="P1986:P2049" si="187">E1986/L1986</f>
        <v>453.14285714285717</v>
      </c>
      <c r="Q1986" t="str">
        <f t="shared" ref="Q1986:Q2049" si="188">LEFT(N1986,SEARCH("/",N1986)-1)</f>
        <v>photography</v>
      </c>
      <c r="R1986" t="str">
        <f t="shared" ref="R1986:R2049" si="189">RIGHT(N1986,LEN(N1986)-SEARCH("/",N1986,1))</f>
        <v>people</v>
      </c>
      <c r="S1986" s="10">
        <f t="shared" ref="S1986:S2049" si="190">(((J1986/60)/60)/24)+DATE(1970,1,1)</f>
        <v>41913.790289351848</v>
      </c>
      <c r="T1986" s="10">
        <f t="shared" ref="T1986:T2049" si="191">(((I1986/60)/60)/24)+DATE(1970,1,1)</f>
        <v>41973.831956018519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9">
        <f t="shared" si="186"/>
        <v>3</v>
      </c>
      <c r="P1987" s="5">
        <f t="shared" si="187"/>
        <v>12.75</v>
      </c>
      <c r="Q1987" t="str">
        <f t="shared" si="188"/>
        <v>photography</v>
      </c>
      <c r="R1987" t="str">
        <f t="shared" si="189"/>
        <v>people</v>
      </c>
      <c r="S1987" s="10">
        <f t="shared" si="190"/>
        <v>42555.698738425926</v>
      </c>
      <c r="T1987" s="10">
        <f t="shared" si="191"/>
        <v>42584.958333333328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9">
        <f t="shared" si="186"/>
        <v>0</v>
      </c>
      <c r="P1988" s="5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0">
        <f t="shared" si="190"/>
        <v>42413.433831018512</v>
      </c>
      <c r="T1988" s="10">
        <f t="shared" si="191"/>
        <v>42443.392164351855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9">
        <f t="shared" si="186"/>
        <v>42</v>
      </c>
      <c r="P1989" s="5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0">
        <f t="shared" si="190"/>
        <v>42034.639768518522</v>
      </c>
      <c r="T1989" s="10">
        <f t="shared" si="191"/>
        <v>42064.639768518522</v>
      </c>
    </row>
    <row r="1990" spans="1:20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9">
        <f t="shared" si="186"/>
        <v>0</v>
      </c>
      <c r="P1990" s="5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0">
        <f t="shared" si="190"/>
        <v>42206.763217592597</v>
      </c>
      <c r="T1990" s="10">
        <f t="shared" si="191"/>
        <v>42236.763217592597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9">
        <f t="shared" si="186"/>
        <v>1</v>
      </c>
      <c r="P1991" s="5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0">
        <f t="shared" si="190"/>
        <v>42685.680648148147</v>
      </c>
      <c r="T1991" s="10">
        <f t="shared" si="191"/>
        <v>42715.680648148147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9">
        <f t="shared" si="186"/>
        <v>17</v>
      </c>
      <c r="P1992" s="5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0">
        <f t="shared" si="190"/>
        <v>42398.195972222224</v>
      </c>
      <c r="T1992" s="10">
        <f t="shared" si="191"/>
        <v>42413.195972222224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9">
        <f t="shared" si="186"/>
        <v>7</v>
      </c>
      <c r="P1993" s="5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0">
        <f t="shared" si="190"/>
        <v>42167.89335648148</v>
      </c>
      <c r="T1993" s="10">
        <f t="shared" si="191"/>
        <v>42188.89335648148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9">
        <f t="shared" si="186"/>
        <v>0</v>
      </c>
      <c r="P1994" s="5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0">
        <f t="shared" si="190"/>
        <v>42023.143414351856</v>
      </c>
      <c r="T1994" s="10">
        <f t="shared" si="191"/>
        <v>42053.143414351856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9">
        <f t="shared" si="186"/>
        <v>0</v>
      </c>
      <c r="P1995" s="5" t="e">
        <f t="shared" si="187"/>
        <v>#DIV/0!</v>
      </c>
      <c r="Q1995" t="str">
        <f t="shared" si="188"/>
        <v>photography</v>
      </c>
      <c r="R1995" t="str">
        <f t="shared" si="189"/>
        <v>people</v>
      </c>
      <c r="S1995" s="10">
        <f t="shared" si="190"/>
        <v>42329.58839120371</v>
      </c>
      <c r="T1995" s="10">
        <f t="shared" si="191"/>
        <v>42359.58839120371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9">
        <f t="shared" si="186"/>
        <v>0</v>
      </c>
      <c r="P1996" s="5" t="e">
        <f t="shared" si="187"/>
        <v>#DIV/0!</v>
      </c>
      <c r="Q1996" t="str">
        <f t="shared" si="188"/>
        <v>photography</v>
      </c>
      <c r="R1996" t="str">
        <f t="shared" si="189"/>
        <v>people</v>
      </c>
      <c r="S1996" s="10">
        <f t="shared" si="190"/>
        <v>42651.006273148145</v>
      </c>
      <c r="T1996" s="10">
        <f t="shared" si="191"/>
        <v>42711.047939814816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9">
        <f t="shared" si="186"/>
        <v>8</v>
      </c>
      <c r="P1997" s="5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0">
        <f t="shared" si="190"/>
        <v>42181.902037037042</v>
      </c>
      <c r="T1997" s="10">
        <f t="shared" si="191"/>
        <v>42201.902037037042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9">
        <f t="shared" si="186"/>
        <v>0</v>
      </c>
      <c r="P1998" s="5" t="e">
        <f t="shared" si="187"/>
        <v>#DIV/0!</v>
      </c>
      <c r="Q1998" t="str">
        <f t="shared" si="188"/>
        <v>photography</v>
      </c>
      <c r="R1998" t="str">
        <f t="shared" si="189"/>
        <v>people</v>
      </c>
      <c r="S1998" s="10">
        <f t="shared" si="190"/>
        <v>41800.819571759261</v>
      </c>
      <c r="T1998" s="10">
        <f t="shared" si="191"/>
        <v>41830.819571759261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9">
        <f t="shared" si="186"/>
        <v>0</v>
      </c>
      <c r="P1999" s="5" t="e">
        <f t="shared" si="187"/>
        <v>#DIV/0!</v>
      </c>
      <c r="Q1999" t="str">
        <f t="shared" si="188"/>
        <v>photography</v>
      </c>
      <c r="R1999" t="str">
        <f t="shared" si="189"/>
        <v>people</v>
      </c>
      <c r="S1999" s="10">
        <f t="shared" si="190"/>
        <v>41847.930694444447</v>
      </c>
      <c r="T1999" s="10">
        <f t="shared" si="191"/>
        <v>41877.930694444447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9">
        <f t="shared" si="186"/>
        <v>26</v>
      </c>
      <c r="P2000" s="5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0">
        <f t="shared" si="190"/>
        <v>41807.118495370371</v>
      </c>
      <c r="T2000" s="10">
        <f t="shared" si="191"/>
        <v>41852.118495370371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9">
        <f t="shared" si="186"/>
        <v>1</v>
      </c>
      <c r="P2001" s="5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0">
        <f t="shared" si="190"/>
        <v>41926.482731481483</v>
      </c>
      <c r="T2001" s="10">
        <f t="shared" si="191"/>
        <v>41956.524398148147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9">
        <f t="shared" si="186"/>
        <v>13</v>
      </c>
      <c r="P2002" s="5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0">
        <f t="shared" si="190"/>
        <v>42345.951539351852</v>
      </c>
      <c r="T2002" s="10">
        <f t="shared" si="191"/>
        <v>42375.951539351852</v>
      </c>
    </row>
    <row r="2003" spans="1:20" ht="60" x14ac:dyDescent="0.25">
      <c r="A2003">
        <v>3621</v>
      </c>
      <c r="B2003" s="3" t="s">
        <v>3619</v>
      </c>
      <c r="C2003" s="3" t="s">
        <v>7731</v>
      </c>
      <c r="D2003">
        <v>3000</v>
      </c>
      <c r="E2003">
        <v>3292</v>
      </c>
      <c r="F2003" t="s">
        <v>8219</v>
      </c>
      <c r="G2003" t="s">
        <v>8224</v>
      </c>
      <c r="H2003" t="s">
        <v>8246</v>
      </c>
      <c r="I2003">
        <v>1475269200</v>
      </c>
      <c r="J2003">
        <v>1473200844</v>
      </c>
      <c r="K2003" t="b">
        <v>0</v>
      </c>
      <c r="L2003">
        <v>70</v>
      </c>
      <c r="M2003" t="b">
        <v>1</v>
      </c>
      <c r="N2003" t="s">
        <v>8271</v>
      </c>
      <c r="O2003" s="9">
        <f t="shared" si="186"/>
        <v>110</v>
      </c>
      <c r="P2003" s="5">
        <f t="shared" si="187"/>
        <v>47.028571428571432</v>
      </c>
      <c r="Q2003" t="str">
        <f t="shared" si="188"/>
        <v>theater</v>
      </c>
      <c r="R2003" t="str">
        <f t="shared" si="189"/>
        <v>plays</v>
      </c>
      <c r="S2003" s="10">
        <f t="shared" si="190"/>
        <v>42619.935694444444</v>
      </c>
      <c r="T2003" s="10">
        <f t="shared" si="191"/>
        <v>42643.875</v>
      </c>
    </row>
    <row r="2004" spans="1:20" ht="45" x14ac:dyDescent="0.25">
      <c r="A2004">
        <v>2163</v>
      </c>
      <c r="B2004" s="3" t="s">
        <v>2164</v>
      </c>
      <c r="C2004" s="3" t="s">
        <v>6273</v>
      </c>
      <c r="D2004">
        <v>2500</v>
      </c>
      <c r="E2004">
        <v>3305</v>
      </c>
      <c r="F2004" t="s">
        <v>8219</v>
      </c>
      <c r="G2004" t="s">
        <v>8224</v>
      </c>
      <c r="H2004" t="s">
        <v>8246</v>
      </c>
      <c r="I2004">
        <v>1433735400</v>
      </c>
      <c r="J2004">
        <v>1429306520</v>
      </c>
      <c r="K2004" t="b">
        <v>0</v>
      </c>
      <c r="L2004">
        <v>44</v>
      </c>
      <c r="M2004" t="b">
        <v>1</v>
      </c>
      <c r="N2004" t="s">
        <v>8276</v>
      </c>
      <c r="O2004" s="9">
        <f t="shared" si="186"/>
        <v>132</v>
      </c>
      <c r="P2004" s="5">
        <f t="shared" si="187"/>
        <v>75.11363636363636</v>
      </c>
      <c r="Q2004" t="str">
        <f t="shared" si="188"/>
        <v>music</v>
      </c>
      <c r="R2004" t="str">
        <f t="shared" si="189"/>
        <v>rock</v>
      </c>
      <c r="S2004" s="10">
        <f t="shared" si="190"/>
        <v>42111.899537037039</v>
      </c>
      <c r="T2004" s="10">
        <f t="shared" si="191"/>
        <v>42163.159722222219</v>
      </c>
    </row>
    <row r="2005" spans="1:20" ht="60" x14ac:dyDescent="0.25">
      <c r="A2005">
        <v>2601</v>
      </c>
      <c r="B2005" s="3" t="s">
        <v>2601</v>
      </c>
      <c r="C2005" s="3" t="s">
        <v>6711</v>
      </c>
      <c r="D2005">
        <v>500</v>
      </c>
      <c r="E2005">
        <v>3307</v>
      </c>
      <c r="F2005" t="s">
        <v>8219</v>
      </c>
      <c r="G2005" t="s">
        <v>8224</v>
      </c>
      <c r="H2005" t="s">
        <v>8246</v>
      </c>
      <c r="I2005">
        <v>1347508740</v>
      </c>
      <c r="J2005">
        <v>1346276349</v>
      </c>
      <c r="K2005" t="b">
        <v>1</v>
      </c>
      <c r="L2005">
        <v>151</v>
      </c>
      <c r="M2005" t="b">
        <v>1</v>
      </c>
      <c r="N2005" t="s">
        <v>8301</v>
      </c>
      <c r="O2005" s="9">
        <f t="shared" si="186"/>
        <v>661</v>
      </c>
      <c r="P2005" s="5">
        <f t="shared" si="187"/>
        <v>21.900662251655628</v>
      </c>
      <c r="Q2005" t="str">
        <f t="shared" si="188"/>
        <v>technology</v>
      </c>
      <c r="R2005" t="str">
        <f t="shared" si="189"/>
        <v>space exploration</v>
      </c>
      <c r="S2005" s="10">
        <f t="shared" si="190"/>
        <v>41150.902187499996</v>
      </c>
      <c r="T2005" s="10">
        <f t="shared" si="191"/>
        <v>41165.165972222225</v>
      </c>
    </row>
    <row r="2006" spans="1:20" ht="45" x14ac:dyDescent="0.25">
      <c r="A2006">
        <v>3261</v>
      </c>
      <c r="B2006" s="3" t="s">
        <v>3261</v>
      </c>
      <c r="C2006" s="3" t="s">
        <v>7371</v>
      </c>
      <c r="D2006">
        <v>3300</v>
      </c>
      <c r="E2006">
        <v>3315</v>
      </c>
      <c r="F2006" t="s">
        <v>8219</v>
      </c>
      <c r="G2006" t="s">
        <v>8224</v>
      </c>
      <c r="H2006" t="s">
        <v>8246</v>
      </c>
      <c r="I2006">
        <v>1437067476</v>
      </c>
      <c r="J2006">
        <v>1434475476</v>
      </c>
      <c r="K2006" t="b">
        <v>1</v>
      </c>
      <c r="L2006">
        <v>49</v>
      </c>
      <c r="M2006" t="b">
        <v>1</v>
      </c>
      <c r="N2006" t="s">
        <v>8271</v>
      </c>
      <c r="O2006" s="9">
        <f t="shared" si="186"/>
        <v>100</v>
      </c>
      <c r="P2006" s="5">
        <f t="shared" si="187"/>
        <v>67.65306122448979</v>
      </c>
      <c r="Q2006" t="str">
        <f t="shared" si="188"/>
        <v>theater</v>
      </c>
      <c r="R2006" t="str">
        <f t="shared" si="189"/>
        <v>plays</v>
      </c>
      <c r="S2006" s="10">
        <f t="shared" si="190"/>
        <v>42171.725416666668</v>
      </c>
      <c r="T2006" s="10">
        <f t="shared" si="191"/>
        <v>42201.725416666668</v>
      </c>
    </row>
    <row r="2007" spans="1:20" ht="60" x14ac:dyDescent="0.25">
      <c r="A2007">
        <v>3513</v>
      </c>
      <c r="B2007" s="3" t="s">
        <v>3512</v>
      </c>
      <c r="C2007" s="3" t="s">
        <v>7623</v>
      </c>
      <c r="D2007">
        <v>2800</v>
      </c>
      <c r="E2007">
        <v>3315</v>
      </c>
      <c r="F2007" t="s">
        <v>8219</v>
      </c>
      <c r="G2007" t="s">
        <v>8224</v>
      </c>
      <c r="H2007" t="s">
        <v>8246</v>
      </c>
      <c r="I2007">
        <v>1401857940</v>
      </c>
      <c r="J2007">
        <v>1400725112</v>
      </c>
      <c r="K2007" t="b">
        <v>0</v>
      </c>
      <c r="L2007">
        <v>44</v>
      </c>
      <c r="M2007" t="b">
        <v>1</v>
      </c>
      <c r="N2007" t="s">
        <v>8271</v>
      </c>
      <c r="O2007" s="9">
        <f t="shared" si="186"/>
        <v>118</v>
      </c>
      <c r="P2007" s="5">
        <f t="shared" si="187"/>
        <v>75.340909090909093</v>
      </c>
      <c r="Q2007" t="str">
        <f t="shared" si="188"/>
        <v>theater</v>
      </c>
      <c r="R2007" t="str">
        <f t="shared" si="189"/>
        <v>plays</v>
      </c>
      <c r="S2007" s="10">
        <f t="shared" si="190"/>
        <v>41781.096203703702</v>
      </c>
      <c r="T2007" s="10">
        <f t="shared" si="191"/>
        <v>41794.207638888889</v>
      </c>
    </row>
    <row r="2008" spans="1:20" ht="30" x14ac:dyDescent="0.25">
      <c r="A2008">
        <v>746</v>
      </c>
      <c r="B2008" s="3" t="s">
        <v>747</v>
      </c>
      <c r="C2008" s="3" t="s">
        <v>4856</v>
      </c>
      <c r="D2008">
        <v>2987</v>
      </c>
      <c r="E2008">
        <v>3318</v>
      </c>
      <c r="F2008" t="s">
        <v>8219</v>
      </c>
      <c r="G2008" t="s">
        <v>8224</v>
      </c>
      <c r="H2008" t="s">
        <v>8246</v>
      </c>
      <c r="I2008">
        <v>1348372740</v>
      </c>
      <c r="J2008">
        <v>1346806909</v>
      </c>
      <c r="K2008" t="b">
        <v>0</v>
      </c>
      <c r="L2008">
        <v>97</v>
      </c>
      <c r="M2008" t="b">
        <v>1</v>
      </c>
      <c r="N2008" t="s">
        <v>8274</v>
      </c>
      <c r="O2008" s="9">
        <f t="shared" si="186"/>
        <v>111</v>
      </c>
      <c r="P2008" s="5">
        <f t="shared" si="187"/>
        <v>34.206185567010309</v>
      </c>
      <c r="Q2008" t="str">
        <f t="shared" si="188"/>
        <v>publishing</v>
      </c>
      <c r="R2008" t="str">
        <f t="shared" si="189"/>
        <v>nonfiction</v>
      </c>
      <c r="S2008" s="10">
        <f t="shared" si="190"/>
        <v>41157.042928240742</v>
      </c>
      <c r="T2008" s="10">
        <f t="shared" si="191"/>
        <v>41175.165972222225</v>
      </c>
    </row>
    <row r="2009" spans="1:20" ht="45" x14ac:dyDescent="0.25">
      <c r="A2009">
        <v>3593</v>
      </c>
      <c r="B2009" s="3" t="s">
        <v>3592</v>
      </c>
      <c r="C2009" s="3" t="s">
        <v>7703</v>
      </c>
      <c r="D2009">
        <v>3000</v>
      </c>
      <c r="E2009">
        <v>3319</v>
      </c>
      <c r="F2009" t="s">
        <v>8219</v>
      </c>
      <c r="G2009" t="s">
        <v>8224</v>
      </c>
      <c r="H2009" t="s">
        <v>8246</v>
      </c>
      <c r="I2009">
        <v>1420489560</v>
      </c>
      <c r="J2009">
        <v>1417469639</v>
      </c>
      <c r="K2009" t="b">
        <v>0</v>
      </c>
      <c r="L2009">
        <v>43</v>
      </c>
      <c r="M2009" t="b">
        <v>1</v>
      </c>
      <c r="N2009" t="s">
        <v>8271</v>
      </c>
      <c r="O2009" s="9">
        <f t="shared" si="186"/>
        <v>111</v>
      </c>
      <c r="P2009" s="5">
        <f t="shared" si="187"/>
        <v>77.186046511627907</v>
      </c>
      <c r="Q2009" t="str">
        <f t="shared" si="188"/>
        <v>theater</v>
      </c>
      <c r="R2009" t="str">
        <f t="shared" si="189"/>
        <v>plays</v>
      </c>
      <c r="S2009" s="10">
        <f t="shared" si="190"/>
        <v>41974.898599537039</v>
      </c>
      <c r="T2009" s="10">
        <f t="shared" si="191"/>
        <v>42009.851388888885</v>
      </c>
    </row>
    <row r="2010" spans="1:20" ht="45" x14ac:dyDescent="0.25">
      <c r="A2010">
        <v>2831</v>
      </c>
      <c r="B2010" s="3" t="s">
        <v>2831</v>
      </c>
      <c r="C2010" s="3" t="s">
        <v>6941</v>
      </c>
      <c r="D2010">
        <v>3000</v>
      </c>
      <c r="E2010">
        <v>3320</v>
      </c>
      <c r="F2010" t="s">
        <v>8219</v>
      </c>
      <c r="G2010" t="s">
        <v>8224</v>
      </c>
      <c r="H2010" t="s">
        <v>8246</v>
      </c>
      <c r="I2010">
        <v>1437076070</v>
      </c>
      <c r="J2010">
        <v>1434484070</v>
      </c>
      <c r="K2010" t="b">
        <v>0</v>
      </c>
      <c r="L2010">
        <v>52</v>
      </c>
      <c r="M2010" t="b">
        <v>1</v>
      </c>
      <c r="N2010" t="s">
        <v>8271</v>
      </c>
      <c r="O2010" s="9">
        <f t="shared" si="186"/>
        <v>111</v>
      </c>
      <c r="P2010" s="5">
        <f t="shared" si="187"/>
        <v>63.846153846153847</v>
      </c>
      <c r="Q2010" t="str">
        <f t="shared" si="188"/>
        <v>theater</v>
      </c>
      <c r="R2010" t="str">
        <f t="shared" si="189"/>
        <v>plays</v>
      </c>
      <c r="S2010" s="10">
        <f t="shared" si="190"/>
        <v>42171.824884259258</v>
      </c>
      <c r="T2010" s="10">
        <f t="shared" si="191"/>
        <v>42201.824884259258</v>
      </c>
    </row>
    <row r="2011" spans="1:20" ht="60" x14ac:dyDescent="0.25">
      <c r="A2011">
        <v>2462</v>
      </c>
      <c r="B2011" s="3" t="s">
        <v>2463</v>
      </c>
      <c r="C2011" s="3" t="s">
        <v>6572</v>
      </c>
      <c r="D2011">
        <v>3000</v>
      </c>
      <c r="E2011">
        <v>3321.25</v>
      </c>
      <c r="F2011" t="s">
        <v>8219</v>
      </c>
      <c r="G2011" t="s">
        <v>8224</v>
      </c>
      <c r="H2011" t="s">
        <v>8246</v>
      </c>
      <c r="I2011">
        <v>1342672096</v>
      </c>
      <c r="J2011">
        <v>1340944096</v>
      </c>
      <c r="K2011" t="b">
        <v>0</v>
      </c>
      <c r="L2011">
        <v>115</v>
      </c>
      <c r="M2011" t="b">
        <v>1</v>
      </c>
      <c r="N2011" t="s">
        <v>8279</v>
      </c>
      <c r="O2011" s="9">
        <f t="shared" si="186"/>
        <v>111</v>
      </c>
      <c r="P2011" s="5">
        <f t="shared" si="187"/>
        <v>28.880434782608695</v>
      </c>
      <c r="Q2011" t="str">
        <f t="shared" si="188"/>
        <v>music</v>
      </c>
      <c r="R2011" t="str">
        <f t="shared" si="189"/>
        <v>indie rock</v>
      </c>
      <c r="S2011" s="10">
        <f t="shared" si="190"/>
        <v>41089.186296296299</v>
      </c>
      <c r="T2011" s="10">
        <f t="shared" si="191"/>
        <v>41109.186296296299</v>
      </c>
    </row>
    <row r="2012" spans="1:20" ht="60" x14ac:dyDescent="0.25">
      <c r="A2012">
        <v>3661</v>
      </c>
      <c r="B2012" s="3" t="s">
        <v>3658</v>
      </c>
      <c r="C2012" s="3" t="s">
        <v>7771</v>
      </c>
      <c r="D2012">
        <v>3000</v>
      </c>
      <c r="E2012">
        <v>3330</v>
      </c>
      <c r="F2012" t="s">
        <v>8219</v>
      </c>
      <c r="G2012" t="s">
        <v>8224</v>
      </c>
      <c r="H2012" t="s">
        <v>8246</v>
      </c>
      <c r="I2012">
        <v>1460260800</v>
      </c>
      <c r="J2012">
        <v>1458336672</v>
      </c>
      <c r="K2012" t="b">
        <v>0</v>
      </c>
      <c r="L2012">
        <v>36</v>
      </c>
      <c r="M2012" t="b">
        <v>1</v>
      </c>
      <c r="N2012" t="s">
        <v>8271</v>
      </c>
      <c r="O2012" s="9">
        <f t="shared" si="186"/>
        <v>111</v>
      </c>
      <c r="P2012" s="5">
        <f t="shared" si="187"/>
        <v>92.5</v>
      </c>
      <c r="Q2012" t="str">
        <f t="shared" si="188"/>
        <v>theater</v>
      </c>
      <c r="R2012" t="str">
        <f t="shared" si="189"/>
        <v>plays</v>
      </c>
      <c r="S2012" s="10">
        <f t="shared" si="190"/>
        <v>42447.896666666667</v>
      </c>
      <c r="T2012" s="10">
        <f t="shared" si="191"/>
        <v>42470.166666666672</v>
      </c>
    </row>
    <row r="2013" spans="1:20" ht="60" x14ac:dyDescent="0.25">
      <c r="A2013">
        <v>1887</v>
      </c>
      <c r="B2013" s="3" t="s">
        <v>1888</v>
      </c>
      <c r="C2013" s="3" t="s">
        <v>5997</v>
      </c>
      <c r="D2013">
        <v>3000</v>
      </c>
      <c r="E2013">
        <v>3335</v>
      </c>
      <c r="F2013" t="s">
        <v>8219</v>
      </c>
      <c r="G2013" t="s">
        <v>8227</v>
      </c>
      <c r="H2013" t="s">
        <v>8249</v>
      </c>
      <c r="I2013">
        <v>1449178200</v>
      </c>
      <c r="J2013">
        <v>1447614732</v>
      </c>
      <c r="K2013" t="b">
        <v>0</v>
      </c>
      <c r="L2013">
        <v>8</v>
      </c>
      <c r="M2013" t="b">
        <v>1</v>
      </c>
      <c r="N2013" t="s">
        <v>8279</v>
      </c>
      <c r="O2013" s="9">
        <f t="shared" si="186"/>
        <v>111</v>
      </c>
      <c r="P2013" s="5">
        <f t="shared" si="187"/>
        <v>416.875</v>
      </c>
      <c r="Q2013" t="str">
        <f t="shared" si="188"/>
        <v>music</v>
      </c>
      <c r="R2013" t="str">
        <f t="shared" si="189"/>
        <v>indie rock</v>
      </c>
      <c r="S2013" s="10">
        <f t="shared" si="190"/>
        <v>42323.800138888888</v>
      </c>
      <c r="T2013" s="10">
        <f t="shared" si="191"/>
        <v>42341.895833333328</v>
      </c>
    </row>
    <row r="2014" spans="1:20" ht="45" x14ac:dyDescent="0.25">
      <c r="A2014">
        <v>1358</v>
      </c>
      <c r="B2014" s="3" t="s">
        <v>1359</v>
      </c>
      <c r="C2014" s="3" t="s">
        <v>5468</v>
      </c>
      <c r="D2014">
        <v>3000</v>
      </c>
      <c r="E2014">
        <v>3350</v>
      </c>
      <c r="F2014" t="s">
        <v>8219</v>
      </c>
      <c r="G2014" t="s">
        <v>8224</v>
      </c>
      <c r="H2014" t="s">
        <v>8246</v>
      </c>
      <c r="I2014">
        <v>1309009323</v>
      </c>
      <c r="J2014">
        <v>1306417323</v>
      </c>
      <c r="K2014" t="b">
        <v>0</v>
      </c>
      <c r="L2014">
        <v>49</v>
      </c>
      <c r="M2014" t="b">
        <v>1</v>
      </c>
      <c r="N2014" t="s">
        <v>8274</v>
      </c>
      <c r="O2014" s="9">
        <f t="shared" si="186"/>
        <v>112</v>
      </c>
      <c r="P2014" s="5">
        <f t="shared" si="187"/>
        <v>68.367346938775512</v>
      </c>
      <c r="Q2014" t="str">
        <f t="shared" si="188"/>
        <v>publishing</v>
      </c>
      <c r="R2014" t="str">
        <f t="shared" si="189"/>
        <v>nonfiction</v>
      </c>
      <c r="S2014" s="10">
        <f t="shared" si="190"/>
        <v>40689.570868055554</v>
      </c>
      <c r="T2014" s="10">
        <f t="shared" si="191"/>
        <v>40719.570868055554</v>
      </c>
    </row>
    <row r="2015" spans="1:20" ht="60" x14ac:dyDescent="0.25">
      <c r="A2015">
        <v>3322</v>
      </c>
      <c r="B2015" s="3" t="s">
        <v>3322</v>
      </c>
      <c r="C2015" s="3" t="s">
        <v>7432</v>
      </c>
      <c r="D2015">
        <v>3300</v>
      </c>
      <c r="E2015">
        <v>3350</v>
      </c>
      <c r="F2015" t="s">
        <v>8219</v>
      </c>
      <c r="G2015" t="s">
        <v>8224</v>
      </c>
      <c r="H2015" t="s">
        <v>8246</v>
      </c>
      <c r="I2015">
        <v>1466567700</v>
      </c>
      <c r="J2015">
        <v>1464653696</v>
      </c>
      <c r="K2015" t="b">
        <v>0</v>
      </c>
      <c r="L2015">
        <v>23</v>
      </c>
      <c r="M2015" t="b">
        <v>1</v>
      </c>
      <c r="N2015" t="s">
        <v>8271</v>
      </c>
      <c r="O2015" s="9">
        <f t="shared" si="186"/>
        <v>102</v>
      </c>
      <c r="P2015" s="5">
        <f t="shared" si="187"/>
        <v>145.65217391304347</v>
      </c>
      <c r="Q2015" t="str">
        <f t="shared" si="188"/>
        <v>theater</v>
      </c>
      <c r="R2015" t="str">
        <f t="shared" si="189"/>
        <v>plays</v>
      </c>
      <c r="S2015" s="10">
        <f t="shared" si="190"/>
        <v>42521.010370370372</v>
      </c>
      <c r="T2015" s="10">
        <f t="shared" si="191"/>
        <v>42543.163194444445</v>
      </c>
    </row>
    <row r="2016" spans="1:20" ht="60" x14ac:dyDescent="0.25">
      <c r="A2016">
        <v>3341</v>
      </c>
      <c r="B2016" s="3" t="s">
        <v>3341</v>
      </c>
      <c r="C2016" s="3" t="s">
        <v>7451</v>
      </c>
      <c r="D2016">
        <v>3350</v>
      </c>
      <c r="E2016">
        <v>3350</v>
      </c>
      <c r="F2016" t="s">
        <v>8219</v>
      </c>
      <c r="G2016" t="s">
        <v>8225</v>
      </c>
      <c r="H2016" t="s">
        <v>8247</v>
      </c>
      <c r="I2016">
        <v>1465750800</v>
      </c>
      <c r="J2016">
        <v>1463771421</v>
      </c>
      <c r="K2016" t="b">
        <v>0</v>
      </c>
      <c r="L2016">
        <v>28</v>
      </c>
      <c r="M2016" t="b">
        <v>1</v>
      </c>
      <c r="N2016" t="s">
        <v>8271</v>
      </c>
      <c r="O2016" s="9">
        <f t="shared" si="186"/>
        <v>100</v>
      </c>
      <c r="P2016" s="5">
        <f t="shared" si="187"/>
        <v>119.64285714285714</v>
      </c>
      <c r="Q2016" t="str">
        <f t="shared" si="188"/>
        <v>theater</v>
      </c>
      <c r="R2016" t="str">
        <f t="shared" si="189"/>
        <v>plays</v>
      </c>
      <c r="S2016" s="10">
        <f t="shared" si="190"/>
        <v>42510.798854166671</v>
      </c>
      <c r="T2016" s="10">
        <f t="shared" si="191"/>
        <v>42533.708333333328</v>
      </c>
    </row>
    <row r="2017" spans="1:20" ht="60" x14ac:dyDescent="0.25">
      <c r="A2017">
        <v>378</v>
      </c>
      <c r="B2017" s="3" t="s">
        <v>379</v>
      </c>
      <c r="C2017" s="3" t="s">
        <v>4488</v>
      </c>
      <c r="D2017">
        <v>3000</v>
      </c>
      <c r="E2017">
        <v>3353</v>
      </c>
      <c r="F2017" t="s">
        <v>8219</v>
      </c>
      <c r="G2017" t="s">
        <v>8229</v>
      </c>
      <c r="H2017" t="s">
        <v>8251</v>
      </c>
      <c r="I2017">
        <v>1453765920</v>
      </c>
      <c r="J2017">
        <v>1451655808</v>
      </c>
      <c r="K2017" t="b">
        <v>0</v>
      </c>
      <c r="L2017">
        <v>83</v>
      </c>
      <c r="M2017" t="b">
        <v>1</v>
      </c>
      <c r="N2017" t="s">
        <v>8269</v>
      </c>
      <c r="O2017" s="9">
        <f t="shared" si="186"/>
        <v>112</v>
      </c>
      <c r="P2017" s="5">
        <f t="shared" si="187"/>
        <v>40.397590361445786</v>
      </c>
      <c r="Q2017" t="str">
        <f t="shared" si="188"/>
        <v>film &amp; video</v>
      </c>
      <c r="R2017" t="str">
        <f t="shared" si="189"/>
        <v>documentary</v>
      </c>
      <c r="S2017" s="10">
        <f t="shared" si="190"/>
        <v>42370.571851851855</v>
      </c>
      <c r="T2017" s="10">
        <f t="shared" si="191"/>
        <v>42394.994444444441</v>
      </c>
    </row>
    <row r="2018" spans="1:20" ht="45" x14ac:dyDescent="0.25">
      <c r="A2018">
        <v>2476</v>
      </c>
      <c r="B2018" s="3" t="s">
        <v>2477</v>
      </c>
      <c r="C2018" s="3" t="s">
        <v>6586</v>
      </c>
      <c r="D2018">
        <v>3200</v>
      </c>
      <c r="E2018">
        <v>3360.72</v>
      </c>
      <c r="F2018" t="s">
        <v>8219</v>
      </c>
      <c r="G2018" t="s">
        <v>8224</v>
      </c>
      <c r="H2018" t="s">
        <v>8246</v>
      </c>
      <c r="I2018">
        <v>1415004770</v>
      </c>
      <c r="J2018">
        <v>1412149970</v>
      </c>
      <c r="K2018" t="b">
        <v>0</v>
      </c>
      <c r="L2018">
        <v>55</v>
      </c>
      <c r="M2018" t="b">
        <v>1</v>
      </c>
      <c r="N2018" t="s">
        <v>8279</v>
      </c>
      <c r="O2018" s="9">
        <f t="shared" si="186"/>
        <v>105</v>
      </c>
      <c r="P2018" s="5">
        <f t="shared" si="187"/>
        <v>61.103999999999999</v>
      </c>
      <c r="Q2018" t="str">
        <f t="shared" si="188"/>
        <v>music</v>
      </c>
      <c r="R2018" t="str">
        <f t="shared" si="189"/>
        <v>indie rock</v>
      </c>
      <c r="S2018" s="10">
        <f t="shared" si="190"/>
        <v>41913.328356481477</v>
      </c>
      <c r="T2018" s="10">
        <f t="shared" si="191"/>
        <v>41946.370023148149</v>
      </c>
    </row>
    <row r="2019" spans="1:20" ht="45" x14ac:dyDescent="0.25">
      <c r="A2019">
        <v>2806</v>
      </c>
      <c r="B2019" s="3" t="s">
        <v>2806</v>
      </c>
      <c r="C2019" s="3" t="s">
        <v>6916</v>
      </c>
      <c r="D2019">
        <v>3000</v>
      </c>
      <c r="E2019">
        <v>3363</v>
      </c>
      <c r="F2019" t="s">
        <v>8219</v>
      </c>
      <c r="G2019" t="s">
        <v>8225</v>
      </c>
      <c r="H2019" t="s">
        <v>8247</v>
      </c>
      <c r="I2019">
        <v>1438772400</v>
      </c>
      <c r="J2019">
        <v>1435645490</v>
      </c>
      <c r="K2019" t="b">
        <v>0</v>
      </c>
      <c r="L2019">
        <v>76</v>
      </c>
      <c r="M2019" t="b">
        <v>1</v>
      </c>
      <c r="N2019" t="s">
        <v>8271</v>
      </c>
      <c r="O2019" s="9">
        <f t="shared" si="186"/>
        <v>112</v>
      </c>
      <c r="P2019" s="5">
        <f t="shared" si="187"/>
        <v>44.25</v>
      </c>
      <c r="Q2019" t="str">
        <f t="shared" si="188"/>
        <v>theater</v>
      </c>
      <c r="R2019" t="str">
        <f t="shared" si="189"/>
        <v>plays</v>
      </c>
      <c r="S2019" s="10">
        <f t="shared" si="190"/>
        <v>42185.267245370371</v>
      </c>
      <c r="T2019" s="10">
        <f t="shared" si="191"/>
        <v>42221.458333333328</v>
      </c>
    </row>
    <row r="2020" spans="1:20" ht="60" x14ac:dyDescent="0.25">
      <c r="A2020">
        <v>3526</v>
      </c>
      <c r="B2020" s="3" t="s">
        <v>3525</v>
      </c>
      <c r="C2020" s="3" t="s">
        <v>7636</v>
      </c>
      <c r="D2020">
        <v>3300</v>
      </c>
      <c r="E2020">
        <v>3366</v>
      </c>
      <c r="F2020" t="s">
        <v>8219</v>
      </c>
      <c r="G2020" t="s">
        <v>8224</v>
      </c>
      <c r="H2020" t="s">
        <v>8246</v>
      </c>
      <c r="I2020">
        <v>1461823140</v>
      </c>
      <c r="J2020">
        <v>1459411371</v>
      </c>
      <c r="K2020" t="b">
        <v>0</v>
      </c>
      <c r="L2020">
        <v>34</v>
      </c>
      <c r="M2020" t="b">
        <v>1</v>
      </c>
      <c r="N2020" t="s">
        <v>8271</v>
      </c>
      <c r="O2020" s="9">
        <f t="shared" si="186"/>
        <v>102</v>
      </c>
      <c r="P2020" s="5">
        <f t="shared" si="187"/>
        <v>99</v>
      </c>
      <c r="Q2020" t="str">
        <f t="shared" si="188"/>
        <v>theater</v>
      </c>
      <c r="R2020" t="str">
        <f t="shared" si="189"/>
        <v>plays</v>
      </c>
      <c r="S2020" s="10">
        <f t="shared" si="190"/>
        <v>42460.335312499999</v>
      </c>
      <c r="T2020" s="10">
        <f t="shared" si="191"/>
        <v>42488.249305555553</v>
      </c>
    </row>
    <row r="2021" spans="1:20" ht="60" x14ac:dyDescent="0.25">
      <c r="A2021">
        <v>1474</v>
      </c>
      <c r="B2021" s="3" t="s">
        <v>1475</v>
      </c>
      <c r="C2021" s="3" t="s">
        <v>5584</v>
      </c>
      <c r="D2021">
        <v>3000</v>
      </c>
      <c r="E2021">
        <v>3368</v>
      </c>
      <c r="F2021" t="s">
        <v>8219</v>
      </c>
      <c r="G2021" t="s">
        <v>8224</v>
      </c>
      <c r="H2021" t="s">
        <v>8246</v>
      </c>
      <c r="I2021">
        <v>1379093292</v>
      </c>
      <c r="J2021">
        <v>1376501292</v>
      </c>
      <c r="K2021" t="b">
        <v>1</v>
      </c>
      <c r="L2021">
        <v>76</v>
      </c>
      <c r="M2021" t="b">
        <v>1</v>
      </c>
      <c r="N2021" t="s">
        <v>8288</v>
      </c>
      <c r="O2021" s="9">
        <f t="shared" si="186"/>
        <v>112</v>
      </c>
      <c r="P2021" s="5">
        <f t="shared" si="187"/>
        <v>44.315789473684212</v>
      </c>
      <c r="Q2021" t="str">
        <f t="shared" si="188"/>
        <v>publishing</v>
      </c>
      <c r="R2021" t="str">
        <f t="shared" si="189"/>
        <v>radio &amp; podcasts</v>
      </c>
      <c r="S2021" s="10">
        <f t="shared" si="190"/>
        <v>41500.727916666663</v>
      </c>
      <c r="T2021" s="10">
        <f t="shared" si="191"/>
        <v>41530.727916666663</v>
      </c>
    </row>
    <row r="2022" spans="1:20" ht="45" x14ac:dyDescent="0.25">
      <c r="A2022">
        <v>1821</v>
      </c>
      <c r="B2022" s="3" t="s">
        <v>1822</v>
      </c>
      <c r="C2022" s="3" t="s">
        <v>5931</v>
      </c>
      <c r="D2022">
        <v>2500</v>
      </c>
      <c r="E2022">
        <v>3372.25</v>
      </c>
      <c r="F2022" t="s">
        <v>8219</v>
      </c>
      <c r="G2022" t="s">
        <v>8224</v>
      </c>
      <c r="H2022" t="s">
        <v>8246</v>
      </c>
      <c r="I2022">
        <v>1330760367</v>
      </c>
      <c r="J2022">
        <v>1326872367</v>
      </c>
      <c r="K2022" t="b">
        <v>0</v>
      </c>
      <c r="L2022">
        <v>57</v>
      </c>
      <c r="M2022" t="b">
        <v>1</v>
      </c>
      <c r="N2022" t="s">
        <v>8276</v>
      </c>
      <c r="O2022" s="9">
        <f t="shared" si="186"/>
        <v>135</v>
      </c>
      <c r="P2022" s="5">
        <f t="shared" si="187"/>
        <v>59.162280701754383</v>
      </c>
      <c r="Q2022" t="str">
        <f t="shared" si="188"/>
        <v>music</v>
      </c>
      <c r="R2022" t="str">
        <f t="shared" si="189"/>
        <v>rock</v>
      </c>
      <c r="S2022" s="10">
        <f t="shared" si="190"/>
        <v>40926.319062499999</v>
      </c>
      <c r="T2022" s="10">
        <f t="shared" si="191"/>
        <v>40971.319062499999</v>
      </c>
    </row>
    <row r="2023" spans="1:20" ht="60" x14ac:dyDescent="0.25">
      <c r="A2023">
        <v>1882</v>
      </c>
      <c r="B2023" s="3" t="s">
        <v>1883</v>
      </c>
      <c r="C2023" s="3" t="s">
        <v>5992</v>
      </c>
      <c r="D2023">
        <v>3350</v>
      </c>
      <c r="E2023">
        <v>3380</v>
      </c>
      <c r="F2023" t="s">
        <v>8219</v>
      </c>
      <c r="G2023" t="s">
        <v>8224</v>
      </c>
      <c r="H2023" t="s">
        <v>8246</v>
      </c>
      <c r="I2023">
        <v>1341964080</v>
      </c>
      <c r="J2023">
        <v>1339109212</v>
      </c>
      <c r="K2023" t="b">
        <v>0</v>
      </c>
      <c r="L2023">
        <v>81</v>
      </c>
      <c r="M2023" t="b">
        <v>1</v>
      </c>
      <c r="N2023" t="s">
        <v>8279</v>
      </c>
      <c r="O2023" s="9">
        <f t="shared" si="186"/>
        <v>101</v>
      </c>
      <c r="P2023" s="5">
        <f t="shared" si="187"/>
        <v>41.728395061728392</v>
      </c>
      <c r="Q2023" t="str">
        <f t="shared" si="188"/>
        <v>music</v>
      </c>
      <c r="R2023" t="str">
        <f t="shared" si="189"/>
        <v>indie rock</v>
      </c>
      <c r="S2023" s="10">
        <f t="shared" si="190"/>
        <v>41067.949212962965</v>
      </c>
      <c r="T2023" s="10">
        <f t="shared" si="191"/>
        <v>41100.991666666669</v>
      </c>
    </row>
    <row r="2024" spans="1:20" ht="45" x14ac:dyDescent="0.25">
      <c r="A2024">
        <v>3680</v>
      </c>
      <c r="B2024" s="3" t="s">
        <v>3677</v>
      </c>
      <c r="C2024" s="3" t="s">
        <v>7790</v>
      </c>
      <c r="D2024">
        <v>3000</v>
      </c>
      <c r="E2024">
        <v>3383</v>
      </c>
      <c r="F2024" t="s">
        <v>8219</v>
      </c>
      <c r="G2024" t="s">
        <v>8224</v>
      </c>
      <c r="H2024" t="s">
        <v>8246</v>
      </c>
      <c r="I2024">
        <v>1475664834</v>
      </c>
      <c r="J2024">
        <v>1473850434</v>
      </c>
      <c r="K2024" t="b">
        <v>0</v>
      </c>
      <c r="L2024">
        <v>34</v>
      </c>
      <c r="M2024" t="b">
        <v>1</v>
      </c>
      <c r="N2024" t="s">
        <v>8271</v>
      </c>
      <c r="O2024" s="9">
        <f t="shared" si="186"/>
        <v>113</v>
      </c>
      <c r="P2024" s="5">
        <f t="shared" si="187"/>
        <v>99.5</v>
      </c>
      <c r="Q2024" t="str">
        <f t="shared" si="188"/>
        <v>theater</v>
      </c>
      <c r="R2024" t="str">
        <f t="shared" si="189"/>
        <v>plays</v>
      </c>
      <c r="S2024" s="10">
        <f t="shared" si="190"/>
        <v>42627.454097222217</v>
      </c>
      <c r="T2024" s="10">
        <f t="shared" si="191"/>
        <v>42648.454097222217</v>
      </c>
    </row>
    <row r="2025" spans="1:20" ht="45" x14ac:dyDescent="0.25">
      <c r="A2025">
        <v>2115</v>
      </c>
      <c r="B2025" s="3" t="s">
        <v>2116</v>
      </c>
      <c r="C2025" s="3" t="s">
        <v>6225</v>
      </c>
      <c r="D2025">
        <v>1500</v>
      </c>
      <c r="E2025">
        <v>3385</v>
      </c>
      <c r="F2025" t="s">
        <v>8219</v>
      </c>
      <c r="G2025" t="s">
        <v>8224</v>
      </c>
      <c r="H2025" t="s">
        <v>8246</v>
      </c>
      <c r="I2025">
        <v>1298167001</v>
      </c>
      <c r="J2025">
        <v>1295575001</v>
      </c>
      <c r="K2025" t="b">
        <v>0</v>
      </c>
      <c r="L2025">
        <v>36</v>
      </c>
      <c r="M2025" t="b">
        <v>1</v>
      </c>
      <c r="N2025" t="s">
        <v>8279</v>
      </c>
      <c r="O2025" s="9">
        <f t="shared" si="186"/>
        <v>226</v>
      </c>
      <c r="P2025" s="5">
        <f t="shared" si="187"/>
        <v>94.027777777777771</v>
      </c>
      <c r="Q2025" t="str">
        <f t="shared" si="188"/>
        <v>music</v>
      </c>
      <c r="R2025" t="str">
        <f t="shared" si="189"/>
        <v>indie rock</v>
      </c>
      <c r="S2025" s="10">
        <f t="shared" si="190"/>
        <v>40564.081030092595</v>
      </c>
      <c r="T2025" s="10">
        <f t="shared" si="191"/>
        <v>40594.081030092595</v>
      </c>
    </row>
    <row r="2026" spans="1:20" ht="60" x14ac:dyDescent="0.25">
      <c r="A2026">
        <v>3604</v>
      </c>
      <c r="B2026" s="3" t="s">
        <v>3603</v>
      </c>
      <c r="C2026" s="3" t="s">
        <v>7714</v>
      </c>
      <c r="D2026">
        <v>3000</v>
      </c>
      <c r="E2026">
        <v>3385</v>
      </c>
      <c r="F2026" t="s">
        <v>8219</v>
      </c>
      <c r="G2026" t="s">
        <v>8224</v>
      </c>
      <c r="H2026" t="s">
        <v>8246</v>
      </c>
      <c r="I2026">
        <v>1461913140</v>
      </c>
      <c r="J2026">
        <v>1461370956</v>
      </c>
      <c r="K2026" t="b">
        <v>0</v>
      </c>
      <c r="L2026">
        <v>69</v>
      </c>
      <c r="M2026" t="b">
        <v>1</v>
      </c>
      <c r="N2026" t="s">
        <v>8271</v>
      </c>
      <c r="O2026" s="9">
        <f t="shared" si="186"/>
        <v>113</v>
      </c>
      <c r="P2026" s="5">
        <f t="shared" si="187"/>
        <v>49.05797101449275</v>
      </c>
      <c r="Q2026" t="str">
        <f t="shared" si="188"/>
        <v>theater</v>
      </c>
      <c r="R2026" t="str">
        <f t="shared" si="189"/>
        <v>plays</v>
      </c>
      <c r="S2026" s="10">
        <f t="shared" si="190"/>
        <v>42483.015694444446</v>
      </c>
      <c r="T2026" s="10">
        <f t="shared" si="191"/>
        <v>42489.290972222225</v>
      </c>
    </row>
    <row r="2027" spans="1:20" ht="60" x14ac:dyDescent="0.25">
      <c r="A2027">
        <v>34</v>
      </c>
      <c r="B2027" s="3" t="s">
        <v>36</v>
      </c>
      <c r="C2027" s="3" t="s">
        <v>4145</v>
      </c>
      <c r="D2027">
        <v>2600</v>
      </c>
      <c r="E2027">
        <v>3392</v>
      </c>
      <c r="F2027" t="s">
        <v>8219</v>
      </c>
      <c r="G2027" t="s">
        <v>8224</v>
      </c>
      <c r="H2027" t="s">
        <v>8246</v>
      </c>
      <c r="I2027">
        <v>1407224601</v>
      </c>
      <c r="J2027">
        <v>1405928601</v>
      </c>
      <c r="K2027" t="b">
        <v>0</v>
      </c>
      <c r="L2027">
        <v>68</v>
      </c>
      <c r="M2027" t="b">
        <v>1</v>
      </c>
      <c r="N2027" t="s">
        <v>8265</v>
      </c>
      <c r="O2027" s="9">
        <f t="shared" si="186"/>
        <v>130</v>
      </c>
      <c r="P2027" s="5">
        <f t="shared" si="187"/>
        <v>49.882352941176471</v>
      </c>
      <c r="Q2027" t="str">
        <f t="shared" si="188"/>
        <v>film &amp; video</v>
      </c>
      <c r="R2027" t="str">
        <f t="shared" si="189"/>
        <v>television</v>
      </c>
      <c r="S2027" s="10">
        <f t="shared" si="190"/>
        <v>41841.321770833332</v>
      </c>
      <c r="T2027" s="10">
        <f t="shared" si="191"/>
        <v>41856.321770833332</v>
      </c>
    </row>
    <row r="2028" spans="1:20" ht="30" x14ac:dyDescent="0.25">
      <c r="A2028">
        <v>3223</v>
      </c>
      <c r="B2028" s="3" t="s">
        <v>3223</v>
      </c>
      <c r="C2028" s="3" t="s">
        <v>7333</v>
      </c>
      <c r="D2028">
        <v>3100</v>
      </c>
      <c r="E2028">
        <v>3395</v>
      </c>
      <c r="F2028" t="s">
        <v>8219</v>
      </c>
      <c r="G2028" t="s">
        <v>8224</v>
      </c>
      <c r="H2028" t="s">
        <v>8246</v>
      </c>
      <c r="I2028">
        <v>1440100976</v>
      </c>
      <c r="J2028">
        <v>1437508976</v>
      </c>
      <c r="K2028" t="b">
        <v>1</v>
      </c>
      <c r="L2028">
        <v>74</v>
      </c>
      <c r="M2028" t="b">
        <v>1</v>
      </c>
      <c r="N2028" t="s">
        <v>8271</v>
      </c>
      <c r="O2028" s="9">
        <f t="shared" si="186"/>
        <v>110</v>
      </c>
      <c r="P2028" s="5">
        <f t="shared" si="187"/>
        <v>45.878378378378379</v>
      </c>
      <c r="Q2028" t="str">
        <f t="shared" si="188"/>
        <v>theater</v>
      </c>
      <c r="R2028" t="str">
        <f t="shared" si="189"/>
        <v>plays</v>
      </c>
      <c r="S2028" s="10">
        <f t="shared" si="190"/>
        <v>42206.835370370376</v>
      </c>
      <c r="T2028" s="10">
        <f t="shared" si="191"/>
        <v>42236.835370370376</v>
      </c>
    </row>
    <row r="2029" spans="1:20" ht="60" x14ac:dyDescent="0.25">
      <c r="A2029">
        <v>2615</v>
      </c>
      <c r="B2029" s="3" t="s">
        <v>2615</v>
      </c>
      <c r="C2029" s="3" t="s">
        <v>6725</v>
      </c>
      <c r="D2029">
        <v>2001</v>
      </c>
      <c r="E2029">
        <v>3397</v>
      </c>
      <c r="F2029" t="s">
        <v>8219</v>
      </c>
      <c r="G2029" t="s">
        <v>8225</v>
      </c>
      <c r="H2029" t="s">
        <v>8247</v>
      </c>
      <c r="I2029">
        <v>1462017600</v>
      </c>
      <c r="J2029">
        <v>1458820564</v>
      </c>
      <c r="K2029" t="b">
        <v>0</v>
      </c>
      <c r="L2029">
        <v>72</v>
      </c>
      <c r="M2029" t="b">
        <v>1</v>
      </c>
      <c r="N2029" t="s">
        <v>8301</v>
      </c>
      <c r="O2029" s="9">
        <f t="shared" si="186"/>
        <v>170</v>
      </c>
      <c r="P2029" s="5">
        <f t="shared" si="187"/>
        <v>47.180555555555557</v>
      </c>
      <c r="Q2029" t="str">
        <f t="shared" si="188"/>
        <v>technology</v>
      </c>
      <c r="R2029" t="str">
        <f t="shared" si="189"/>
        <v>space exploration</v>
      </c>
      <c r="S2029" s="10">
        <f t="shared" si="190"/>
        <v>42453.49726851852</v>
      </c>
      <c r="T2029" s="10">
        <f t="shared" si="191"/>
        <v>42490.5</v>
      </c>
    </row>
    <row r="2030" spans="1:20" ht="60" x14ac:dyDescent="0.25">
      <c r="A2030">
        <v>119</v>
      </c>
      <c r="B2030" s="3" t="s">
        <v>121</v>
      </c>
      <c r="C2030" s="3" t="s">
        <v>4230</v>
      </c>
      <c r="D2030">
        <v>3250</v>
      </c>
      <c r="E2030">
        <v>3398.1</v>
      </c>
      <c r="F2030" t="s">
        <v>8219</v>
      </c>
      <c r="G2030" t="s">
        <v>8224</v>
      </c>
      <c r="H2030" t="s">
        <v>8246</v>
      </c>
      <c r="I2030">
        <v>1313276400</v>
      </c>
      <c r="J2030">
        <v>1310693986</v>
      </c>
      <c r="K2030" t="b">
        <v>0</v>
      </c>
      <c r="L2030">
        <v>37</v>
      </c>
      <c r="M2030" t="b">
        <v>1</v>
      </c>
      <c r="N2030" t="s">
        <v>8266</v>
      </c>
      <c r="O2030" s="9">
        <f t="shared" si="186"/>
        <v>105</v>
      </c>
      <c r="P2030" s="5">
        <f t="shared" si="187"/>
        <v>91.840540540540545</v>
      </c>
      <c r="Q2030" t="str">
        <f t="shared" si="188"/>
        <v>film &amp; video</v>
      </c>
      <c r="R2030" t="str">
        <f t="shared" si="189"/>
        <v>shorts</v>
      </c>
      <c r="S2030" s="10">
        <f t="shared" si="190"/>
        <v>40739.069282407407</v>
      </c>
      <c r="T2030" s="10">
        <f t="shared" si="191"/>
        <v>40768.958333333336</v>
      </c>
    </row>
    <row r="2031" spans="1:20" ht="45" x14ac:dyDescent="0.25">
      <c r="A2031">
        <v>98</v>
      </c>
      <c r="B2031" s="3" t="s">
        <v>100</v>
      </c>
      <c r="C2031" s="3" t="s">
        <v>4209</v>
      </c>
      <c r="D2031">
        <v>3200</v>
      </c>
      <c r="E2031">
        <v>3400</v>
      </c>
      <c r="F2031" t="s">
        <v>8219</v>
      </c>
      <c r="G2031" t="s">
        <v>8224</v>
      </c>
      <c r="H2031" t="s">
        <v>8246</v>
      </c>
      <c r="I2031">
        <v>1354923000</v>
      </c>
      <c r="J2031">
        <v>1351796674</v>
      </c>
      <c r="K2031" t="b">
        <v>0</v>
      </c>
      <c r="L2031">
        <v>60</v>
      </c>
      <c r="M2031" t="b">
        <v>1</v>
      </c>
      <c r="N2031" t="s">
        <v>8266</v>
      </c>
      <c r="O2031" s="9">
        <f t="shared" si="186"/>
        <v>106</v>
      </c>
      <c r="P2031" s="5">
        <f t="shared" si="187"/>
        <v>56.666666666666664</v>
      </c>
      <c r="Q2031" t="str">
        <f t="shared" si="188"/>
        <v>film &amp; video</v>
      </c>
      <c r="R2031" t="str">
        <f t="shared" si="189"/>
        <v>shorts</v>
      </c>
      <c r="S2031" s="10">
        <f t="shared" si="190"/>
        <v>41214.79483796296</v>
      </c>
      <c r="T2031" s="10">
        <f t="shared" si="191"/>
        <v>41250.979166666664</v>
      </c>
    </row>
    <row r="2032" spans="1:20" ht="60" x14ac:dyDescent="0.25">
      <c r="A2032">
        <v>3611</v>
      </c>
      <c r="B2032" s="3" t="s">
        <v>3610</v>
      </c>
      <c r="C2032" s="3" t="s">
        <v>7721</v>
      </c>
      <c r="D2032">
        <v>2500</v>
      </c>
      <c r="E2032">
        <v>3400</v>
      </c>
      <c r="F2032" t="s">
        <v>8219</v>
      </c>
      <c r="G2032" t="s">
        <v>8225</v>
      </c>
      <c r="H2032" t="s">
        <v>8247</v>
      </c>
      <c r="I2032">
        <v>1428483201</v>
      </c>
      <c r="J2032">
        <v>1425891201</v>
      </c>
      <c r="K2032" t="b">
        <v>0</v>
      </c>
      <c r="L2032">
        <v>51</v>
      </c>
      <c r="M2032" t="b">
        <v>1</v>
      </c>
      <c r="N2032" t="s">
        <v>8271</v>
      </c>
      <c r="O2032" s="9">
        <f t="shared" si="186"/>
        <v>136</v>
      </c>
      <c r="P2032" s="5">
        <f t="shared" si="187"/>
        <v>66.666666666666671</v>
      </c>
      <c r="Q2032" t="str">
        <f t="shared" si="188"/>
        <v>theater</v>
      </c>
      <c r="R2032" t="str">
        <f t="shared" si="189"/>
        <v>plays</v>
      </c>
      <c r="S2032" s="10">
        <f t="shared" si="190"/>
        <v>42072.370381944449</v>
      </c>
      <c r="T2032" s="10">
        <f t="shared" si="191"/>
        <v>42102.370381944449</v>
      </c>
    </row>
    <row r="2033" spans="1:20" ht="60" x14ac:dyDescent="0.25">
      <c r="A2033">
        <v>2977</v>
      </c>
      <c r="B2033" s="3" t="s">
        <v>2977</v>
      </c>
      <c r="C2033" s="3" t="s">
        <v>7087</v>
      </c>
      <c r="D2033">
        <v>3000</v>
      </c>
      <c r="E2033">
        <v>3407</v>
      </c>
      <c r="F2033" t="s">
        <v>8219</v>
      </c>
      <c r="G2033" t="s">
        <v>8224</v>
      </c>
      <c r="H2033" t="s">
        <v>8246</v>
      </c>
      <c r="I2033">
        <v>1427076840</v>
      </c>
      <c r="J2033">
        <v>1421960934</v>
      </c>
      <c r="K2033" t="b">
        <v>0</v>
      </c>
      <c r="L2033">
        <v>30</v>
      </c>
      <c r="M2033" t="b">
        <v>1</v>
      </c>
      <c r="N2033" t="s">
        <v>8271</v>
      </c>
      <c r="O2033" s="9">
        <f t="shared" si="186"/>
        <v>114</v>
      </c>
      <c r="P2033" s="5">
        <f t="shared" si="187"/>
        <v>113.56666666666666</v>
      </c>
      <c r="Q2033" t="str">
        <f t="shared" si="188"/>
        <v>theater</v>
      </c>
      <c r="R2033" t="str">
        <f t="shared" si="189"/>
        <v>plays</v>
      </c>
      <c r="S2033" s="10">
        <f t="shared" si="190"/>
        <v>42026.88118055556</v>
      </c>
      <c r="T2033" s="10">
        <f t="shared" si="191"/>
        <v>42086.093055555553</v>
      </c>
    </row>
    <row r="2034" spans="1:20" ht="60" x14ac:dyDescent="0.25">
      <c r="A2034">
        <v>1604</v>
      </c>
      <c r="B2034" s="3" t="s">
        <v>1605</v>
      </c>
      <c r="C2034" s="3" t="s">
        <v>5714</v>
      </c>
      <c r="D2034">
        <v>2800</v>
      </c>
      <c r="E2034">
        <v>3419</v>
      </c>
      <c r="F2034" t="s">
        <v>8219</v>
      </c>
      <c r="G2034" t="s">
        <v>8224</v>
      </c>
      <c r="H2034" t="s">
        <v>8246</v>
      </c>
      <c r="I2034">
        <v>1332011835</v>
      </c>
      <c r="J2034">
        <v>1328559435</v>
      </c>
      <c r="K2034" t="b">
        <v>0</v>
      </c>
      <c r="L2034">
        <v>70</v>
      </c>
      <c r="M2034" t="b">
        <v>1</v>
      </c>
      <c r="N2034" t="s">
        <v>8276</v>
      </c>
      <c r="O2034" s="9">
        <f t="shared" si="186"/>
        <v>122</v>
      </c>
      <c r="P2034" s="5">
        <f t="shared" si="187"/>
        <v>48.842857142857142</v>
      </c>
      <c r="Q2034" t="str">
        <f t="shared" si="188"/>
        <v>music</v>
      </c>
      <c r="R2034" t="str">
        <f t="shared" si="189"/>
        <v>rock</v>
      </c>
      <c r="S2034" s="10">
        <f t="shared" si="190"/>
        <v>40945.845312500001</v>
      </c>
      <c r="T2034" s="10">
        <f t="shared" si="191"/>
        <v>40985.80364583333</v>
      </c>
    </row>
    <row r="2035" spans="1:20" ht="75" x14ac:dyDescent="0.25">
      <c r="A2035">
        <v>1924</v>
      </c>
      <c r="B2035" s="3" t="s">
        <v>1925</v>
      </c>
      <c r="C2035" s="3" t="s">
        <v>6034</v>
      </c>
      <c r="D2035">
        <v>3000</v>
      </c>
      <c r="E2035">
        <v>3432</v>
      </c>
      <c r="F2035" t="s">
        <v>8219</v>
      </c>
      <c r="G2035" t="s">
        <v>8224</v>
      </c>
      <c r="H2035" t="s">
        <v>8246</v>
      </c>
      <c r="I2035">
        <v>1389814380</v>
      </c>
      <c r="J2035">
        <v>1387390555</v>
      </c>
      <c r="K2035" t="b">
        <v>0</v>
      </c>
      <c r="L2035">
        <v>33</v>
      </c>
      <c r="M2035" t="b">
        <v>1</v>
      </c>
      <c r="N2035" t="s">
        <v>8279</v>
      </c>
      <c r="O2035" s="9">
        <f t="shared" si="186"/>
        <v>114</v>
      </c>
      <c r="P2035" s="5">
        <f t="shared" si="187"/>
        <v>104</v>
      </c>
      <c r="Q2035" t="str">
        <f t="shared" si="188"/>
        <v>music</v>
      </c>
      <c r="R2035" t="str">
        <f t="shared" si="189"/>
        <v>indie rock</v>
      </c>
      <c r="S2035" s="10">
        <f t="shared" si="190"/>
        <v>41626.761053240742</v>
      </c>
      <c r="T2035" s="10">
        <f t="shared" si="191"/>
        <v>41654.814583333333</v>
      </c>
    </row>
    <row r="2036" spans="1:20" ht="45" x14ac:dyDescent="0.25">
      <c r="A2036">
        <v>522</v>
      </c>
      <c r="B2036" s="3" t="s">
        <v>523</v>
      </c>
      <c r="C2036" s="3" t="s">
        <v>4632</v>
      </c>
      <c r="D2036">
        <v>3000</v>
      </c>
      <c r="E2036">
        <v>3440</v>
      </c>
      <c r="F2036" t="s">
        <v>8219</v>
      </c>
      <c r="G2036" t="s">
        <v>8224</v>
      </c>
      <c r="H2036" t="s">
        <v>8246</v>
      </c>
      <c r="I2036">
        <v>1458518325</v>
      </c>
      <c r="J2036">
        <v>1456793925</v>
      </c>
      <c r="K2036" t="b">
        <v>0</v>
      </c>
      <c r="L2036">
        <v>31</v>
      </c>
      <c r="M2036" t="b">
        <v>1</v>
      </c>
      <c r="N2036" t="s">
        <v>8271</v>
      </c>
      <c r="O2036" s="9">
        <f t="shared" si="186"/>
        <v>115</v>
      </c>
      <c r="P2036" s="5">
        <f t="shared" si="187"/>
        <v>110.96774193548387</v>
      </c>
      <c r="Q2036" t="str">
        <f t="shared" si="188"/>
        <v>theater</v>
      </c>
      <c r="R2036" t="str">
        <f t="shared" si="189"/>
        <v>plays</v>
      </c>
      <c r="S2036" s="10">
        <f t="shared" si="190"/>
        <v>42430.040798611109</v>
      </c>
      <c r="T2036" s="10">
        <f t="shared" si="191"/>
        <v>42449.999131944445</v>
      </c>
    </row>
    <row r="2037" spans="1:20" ht="30" x14ac:dyDescent="0.25">
      <c r="A2037">
        <v>3720</v>
      </c>
      <c r="B2037" s="3" t="s">
        <v>3717</v>
      </c>
      <c r="C2037" s="3" t="s">
        <v>7830</v>
      </c>
      <c r="D2037">
        <v>3300</v>
      </c>
      <c r="E2037">
        <v>3449</v>
      </c>
      <c r="F2037" t="s">
        <v>8219</v>
      </c>
      <c r="G2037" t="s">
        <v>8224</v>
      </c>
      <c r="H2037" t="s">
        <v>8246</v>
      </c>
      <c r="I2037">
        <v>1435881006</v>
      </c>
      <c r="J2037">
        <v>1433980206</v>
      </c>
      <c r="K2037" t="b">
        <v>0</v>
      </c>
      <c r="L2037">
        <v>40</v>
      </c>
      <c r="M2037" t="b">
        <v>1</v>
      </c>
      <c r="N2037" t="s">
        <v>8271</v>
      </c>
      <c r="O2037" s="9">
        <f t="shared" si="186"/>
        <v>105</v>
      </c>
      <c r="P2037" s="5">
        <f t="shared" si="187"/>
        <v>86.224999999999994</v>
      </c>
      <c r="Q2037" t="str">
        <f t="shared" si="188"/>
        <v>theater</v>
      </c>
      <c r="R2037" t="str">
        <f t="shared" si="189"/>
        <v>plays</v>
      </c>
      <c r="S2037" s="10">
        <f t="shared" si="190"/>
        <v>42165.993125000001</v>
      </c>
      <c r="T2037" s="10">
        <f t="shared" si="191"/>
        <v>42187.993125000001</v>
      </c>
    </row>
    <row r="2038" spans="1:20" ht="45" x14ac:dyDescent="0.25">
      <c r="A2038">
        <v>1881</v>
      </c>
      <c r="B2038" s="3" t="s">
        <v>1882</v>
      </c>
      <c r="C2038" s="3" t="s">
        <v>5991</v>
      </c>
      <c r="D2038">
        <v>2000</v>
      </c>
      <c r="E2038">
        <v>3453.69</v>
      </c>
      <c r="F2038" t="s">
        <v>8219</v>
      </c>
      <c r="G2038" t="s">
        <v>8224</v>
      </c>
      <c r="H2038" t="s">
        <v>8246</v>
      </c>
      <c r="I2038">
        <v>1425955189</v>
      </c>
      <c r="J2038">
        <v>1423366789</v>
      </c>
      <c r="K2038" t="b">
        <v>0</v>
      </c>
      <c r="L2038">
        <v>70</v>
      </c>
      <c r="M2038" t="b">
        <v>1</v>
      </c>
      <c r="N2038" t="s">
        <v>8279</v>
      </c>
      <c r="O2038" s="9">
        <f t="shared" si="186"/>
        <v>173</v>
      </c>
      <c r="P2038" s="5">
        <f t="shared" si="187"/>
        <v>49.338428571428572</v>
      </c>
      <c r="Q2038" t="str">
        <f t="shared" si="188"/>
        <v>music</v>
      </c>
      <c r="R2038" t="str">
        <f t="shared" si="189"/>
        <v>indie rock</v>
      </c>
      <c r="S2038" s="10">
        <f t="shared" si="190"/>
        <v>42043.152650462958</v>
      </c>
      <c r="T2038" s="10">
        <f t="shared" si="191"/>
        <v>42073.110983796301</v>
      </c>
    </row>
    <row r="2039" spans="1:20" ht="45" x14ac:dyDescent="0.25">
      <c r="A2039">
        <v>1676</v>
      </c>
      <c r="B2039" s="3" t="s">
        <v>1677</v>
      </c>
      <c r="C2039" s="3" t="s">
        <v>5786</v>
      </c>
      <c r="D2039">
        <v>3000</v>
      </c>
      <c r="E2039">
        <v>3460</v>
      </c>
      <c r="F2039" t="s">
        <v>8219</v>
      </c>
      <c r="G2039" t="s">
        <v>8224</v>
      </c>
      <c r="H2039" t="s">
        <v>8246</v>
      </c>
      <c r="I2039">
        <v>1334980740</v>
      </c>
      <c r="J2039">
        <v>1330968347</v>
      </c>
      <c r="K2039" t="b">
        <v>0</v>
      </c>
      <c r="L2039">
        <v>42</v>
      </c>
      <c r="M2039" t="b">
        <v>1</v>
      </c>
      <c r="N2039" t="s">
        <v>8292</v>
      </c>
      <c r="O2039" s="9">
        <f t="shared" si="186"/>
        <v>115</v>
      </c>
      <c r="P2039" s="5">
        <f t="shared" si="187"/>
        <v>82.38095238095238</v>
      </c>
      <c r="Q2039" t="str">
        <f t="shared" si="188"/>
        <v>music</v>
      </c>
      <c r="R2039" t="str">
        <f t="shared" si="189"/>
        <v>pop</v>
      </c>
      <c r="S2039" s="10">
        <f t="shared" si="190"/>
        <v>40973.72623842593</v>
      </c>
      <c r="T2039" s="10">
        <f t="shared" si="191"/>
        <v>41020.165972222225</v>
      </c>
    </row>
    <row r="2040" spans="1:20" ht="90" x14ac:dyDescent="0.25">
      <c r="A2040">
        <v>3584</v>
      </c>
      <c r="B2040" s="3" t="s">
        <v>3583</v>
      </c>
      <c r="C2040" s="3" t="s">
        <v>7694</v>
      </c>
      <c r="D2040">
        <v>3000</v>
      </c>
      <c r="E2040">
        <v>3465</v>
      </c>
      <c r="F2040" t="s">
        <v>8219</v>
      </c>
      <c r="G2040" t="s">
        <v>8225</v>
      </c>
      <c r="H2040" t="s">
        <v>8247</v>
      </c>
      <c r="I2040">
        <v>1436772944</v>
      </c>
      <c r="J2040">
        <v>1434180944</v>
      </c>
      <c r="K2040" t="b">
        <v>0</v>
      </c>
      <c r="L2040">
        <v>112</v>
      </c>
      <c r="M2040" t="b">
        <v>1</v>
      </c>
      <c r="N2040" t="s">
        <v>8271</v>
      </c>
      <c r="O2040" s="9">
        <f t="shared" si="186"/>
        <v>116</v>
      </c>
      <c r="P2040" s="5">
        <f t="shared" si="187"/>
        <v>30.9375</v>
      </c>
      <c r="Q2040" t="str">
        <f t="shared" si="188"/>
        <v>theater</v>
      </c>
      <c r="R2040" t="str">
        <f t="shared" si="189"/>
        <v>plays</v>
      </c>
      <c r="S2040" s="10">
        <f t="shared" si="190"/>
        <v>42168.316481481481</v>
      </c>
      <c r="T2040" s="10">
        <f t="shared" si="191"/>
        <v>42198.316481481481</v>
      </c>
    </row>
    <row r="2041" spans="1:20" ht="60" x14ac:dyDescent="0.25">
      <c r="A2041">
        <v>2088</v>
      </c>
      <c r="B2041" s="3" t="s">
        <v>2089</v>
      </c>
      <c r="C2041" s="3" t="s">
        <v>6198</v>
      </c>
      <c r="D2041">
        <v>3000</v>
      </c>
      <c r="E2041">
        <v>3465.32</v>
      </c>
      <c r="F2041" t="s">
        <v>8219</v>
      </c>
      <c r="G2041" t="s">
        <v>8224</v>
      </c>
      <c r="H2041" t="s">
        <v>8246</v>
      </c>
      <c r="I2041">
        <v>1284177540</v>
      </c>
      <c r="J2041">
        <v>1281028152</v>
      </c>
      <c r="K2041" t="b">
        <v>0</v>
      </c>
      <c r="L2041">
        <v>75</v>
      </c>
      <c r="M2041" t="b">
        <v>1</v>
      </c>
      <c r="N2041" t="s">
        <v>8279</v>
      </c>
      <c r="O2041" s="9">
        <f t="shared" si="186"/>
        <v>116</v>
      </c>
      <c r="P2041" s="5">
        <f t="shared" si="187"/>
        <v>46.204266666666669</v>
      </c>
      <c r="Q2041" t="str">
        <f t="shared" si="188"/>
        <v>music</v>
      </c>
      <c r="R2041" t="str">
        <f t="shared" si="189"/>
        <v>indie rock</v>
      </c>
      <c r="S2041" s="10">
        <f t="shared" si="190"/>
        <v>40395.714722222219</v>
      </c>
      <c r="T2041" s="10">
        <f t="shared" si="191"/>
        <v>40432.165972222225</v>
      </c>
    </row>
    <row r="2042" spans="1:20" ht="60" x14ac:dyDescent="0.25">
      <c r="A2042">
        <v>2165</v>
      </c>
      <c r="B2042" s="3" t="s">
        <v>2166</v>
      </c>
      <c r="C2042" s="3" t="s">
        <v>6275</v>
      </c>
      <c r="D2042">
        <v>2500</v>
      </c>
      <c r="E2042">
        <v>3466</v>
      </c>
      <c r="F2042" t="s">
        <v>8219</v>
      </c>
      <c r="G2042" t="s">
        <v>8230</v>
      </c>
      <c r="H2042" t="s">
        <v>8249</v>
      </c>
      <c r="I2042">
        <v>1460127635</v>
      </c>
      <c r="J2042">
        <v>1457539235</v>
      </c>
      <c r="K2042" t="b">
        <v>0</v>
      </c>
      <c r="L2042">
        <v>117</v>
      </c>
      <c r="M2042" t="b">
        <v>1</v>
      </c>
      <c r="N2042" t="s">
        <v>8276</v>
      </c>
      <c r="O2042" s="9">
        <f t="shared" si="186"/>
        <v>139</v>
      </c>
      <c r="P2042" s="5">
        <f t="shared" si="187"/>
        <v>29.623931623931625</v>
      </c>
      <c r="Q2042" t="str">
        <f t="shared" si="188"/>
        <v>music</v>
      </c>
      <c r="R2042" t="str">
        <f t="shared" si="189"/>
        <v>rock</v>
      </c>
      <c r="S2042" s="10">
        <f t="shared" si="190"/>
        <v>42438.667071759264</v>
      </c>
      <c r="T2042" s="10">
        <f t="shared" si="191"/>
        <v>42468.625405092593</v>
      </c>
    </row>
    <row r="2043" spans="1:20" ht="60" x14ac:dyDescent="0.25">
      <c r="A2043">
        <v>3560</v>
      </c>
      <c r="B2043" s="3" t="s">
        <v>3559</v>
      </c>
      <c r="C2043" s="3" t="s">
        <v>7670</v>
      </c>
      <c r="D2043">
        <v>3200</v>
      </c>
      <c r="E2043">
        <v>3470</v>
      </c>
      <c r="F2043" t="s">
        <v>8219</v>
      </c>
      <c r="G2043" t="s">
        <v>8229</v>
      </c>
      <c r="H2043" t="s">
        <v>8251</v>
      </c>
      <c r="I2043">
        <v>1432694700</v>
      </c>
      <c r="J2043">
        <v>1429651266</v>
      </c>
      <c r="K2043" t="b">
        <v>0</v>
      </c>
      <c r="L2043">
        <v>74</v>
      </c>
      <c r="M2043" t="b">
        <v>1</v>
      </c>
      <c r="N2043" t="s">
        <v>8271</v>
      </c>
      <c r="O2043" s="9">
        <f t="shared" si="186"/>
        <v>108</v>
      </c>
      <c r="P2043" s="5">
        <f t="shared" si="187"/>
        <v>46.891891891891895</v>
      </c>
      <c r="Q2043" t="str">
        <f t="shared" si="188"/>
        <v>theater</v>
      </c>
      <c r="R2043" t="str">
        <f t="shared" si="189"/>
        <v>plays</v>
      </c>
      <c r="S2043" s="10">
        <f t="shared" si="190"/>
        <v>42115.889652777783</v>
      </c>
      <c r="T2043" s="10">
        <f t="shared" si="191"/>
        <v>42151.114583333328</v>
      </c>
    </row>
    <row r="2044" spans="1:20" ht="30" x14ac:dyDescent="0.25">
      <c r="A2044">
        <v>3167</v>
      </c>
      <c r="B2044" s="3" t="s">
        <v>3167</v>
      </c>
      <c r="C2044" s="3" t="s">
        <v>7277</v>
      </c>
      <c r="D2044">
        <v>3000</v>
      </c>
      <c r="E2044">
        <v>3485</v>
      </c>
      <c r="F2044" t="s">
        <v>8219</v>
      </c>
      <c r="G2044" t="s">
        <v>8224</v>
      </c>
      <c r="H2044" t="s">
        <v>8246</v>
      </c>
      <c r="I2044">
        <v>1406952781</v>
      </c>
      <c r="J2044">
        <v>1405743181</v>
      </c>
      <c r="K2044" t="b">
        <v>1</v>
      </c>
      <c r="L2044">
        <v>55</v>
      </c>
      <c r="M2044" t="b">
        <v>1</v>
      </c>
      <c r="N2044" t="s">
        <v>8271</v>
      </c>
      <c r="O2044" s="9">
        <f t="shared" si="186"/>
        <v>116</v>
      </c>
      <c r="P2044" s="5">
        <f t="shared" si="187"/>
        <v>63.363636363636367</v>
      </c>
      <c r="Q2044" t="str">
        <f t="shared" si="188"/>
        <v>theater</v>
      </c>
      <c r="R2044" t="str">
        <f t="shared" si="189"/>
        <v>plays</v>
      </c>
      <c r="S2044" s="10">
        <f t="shared" si="190"/>
        <v>41839.175706018519</v>
      </c>
      <c r="T2044" s="10">
        <f t="shared" si="191"/>
        <v>41853.175706018519</v>
      </c>
    </row>
    <row r="2045" spans="1:20" ht="60" x14ac:dyDescent="0.25">
      <c r="A2045">
        <v>3299</v>
      </c>
      <c r="B2045" s="3" t="s">
        <v>3299</v>
      </c>
      <c r="C2045" s="3" t="s">
        <v>7409</v>
      </c>
      <c r="D2045">
        <v>3000</v>
      </c>
      <c r="E2045">
        <v>3486</v>
      </c>
      <c r="F2045" t="s">
        <v>8219</v>
      </c>
      <c r="G2045" t="s">
        <v>8224</v>
      </c>
      <c r="H2045" t="s">
        <v>8246</v>
      </c>
      <c r="I2045">
        <v>1444860063</v>
      </c>
      <c r="J2045">
        <v>1442268063</v>
      </c>
      <c r="K2045" t="b">
        <v>0</v>
      </c>
      <c r="L2045">
        <v>63</v>
      </c>
      <c r="M2045" t="b">
        <v>1</v>
      </c>
      <c r="N2045" t="s">
        <v>8271</v>
      </c>
      <c r="O2045" s="9">
        <f t="shared" si="186"/>
        <v>116</v>
      </c>
      <c r="P2045" s="5">
        <f t="shared" si="187"/>
        <v>55.333333333333336</v>
      </c>
      <c r="Q2045" t="str">
        <f t="shared" si="188"/>
        <v>theater</v>
      </c>
      <c r="R2045" t="str">
        <f t="shared" si="189"/>
        <v>plays</v>
      </c>
      <c r="S2045" s="10">
        <f t="shared" si="190"/>
        <v>42261.917395833334</v>
      </c>
      <c r="T2045" s="10">
        <f t="shared" si="191"/>
        <v>42291.917395833334</v>
      </c>
    </row>
    <row r="2046" spans="1:20" ht="60" x14ac:dyDescent="0.25">
      <c r="A2046">
        <v>649</v>
      </c>
      <c r="B2046" s="3" t="s">
        <v>650</v>
      </c>
      <c r="C2046" s="3" t="s">
        <v>4759</v>
      </c>
      <c r="D2046">
        <v>2500</v>
      </c>
      <c r="E2046">
        <v>3499</v>
      </c>
      <c r="F2046" t="s">
        <v>8219</v>
      </c>
      <c r="G2046" t="s">
        <v>8224</v>
      </c>
      <c r="H2046" t="s">
        <v>8246</v>
      </c>
      <c r="I2046">
        <v>1410904413</v>
      </c>
      <c r="J2046">
        <v>1409090013</v>
      </c>
      <c r="K2046" t="b">
        <v>0</v>
      </c>
      <c r="L2046">
        <v>82</v>
      </c>
      <c r="M2046" t="b">
        <v>1</v>
      </c>
      <c r="N2046" t="s">
        <v>8273</v>
      </c>
      <c r="O2046" s="9">
        <f t="shared" si="186"/>
        <v>140</v>
      </c>
      <c r="P2046" s="5">
        <f t="shared" si="187"/>
        <v>42.670731707317074</v>
      </c>
      <c r="Q2046" t="str">
        <f t="shared" si="188"/>
        <v>technology</v>
      </c>
      <c r="R2046" t="str">
        <f t="shared" si="189"/>
        <v>wearables</v>
      </c>
      <c r="S2046" s="10">
        <f t="shared" si="190"/>
        <v>41877.912187499998</v>
      </c>
      <c r="T2046" s="10">
        <f t="shared" si="191"/>
        <v>41898.912187499998</v>
      </c>
    </row>
    <row r="2047" spans="1:20" ht="60" x14ac:dyDescent="0.25">
      <c r="A2047">
        <v>101</v>
      </c>
      <c r="B2047" s="3" t="s">
        <v>103</v>
      </c>
      <c r="C2047" s="3" t="s">
        <v>4212</v>
      </c>
      <c r="D2047">
        <v>3500</v>
      </c>
      <c r="E2047">
        <v>3500</v>
      </c>
      <c r="F2047" t="s">
        <v>8219</v>
      </c>
      <c r="G2047" t="s">
        <v>8224</v>
      </c>
      <c r="H2047" t="s">
        <v>8246</v>
      </c>
      <c r="I2047">
        <v>1359052710</v>
      </c>
      <c r="J2047">
        <v>1356979110</v>
      </c>
      <c r="K2047" t="b">
        <v>0</v>
      </c>
      <c r="L2047">
        <v>35</v>
      </c>
      <c r="M2047" t="b">
        <v>1</v>
      </c>
      <c r="N2047" t="s">
        <v>8266</v>
      </c>
      <c r="O2047" s="9">
        <f t="shared" si="186"/>
        <v>100</v>
      </c>
      <c r="P2047" s="5">
        <f t="shared" si="187"/>
        <v>100</v>
      </c>
      <c r="Q2047" t="str">
        <f t="shared" si="188"/>
        <v>film &amp; video</v>
      </c>
      <c r="R2047" t="str">
        <f t="shared" si="189"/>
        <v>shorts</v>
      </c>
      <c r="S2047" s="10">
        <f t="shared" si="190"/>
        <v>41274.776736111111</v>
      </c>
      <c r="T2047" s="10">
        <f t="shared" si="191"/>
        <v>41298.776736111111</v>
      </c>
    </row>
    <row r="2048" spans="1:20" ht="45" x14ac:dyDescent="0.25">
      <c r="A2048">
        <v>831</v>
      </c>
      <c r="B2048" s="3" t="s">
        <v>832</v>
      </c>
      <c r="C2048" s="3" t="s">
        <v>4941</v>
      </c>
      <c r="D2048">
        <v>1500</v>
      </c>
      <c r="E2048">
        <v>3500</v>
      </c>
      <c r="F2048" t="s">
        <v>8219</v>
      </c>
      <c r="G2048" t="s">
        <v>8224</v>
      </c>
      <c r="H2048" t="s">
        <v>8246</v>
      </c>
      <c r="I2048">
        <v>1335540694</v>
      </c>
      <c r="J2048">
        <v>1332948694</v>
      </c>
      <c r="K2048" t="b">
        <v>0</v>
      </c>
      <c r="L2048">
        <v>20</v>
      </c>
      <c r="M2048" t="b">
        <v>1</v>
      </c>
      <c r="N2048" t="s">
        <v>8276</v>
      </c>
      <c r="O2048" s="9">
        <f t="shared" si="186"/>
        <v>233</v>
      </c>
      <c r="P2048" s="5">
        <f t="shared" si="187"/>
        <v>175</v>
      </c>
      <c r="Q2048" t="str">
        <f t="shared" si="188"/>
        <v>music</v>
      </c>
      <c r="R2048" t="str">
        <f t="shared" si="189"/>
        <v>rock</v>
      </c>
      <c r="S2048" s="10">
        <f t="shared" si="190"/>
        <v>40996.646921296298</v>
      </c>
      <c r="T2048" s="10">
        <f t="shared" si="191"/>
        <v>41026.646921296298</v>
      </c>
    </row>
    <row r="2049" spans="1:20" ht="60" x14ac:dyDescent="0.25">
      <c r="A2049">
        <v>1679</v>
      </c>
      <c r="B2049" s="3" t="s">
        <v>1680</v>
      </c>
      <c r="C2049" s="3" t="s">
        <v>5789</v>
      </c>
      <c r="D2049">
        <v>2000</v>
      </c>
      <c r="E2049">
        <v>3500</v>
      </c>
      <c r="F2049" t="s">
        <v>8219</v>
      </c>
      <c r="G2049" t="s">
        <v>8224</v>
      </c>
      <c r="H2049" t="s">
        <v>8246</v>
      </c>
      <c r="I2049">
        <v>1311298745</v>
      </c>
      <c r="J2049">
        <v>1309311545</v>
      </c>
      <c r="K2049" t="b">
        <v>0</v>
      </c>
      <c r="L2049">
        <v>56</v>
      </c>
      <c r="M2049" t="b">
        <v>1</v>
      </c>
      <c r="N2049" t="s">
        <v>8292</v>
      </c>
      <c r="O2049" s="9">
        <f t="shared" si="186"/>
        <v>175</v>
      </c>
      <c r="P2049" s="5">
        <f t="shared" si="187"/>
        <v>62.5</v>
      </c>
      <c r="Q2049" t="str">
        <f t="shared" si="188"/>
        <v>music</v>
      </c>
      <c r="R2049" t="str">
        <f t="shared" si="189"/>
        <v>pop</v>
      </c>
      <c r="S2049" s="10">
        <f t="shared" si="190"/>
        <v>40723.068807870368</v>
      </c>
      <c r="T2049" s="10">
        <f t="shared" si="191"/>
        <v>40746.068807870368</v>
      </c>
    </row>
    <row r="2050" spans="1:20" ht="30" x14ac:dyDescent="0.25">
      <c r="A2050">
        <v>8</v>
      </c>
      <c r="B2050" s="3" t="s">
        <v>10</v>
      </c>
      <c r="C2050" s="3" t="s">
        <v>4119</v>
      </c>
      <c r="D2050">
        <v>3500</v>
      </c>
      <c r="E2050">
        <v>3501.52</v>
      </c>
      <c r="F2050" t="s">
        <v>8219</v>
      </c>
      <c r="G2050" t="s">
        <v>8224</v>
      </c>
      <c r="H2050" t="s">
        <v>8246</v>
      </c>
      <c r="I2050">
        <v>1460754000</v>
      </c>
      <c r="J2050">
        <v>1460155212</v>
      </c>
      <c r="K2050" t="b">
        <v>0</v>
      </c>
      <c r="L2050">
        <v>12</v>
      </c>
      <c r="M2050" t="b">
        <v>1</v>
      </c>
      <c r="N2050" t="s">
        <v>8265</v>
      </c>
      <c r="O2050" s="9">
        <f t="shared" ref="O2050:O2113" si="192">ROUND((E2050/D2050)*100,0)</f>
        <v>100</v>
      </c>
      <c r="P2050" s="5">
        <f t="shared" ref="P2050:P2113" si="193">E2050/L2050</f>
        <v>291.79333333333335</v>
      </c>
      <c r="Q2050" t="str">
        <f t="shared" ref="Q2050:Q2113" si="194">LEFT(N2050,SEARCH("/",N2050)-1)</f>
        <v>film &amp; video</v>
      </c>
      <c r="R2050" t="str">
        <f t="shared" ref="R2050:R2113" si="195">RIGHT(N2050,LEN(N2050)-SEARCH("/",N2050,1))</f>
        <v>television</v>
      </c>
      <c r="S2050" s="10">
        <f t="shared" ref="S2050:S2113" si="196">(((J2050/60)/60)/24)+DATE(1970,1,1)</f>
        <v>42468.94458333333</v>
      </c>
      <c r="T2050" s="10">
        <f t="shared" ref="T2050:T2113" si="197">(((I2050/60)/60)/24)+DATE(1970,1,1)</f>
        <v>42475.875</v>
      </c>
    </row>
    <row r="2051" spans="1:20" ht="60" x14ac:dyDescent="0.25">
      <c r="A2051">
        <v>3387</v>
      </c>
      <c r="B2051" s="3" t="s">
        <v>3386</v>
      </c>
      <c r="C2051" s="3" t="s">
        <v>7497</v>
      </c>
      <c r="D2051">
        <v>3000</v>
      </c>
      <c r="E2051">
        <v>3506</v>
      </c>
      <c r="F2051" t="s">
        <v>8219</v>
      </c>
      <c r="G2051" t="s">
        <v>8224</v>
      </c>
      <c r="H2051" t="s">
        <v>8246</v>
      </c>
      <c r="I2051">
        <v>1418581088</v>
      </c>
      <c r="J2051">
        <v>1415125088</v>
      </c>
      <c r="K2051" t="b">
        <v>0</v>
      </c>
      <c r="L2051">
        <v>35</v>
      </c>
      <c r="M2051" t="b">
        <v>1</v>
      </c>
      <c r="N2051" t="s">
        <v>8271</v>
      </c>
      <c r="O2051" s="9">
        <f t="shared" si="192"/>
        <v>117</v>
      </c>
      <c r="P2051" s="5">
        <f t="shared" si="193"/>
        <v>100.17142857142858</v>
      </c>
      <c r="Q2051" t="str">
        <f t="shared" si="194"/>
        <v>theater</v>
      </c>
      <c r="R2051" t="str">
        <f t="shared" si="195"/>
        <v>plays</v>
      </c>
      <c r="S2051" s="10">
        <f t="shared" si="196"/>
        <v>41947.762592592589</v>
      </c>
      <c r="T2051" s="10">
        <f t="shared" si="197"/>
        <v>41987.762592592597</v>
      </c>
    </row>
    <row r="2052" spans="1:20" ht="45" x14ac:dyDescent="0.25">
      <c r="A2052">
        <v>3015</v>
      </c>
      <c r="B2052" s="3" t="s">
        <v>3015</v>
      </c>
      <c r="C2052" s="3" t="s">
        <v>7125</v>
      </c>
      <c r="D2052">
        <v>3400</v>
      </c>
      <c r="E2052">
        <v>3508</v>
      </c>
      <c r="F2052" t="s">
        <v>8219</v>
      </c>
      <c r="G2052" t="s">
        <v>8224</v>
      </c>
      <c r="H2052" t="s">
        <v>8246</v>
      </c>
      <c r="I2052">
        <v>1402459200</v>
      </c>
      <c r="J2052">
        <v>1401125238</v>
      </c>
      <c r="K2052" t="b">
        <v>0</v>
      </c>
      <c r="L2052">
        <v>40</v>
      </c>
      <c r="M2052" t="b">
        <v>1</v>
      </c>
      <c r="N2052" t="s">
        <v>8303</v>
      </c>
      <c r="O2052" s="9">
        <f t="shared" si="192"/>
        <v>103</v>
      </c>
      <c r="P2052" s="5">
        <f t="shared" si="193"/>
        <v>87.7</v>
      </c>
      <c r="Q2052" t="str">
        <f t="shared" si="194"/>
        <v>theater</v>
      </c>
      <c r="R2052" t="str">
        <f t="shared" si="195"/>
        <v>spaces</v>
      </c>
      <c r="S2052" s="10">
        <f t="shared" si="196"/>
        <v>41785.72729166667</v>
      </c>
      <c r="T2052" s="10">
        <f t="shared" si="197"/>
        <v>41801.166666666664</v>
      </c>
    </row>
    <row r="2053" spans="1:20" ht="45" x14ac:dyDescent="0.25">
      <c r="A2053">
        <v>270</v>
      </c>
      <c r="B2053" s="3" t="s">
        <v>271</v>
      </c>
      <c r="C2053" s="3" t="s">
        <v>4380</v>
      </c>
      <c r="D2053">
        <v>2300</v>
      </c>
      <c r="E2053">
        <v>3510</v>
      </c>
      <c r="F2053" t="s">
        <v>8219</v>
      </c>
      <c r="G2053" t="s">
        <v>8224</v>
      </c>
      <c r="H2053" t="s">
        <v>8246</v>
      </c>
      <c r="I2053">
        <v>1306296000</v>
      </c>
      <c r="J2053">
        <v>1301950070</v>
      </c>
      <c r="K2053" t="b">
        <v>1</v>
      </c>
      <c r="L2053">
        <v>61</v>
      </c>
      <c r="M2053" t="b">
        <v>1</v>
      </c>
      <c r="N2053" t="s">
        <v>8269</v>
      </c>
      <c r="O2053" s="9">
        <f t="shared" si="192"/>
        <v>153</v>
      </c>
      <c r="P2053" s="5">
        <f t="shared" si="193"/>
        <v>57.540983606557376</v>
      </c>
      <c r="Q2053" t="str">
        <f t="shared" si="194"/>
        <v>film &amp; video</v>
      </c>
      <c r="R2053" t="str">
        <f t="shared" si="195"/>
        <v>documentary</v>
      </c>
      <c r="S2053" s="10">
        <f t="shared" si="196"/>
        <v>40637.866550925923</v>
      </c>
      <c r="T2053" s="10">
        <f t="shared" si="197"/>
        <v>40688.166666666664</v>
      </c>
    </row>
    <row r="2054" spans="1:20" ht="45" x14ac:dyDescent="0.25">
      <c r="A2054">
        <v>3151</v>
      </c>
      <c r="B2054" s="3" t="s">
        <v>3151</v>
      </c>
      <c r="C2054" s="3" t="s">
        <v>7261</v>
      </c>
      <c r="D2054">
        <v>3500</v>
      </c>
      <c r="E2054">
        <v>3514</v>
      </c>
      <c r="F2054" t="s">
        <v>8219</v>
      </c>
      <c r="G2054" t="s">
        <v>8224</v>
      </c>
      <c r="H2054" t="s">
        <v>8246</v>
      </c>
      <c r="I2054">
        <v>1410379774</v>
      </c>
      <c r="J2054">
        <v>1407787774</v>
      </c>
      <c r="K2054" t="b">
        <v>1</v>
      </c>
      <c r="L2054">
        <v>34</v>
      </c>
      <c r="M2054" t="b">
        <v>1</v>
      </c>
      <c r="N2054" t="s">
        <v>8271</v>
      </c>
      <c r="O2054" s="9">
        <f t="shared" si="192"/>
        <v>100</v>
      </c>
      <c r="P2054" s="5">
        <f t="shared" si="193"/>
        <v>103.35294117647059</v>
      </c>
      <c r="Q2054" t="str">
        <f t="shared" si="194"/>
        <v>theater</v>
      </c>
      <c r="R2054" t="str">
        <f t="shared" si="195"/>
        <v>plays</v>
      </c>
      <c r="S2054" s="10">
        <f t="shared" si="196"/>
        <v>41862.83997685185</v>
      </c>
      <c r="T2054" s="10">
        <f t="shared" si="197"/>
        <v>41892.83997685185</v>
      </c>
    </row>
    <row r="2055" spans="1:20" ht="60" x14ac:dyDescent="0.25">
      <c r="A2055">
        <v>3382</v>
      </c>
      <c r="B2055" s="3" t="s">
        <v>3381</v>
      </c>
      <c r="C2055" s="3" t="s">
        <v>7492</v>
      </c>
      <c r="D2055">
        <v>3500</v>
      </c>
      <c r="E2055">
        <v>3526</v>
      </c>
      <c r="F2055" t="s">
        <v>8219</v>
      </c>
      <c r="G2055" t="s">
        <v>8225</v>
      </c>
      <c r="H2055" t="s">
        <v>8247</v>
      </c>
      <c r="I2055">
        <v>1470092340</v>
      </c>
      <c r="J2055">
        <v>1467973256</v>
      </c>
      <c r="K2055" t="b">
        <v>0</v>
      </c>
      <c r="L2055">
        <v>46</v>
      </c>
      <c r="M2055" t="b">
        <v>1</v>
      </c>
      <c r="N2055" t="s">
        <v>8271</v>
      </c>
      <c r="O2055" s="9">
        <f t="shared" si="192"/>
        <v>101</v>
      </c>
      <c r="P2055" s="5">
        <f t="shared" si="193"/>
        <v>76.652173913043484</v>
      </c>
      <c r="Q2055" t="str">
        <f t="shared" si="194"/>
        <v>theater</v>
      </c>
      <c r="R2055" t="str">
        <f t="shared" si="195"/>
        <v>plays</v>
      </c>
      <c r="S2055" s="10">
        <f t="shared" si="196"/>
        <v>42559.431203703702</v>
      </c>
      <c r="T2055" s="10">
        <f t="shared" si="197"/>
        <v>42583.957638888889</v>
      </c>
    </row>
    <row r="2056" spans="1:20" ht="60" x14ac:dyDescent="0.25">
      <c r="A2056">
        <v>3671</v>
      </c>
      <c r="B2056" s="3" t="s">
        <v>3668</v>
      </c>
      <c r="C2056" s="3" t="s">
        <v>7781</v>
      </c>
      <c r="D2056">
        <v>3500</v>
      </c>
      <c r="E2056">
        <v>3530</v>
      </c>
      <c r="F2056" t="s">
        <v>8219</v>
      </c>
      <c r="G2056" t="s">
        <v>8224</v>
      </c>
      <c r="H2056" t="s">
        <v>8246</v>
      </c>
      <c r="I2056">
        <v>1405915140</v>
      </c>
      <c r="J2056">
        <v>1404140667</v>
      </c>
      <c r="K2056" t="b">
        <v>0</v>
      </c>
      <c r="L2056">
        <v>40</v>
      </c>
      <c r="M2056" t="b">
        <v>1</v>
      </c>
      <c r="N2056" t="s">
        <v>8271</v>
      </c>
      <c r="O2056" s="9">
        <f t="shared" si="192"/>
        <v>101</v>
      </c>
      <c r="P2056" s="5">
        <f t="shared" si="193"/>
        <v>88.25</v>
      </c>
      <c r="Q2056" t="str">
        <f t="shared" si="194"/>
        <v>theater</v>
      </c>
      <c r="R2056" t="str">
        <f t="shared" si="195"/>
        <v>plays</v>
      </c>
      <c r="S2056" s="10">
        <f t="shared" si="196"/>
        <v>41820.62809027778</v>
      </c>
      <c r="T2056" s="10">
        <f t="shared" si="197"/>
        <v>41841.165972222225</v>
      </c>
    </row>
    <row r="2057" spans="1:20" ht="45" x14ac:dyDescent="0.25">
      <c r="A2057">
        <v>2935</v>
      </c>
      <c r="B2057" s="3" t="s">
        <v>2935</v>
      </c>
      <c r="C2057" s="3" t="s">
        <v>7045</v>
      </c>
      <c r="D2057">
        <v>3500</v>
      </c>
      <c r="E2057">
        <v>3531</v>
      </c>
      <c r="F2057" t="s">
        <v>8219</v>
      </c>
      <c r="G2057" t="s">
        <v>8224</v>
      </c>
      <c r="H2057" t="s">
        <v>8246</v>
      </c>
      <c r="I2057">
        <v>1472490000</v>
      </c>
      <c r="J2057">
        <v>1467468008</v>
      </c>
      <c r="K2057" t="b">
        <v>0</v>
      </c>
      <c r="L2057">
        <v>39</v>
      </c>
      <c r="M2057" t="b">
        <v>1</v>
      </c>
      <c r="N2057" t="s">
        <v>8305</v>
      </c>
      <c r="O2057" s="9">
        <f t="shared" si="192"/>
        <v>101</v>
      </c>
      <c r="P2057" s="5">
        <f t="shared" si="193"/>
        <v>90.538461538461533</v>
      </c>
      <c r="Q2057" t="str">
        <f t="shared" si="194"/>
        <v>theater</v>
      </c>
      <c r="R2057" t="str">
        <f t="shared" si="195"/>
        <v>musical</v>
      </c>
      <c r="S2057" s="10">
        <f t="shared" si="196"/>
        <v>42553.583425925928</v>
      </c>
      <c r="T2057" s="10">
        <f t="shared" si="197"/>
        <v>42611.708333333328</v>
      </c>
    </row>
    <row r="2058" spans="1:20" ht="60" x14ac:dyDescent="0.25">
      <c r="A2058">
        <v>3150</v>
      </c>
      <c r="B2058" s="3" t="s">
        <v>3150</v>
      </c>
      <c r="C2058" s="3" t="s">
        <v>7260</v>
      </c>
      <c r="D2058">
        <v>3500</v>
      </c>
      <c r="E2058">
        <v>3535</v>
      </c>
      <c r="F2058" t="s">
        <v>8219</v>
      </c>
      <c r="G2058" t="s">
        <v>8224</v>
      </c>
      <c r="H2058" t="s">
        <v>8246</v>
      </c>
      <c r="I2058">
        <v>1295928000</v>
      </c>
      <c r="J2058">
        <v>1288160403</v>
      </c>
      <c r="K2058" t="b">
        <v>1</v>
      </c>
      <c r="L2058">
        <v>104</v>
      </c>
      <c r="M2058" t="b">
        <v>1</v>
      </c>
      <c r="N2058" t="s">
        <v>8271</v>
      </c>
      <c r="O2058" s="9">
        <f t="shared" si="192"/>
        <v>101</v>
      </c>
      <c r="P2058" s="5">
        <f t="shared" si="193"/>
        <v>33.990384615384613</v>
      </c>
      <c r="Q2058" t="str">
        <f t="shared" si="194"/>
        <v>theater</v>
      </c>
      <c r="R2058" t="str">
        <f t="shared" si="195"/>
        <v>plays</v>
      </c>
      <c r="S2058" s="10">
        <f t="shared" si="196"/>
        <v>40478.263923611114</v>
      </c>
      <c r="T2058" s="10">
        <f t="shared" si="197"/>
        <v>40568.166666666664</v>
      </c>
    </row>
    <row r="2059" spans="1:20" ht="45" x14ac:dyDescent="0.25">
      <c r="A2059">
        <v>2220</v>
      </c>
      <c r="B2059" s="3" t="s">
        <v>2221</v>
      </c>
      <c r="C2059" s="3" t="s">
        <v>6330</v>
      </c>
      <c r="D2059">
        <v>3500</v>
      </c>
      <c r="E2059">
        <v>3540</v>
      </c>
      <c r="F2059" t="s">
        <v>8219</v>
      </c>
      <c r="G2059" t="s">
        <v>8224</v>
      </c>
      <c r="H2059" t="s">
        <v>8246</v>
      </c>
      <c r="I2059">
        <v>1374888436</v>
      </c>
      <c r="J2059">
        <v>1372296436</v>
      </c>
      <c r="K2059" t="b">
        <v>0</v>
      </c>
      <c r="L2059">
        <v>69</v>
      </c>
      <c r="M2059" t="b">
        <v>1</v>
      </c>
      <c r="N2059" t="s">
        <v>8280</v>
      </c>
      <c r="O2059" s="9">
        <f t="shared" si="192"/>
        <v>101</v>
      </c>
      <c r="P2059" s="5">
        <f t="shared" si="193"/>
        <v>51.304347826086953</v>
      </c>
      <c r="Q2059" t="str">
        <f t="shared" si="194"/>
        <v>music</v>
      </c>
      <c r="R2059" t="str">
        <f t="shared" si="195"/>
        <v>electronic music</v>
      </c>
      <c r="S2059" s="10">
        <f t="shared" si="196"/>
        <v>41452.060601851852</v>
      </c>
      <c r="T2059" s="10">
        <f t="shared" si="197"/>
        <v>41482.060601851852</v>
      </c>
    </row>
    <row r="2060" spans="1:20" ht="60" x14ac:dyDescent="0.25">
      <c r="A2060">
        <v>3689</v>
      </c>
      <c r="B2060" s="3" t="s">
        <v>3686</v>
      </c>
      <c r="C2060" s="3" t="s">
        <v>7799</v>
      </c>
      <c r="D2060">
        <v>3000</v>
      </c>
      <c r="E2060">
        <v>3550</v>
      </c>
      <c r="F2060" t="s">
        <v>8219</v>
      </c>
      <c r="G2060" t="s">
        <v>8224</v>
      </c>
      <c r="H2060" t="s">
        <v>8246</v>
      </c>
      <c r="I2060">
        <v>1434925500</v>
      </c>
      <c r="J2060">
        <v>1432410639</v>
      </c>
      <c r="K2060" t="b">
        <v>0</v>
      </c>
      <c r="L2060">
        <v>62</v>
      </c>
      <c r="M2060" t="b">
        <v>1</v>
      </c>
      <c r="N2060" t="s">
        <v>8271</v>
      </c>
      <c r="O2060" s="9">
        <f t="shared" si="192"/>
        <v>118</v>
      </c>
      <c r="P2060" s="5">
        <f t="shared" si="193"/>
        <v>57.258064516129032</v>
      </c>
      <c r="Q2060" t="str">
        <f t="shared" si="194"/>
        <v>theater</v>
      </c>
      <c r="R2060" t="str">
        <f t="shared" si="195"/>
        <v>plays</v>
      </c>
      <c r="S2060" s="10">
        <f t="shared" si="196"/>
        <v>42147.826840277776</v>
      </c>
      <c r="T2060" s="10">
        <f t="shared" si="197"/>
        <v>42176.934027777781</v>
      </c>
    </row>
    <row r="2061" spans="1:20" ht="45" x14ac:dyDescent="0.25">
      <c r="A2061">
        <v>751</v>
      </c>
      <c r="B2061" s="3" t="s">
        <v>752</v>
      </c>
      <c r="C2061" s="3" t="s">
        <v>4861</v>
      </c>
      <c r="D2061">
        <v>3000</v>
      </c>
      <c r="E2061">
        <v>3555</v>
      </c>
      <c r="F2061" t="s">
        <v>8219</v>
      </c>
      <c r="G2061" t="s">
        <v>8224</v>
      </c>
      <c r="H2061" t="s">
        <v>8246</v>
      </c>
      <c r="I2061">
        <v>1312470475</v>
      </c>
      <c r="J2061">
        <v>1308496075</v>
      </c>
      <c r="K2061" t="b">
        <v>0</v>
      </c>
      <c r="L2061">
        <v>62</v>
      </c>
      <c r="M2061" t="b">
        <v>1</v>
      </c>
      <c r="N2061" t="s">
        <v>8274</v>
      </c>
      <c r="O2061" s="9">
        <f t="shared" si="192"/>
        <v>119</v>
      </c>
      <c r="P2061" s="5">
        <f t="shared" si="193"/>
        <v>57.338709677419352</v>
      </c>
      <c r="Q2061" t="str">
        <f t="shared" si="194"/>
        <v>publishing</v>
      </c>
      <c r="R2061" t="str">
        <f t="shared" si="195"/>
        <v>nonfiction</v>
      </c>
      <c r="S2061" s="10">
        <f t="shared" si="196"/>
        <v>40713.630497685182</v>
      </c>
      <c r="T2061" s="10">
        <f t="shared" si="197"/>
        <v>40759.630497685182</v>
      </c>
    </row>
    <row r="2062" spans="1:20" ht="45" x14ac:dyDescent="0.25">
      <c r="A2062">
        <v>2813</v>
      </c>
      <c r="B2062" s="3" t="s">
        <v>2813</v>
      </c>
      <c r="C2062" s="3" t="s">
        <v>6923</v>
      </c>
      <c r="D2062">
        <v>2800</v>
      </c>
      <c r="E2062">
        <v>3572.12</v>
      </c>
      <c r="F2062" t="s">
        <v>8219</v>
      </c>
      <c r="G2062" t="s">
        <v>8224</v>
      </c>
      <c r="H2062" t="s">
        <v>8246</v>
      </c>
      <c r="I2062">
        <v>1481737761</v>
      </c>
      <c r="J2062">
        <v>1479577761</v>
      </c>
      <c r="K2062" t="b">
        <v>0</v>
      </c>
      <c r="L2062">
        <v>96</v>
      </c>
      <c r="M2062" t="b">
        <v>1</v>
      </c>
      <c r="N2062" t="s">
        <v>8271</v>
      </c>
      <c r="O2062" s="9">
        <f t="shared" si="192"/>
        <v>128</v>
      </c>
      <c r="P2062" s="5">
        <f t="shared" si="193"/>
        <v>37.209583333333335</v>
      </c>
      <c r="Q2062" t="str">
        <f t="shared" si="194"/>
        <v>theater</v>
      </c>
      <c r="R2062" t="str">
        <f t="shared" si="195"/>
        <v>plays</v>
      </c>
      <c r="S2062" s="10">
        <f t="shared" si="196"/>
        <v>42693.742604166662</v>
      </c>
      <c r="T2062" s="10">
        <f t="shared" si="197"/>
        <v>42718.742604166662</v>
      </c>
    </row>
    <row r="2063" spans="1:20" ht="45" x14ac:dyDescent="0.25">
      <c r="A2063">
        <v>822</v>
      </c>
      <c r="B2063" s="3" t="s">
        <v>823</v>
      </c>
      <c r="C2063" s="3" t="s">
        <v>4932</v>
      </c>
      <c r="D2063">
        <v>3000</v>
      </c>
      <c r="E2063">
        <v>3575</v>
      </c>
      <c r="F2063" t="s">
        <v>8219</v>
      </c>
      <c r="G2063" t="s">
        <v>8224</v>
      </c>
      <c r="H2063" t="s">
        <v>8246</v>
      </c>
      <c r="I2063">
        <v>1349477050</v>
      </c>
      <c r="J2063">
        <v>1346885050</v>
      </c>
      <c r="K2063" t="b">
        <v>0</v>
      </c>
      <c r="L2063">
        <v>69</v>
      </c>
      <c r="M2063" t="b">
        <v>1</v>
      </c>
      <c r="N2063" t="s">
        <v>8276</v>
      </c>
      <c r="O2063" s="9">
        <f t="shared" si="192"/>
        <v>119</v>
      </c>
      <c r="P2063" s="5">
        <f t="shared" si="193"/>
        <v>51.811594202898547</v>
      </c>
      <c r="Q2063" t="str">
        <f t="shared" si="194"/>
        <v>music</v>
      </c>
      <c r="R2063" t="str">
        <f t="shared" si="195"/>
        <v>rock</v>
      </c>
      <c r="S2063" s="10">
        <f t="shared" si="196"/>
        <v>41157.947337962964</v>
      </c>
      <c r="T2063" s="10">
        <f t="shared" si="197"/>
        <v>41187.947337962964</v>
      </c>
    </row>
    <row r="2064" spans="1:20" ht="60" x14ac:dyDescent="0.25">
      <c r="A2064">
        <v>3715</v>
      </c>
      <c r="B2064" s="3" t="s">
        <v>3712</v>
      </c>
      <c r="C2064" s="3" t="s">
        <v>7825</v>
      </c>
      <c r="D2064">
        <v>3500</v>
      </c>
      <c r="E2064">
        <v>3590</v>
      </c>
      <c r="F2064" t="s">
        <v>8219</v>
      </c>
      <c r="G2064" t="s">
        <v>8225</v>
      </c>
      <c r="H2064" t="s">
        <v>8247</v>
      </c>
      <c r="I2064">
        <v>1427806320</v>
      </c>
      <c r="J2064">
        <v>1422834819</v>
      </c>
      <c r="K2064" t="b">
        <v>0</v>
      </c>
      <c r="L2064">
        <v>27</v>
      </c>
      <c r="M2064" t="b">
        <v>1</v>
      </c>
      <c r="N2064" t="s">
        <v>8271</v>
      </c>
      <c r="O2064" s="9">
        <f t="shared" si="192"/>
        <v>103</v>
      </c>
      <c r="P2064" s="5">
        <f t="shared" si="193"/>
        <v>132.96296296296296</v>
      </c>
      <c r="Q2064" t="str">
        <f t="shared" si="194"/>
        <v>theater</v>
      </c>
      <c r="R2064" t="str">
        <f t="shared" si="195"/>
        <v>plays</v>
      </c>
      <c r="S2064" s="10">
        <f t="shared" si="196"/>
        <v>42036.995590277773</v>
      </c>
      <c r="T2064" s="10">
        <f t="shared" si="197"/>
        <v>42094.536111111112</v>
      </c>
    </row>
    <row r="2065" spans="1:20" ht="60" x14ac:dyDescent="0.25">
      <c r="A2065">
        <v>88</v>
      </c>
      <c r="B2065" s="3" t="s">
        <v>90</v>
      </c>
      <c r="C2065" s="3" t="s">
        <v>4199</v>
      </c>
      <c r="D2065">
        <v>3500</v>
      </c>
      <c r="E2065">
        <v>3600</v>
      </c>
      <c r="F2065" t="s">
        <v>8219</v>
      </c>
      <c r="G2065" t="s">
        <v>8224</v>
      </c>
      <c r="H2065" t="s">
        <v>8246</v>
      </c>
      <c r="I2065">
        <v>1403452131</v>
      </c>
      <c r="J2065">
        <v>1401205731</v>
      </c>
      <c r="K2065" t="b">
        <v>0</v>
      </c>
      <c r="L2065">
        <v>60</v>
      </c>
      <c r="M2065" t="b">
        <v>1</v>
      </c>
      <c r="N2065" t="s">
        <v>8266</v>
      </c>
      <c r="O2065" s="9">
        <f t="shared" si="192"/>
        <v>103</v>
      </c>
      <c r="P2065" s="5">
        <f t="shared" si="193"/>
        <v>60</v>
      </c>
      <c r="Q2065" t="str">
        <f t="shared" si="194"/>
        <v>film &amp; video</v>
      </c>
      <c r="R2065" t="str">
        <f t="shared" si="195"/>
        <v>shorts</v>
      </c>
      <c r="S2065" s="10">
        <f t="shared" si="196"/>
        <v>41786.65892361111</v>
      </c>
      <c r="T2065" s="10">
        <f t="shared" si="197"/>
        <v>41812.65892361111</v>
      </c>
    </row>
    <row r="2066" spans="1:20" ht="45" x14ac:dyDescent="0.25">
      <c r="A2066">
        <v>91</v>
      </c>
      <c r="B2066" s="3" t="s">
        <v>93</v>
      </c>
      <c r="C2066" s="3" t="s">
        <v>4202</v>
      </c>
      <c r="D2066">
        <v>3000</v>
      </c>
      <c r="E2066">
        <v>3600</v>
      </c>
      <c r="F2066" t="s">
        <v>8219</v>
      </c>
      <c r="G2066" t="s">
        <v>8224</v>
      </c>
      <c r="H2066" t="s">
        <v>8246</v>
      </c>
      <c r="I2066">
        <v>1305625164</v>
      </c>
      <c r="J2066">
        <v>1300354764</v>
      </c>
      <c r="K2066" t="b">
        <v>0</v>
      </c>
      <c r="L2066">
        <v>46</v>
      </c>
      <c r="M2066" t="b">
        <v>1</v>
      </c>
      <c r="N2066" t="s">
        <v>8266</v>
      </c>
      <c r="O2066" s="9">
        <f t="shared" si="192"/>
        <v>120</v>
      </c>
      <c r="P2066" s="5">
        <f t="shared" si="193"/>
        <v>78.260869565217391</v>
      </c>
      <c r="Q2066" t="str">
        <f t="shared" si="194"/>
        <v>film &amp; video</v>
      </c>
      <c r="R2066" t="str">
        <f t="shared" si="195"/>
        <v>shorts</v>
      </c>
      <c r="S2066" s="10">
        <f t="shared" si="196"/>
        <v>40619.402361111112</v>
      </c>
      <c r="T2066" s="10">
        <f t="shared" si="197"/>
        <v>40680.402361111112</v>
      </c>
    </row>
    <row r="2067" spans="1:20" ht="60" x14ac:dyDescent="0.25">
      <c r="A2067">
        <v>3488</v>
      </c>
      <c r="B2067" s="3" t="s">
        <v>3487</v>
      </c>
      <c r="C2067" s="3" t="s">
        <v>7598</v>
      </c>
      <c r="D2067">
        <v>3000</v>
      </c>
      <c r="E2067">
        <v>3636</v>
      </c>
      <c r="F2067" t="s">
        <v>8219</v>
      </c>
      <c r="G2067" t="s">
        <v>8224</v>
      </c>
      <c r="H2067" t="s">
        <v>8246</v>
      </c>
      <c r="I2067">
        <v>1429286400</v>
      </c>
      <c r="J2067">
        <v>1427221560</v>
      </c>
      <c r="K2067" t="b">
        <v>0</v>
      </c>
      <c r="L2067">
        <v>29</v>
      </c>
      <c r="M2067" t="b">
        <v>1</v>
      </c>
      <c r="N2067" t="s">
        <v>8271</v>
      </c>
      <c r="O2067" s="9">
        <f t="shared" si="192"/>
        <v>121</v>
      </c>
      <c r="P2067" s="5">
        <f t="shared" si="193"/>
        <v>125.37931034482759</v>
      </c>
      <c r="Q2067" t="str">
        <f t="shared" si="194"/>
        <v>theater</v>
      </c>
      <c r="R2067" t="str">
        <f t="shared" si="195"/>
        <v>plays</v>
      </c>
      <c r="S2067" s="10">
        <f t="shared" si="196"/>
        <v>42087.768055555556</v>
      </c>
      <c r="T2067" s="10">
        <f t="shared" si="197"/>
        <v>42111.666666666672</v>
      </c>
    </row>
    <row r="2068" spans="1:20" ht="60" x14ac:dyDescent="0.25">
      <c r="A2068">
        <v>354</v>
      </c>
      <c r="B2068" s="3" t="s">
        <v>355</v>
      </c>
      <c r="C2068" s="3" t="s">
        <v>4464</v>
      </c>
      <c r="D2068">
        <v>3500</v>
      </c>
      <c r="E2068">
        <v>3638</v>
      </c>
      <c r="F2068" t="s">
        <v>8219</v>
      </c>
      <c r="G2068" t="s">
        <v>8224</v>
      </c>
      <c r="H2068" t="s">
        <v>8246</v>
      </c>
      <c r="I2068">
        <v>1460141521</v>
      </c>
      <c r="J2068">
        <v>1457553121</v>
      </c>
      <c r="K2068" t="b">
        <v>1</v>
      </c>
      <c r="L2068">
        <v>29</v>
      </c>
      <c r="M2068" t="b">
        <v>1</v>
      </c>
      <c r="N2068" t="s">
        <v>8269</v>
      </c>
      <c r="O2068" s="9">
        <f t="shared" si="192"/>
        <v>104</v>
      </c>
      <c r="P2068" s="5">
        <f t="shared" si="193"/>
        <v>125.44827586206897</v>
      </c>
      <c r="Q2068" t="str">
        <f t="shared" si="194"/>
        <v>film &amp; video</v>
      </c>
      <c r="R2068" t="str">
        <f t="shared" si="195"/>
        <v>documentary</v>
      </c>
      <c r="S2068" s="10">
        <f t="shared" si="196"/>
        <v>42438.827789351853</v>
      </c>
      <c r="T2068" s="10">
        <f t="shared" si="197"/>
        <v>42468.786122685182</v>
      </c>
    </row>
    <row r="2069" spans="1:20" ht="60" x14ac:dyDescent="0.25">
      <c r="A2069">
        <v>2285</v>
      </c>
      <c r="B2069" s="3" t="s">
        <v>2286</v>
      </c>
      <c r="C2069" s="3" t="s">
        <v>6395</v>
      </c>
      <c r="D2069">
        <v>3000</v>
      </c>
      <c r="E2069">
        <v>3641</v>
      </c>
      <c r="F2069" t="s">
        <v>8219</v>
      </c>
      <c r="G2069" t="s">
        <v>8224</v>
      </c>
      <c r="H2069" t="s">
        <v>8246</v>
      </c>
      <c r="I2069">
        <v>1340944043</v>
      </c>
      <c r="J2069">
        <v>1338352043</v>
      </c>
      <c r="K2069" t="b">
        <v>0</v>
      </c>
      <c r="L2069">
        <v>79</v>
      </c>
      <c r="M2069" t="b">
        <v>1</v>
      </c>
      <c r="N2069" t="s">
        <v>8276</v>
      </c>
      <c r="O2069" s="9">
        <f t="shared" si="192"/>
        <v>121</v>
      </c>
      <c r="P2069" s="5">
        <f t="shared" si="193"/>
        <v>46.088607594936711</v>
      </c>
      <c r="Q2069" t="str">
        <f t="shared" si="194"/>
        <v>music</v>
      </c>
      <c r="R2069" t="str">
        <f t="shared" si="195"/>
        <v>rock</v>
      </c>
      <c r="S2069" s="10">
        <f t="shared" si="196"/>
        <v>41059.185682870368</v>
      </c>
      <c r="T2069" s="10">
        <f t="shared" si="197"/>
        <v>41089.185682870368</v>
      </c>
    </row>
    <row r="2070" spans="1:20" ht="60" x14ac:dyDescent="0.25">
      <c r="A2070">
        <v>3350</v>
      </c>
      <c r="B2070" s="3" t="s">
        <v>3349</v>
      </c>
      <c r="C2070" s="3" t="s">
        <v>7460</v>
      </c>
      <c r="D2070">
        <v>3500</v>
      </c>
      <c r="E2070">
        <v>3655</v>
      </c>
      <c r="F2070" t="s">
        <v>8219</v>
      </c>
      <c r="G2070" t="s">
        <v>8243</v>
      </c>
      <c r="H2070" t="s">
        <v>8249</v>
      </c>
      <c r="I2070">
        <v>1448838000</v>
      </c>
      <c r="J2070">
        <v>1445791811</v>
      </c>
      <c r="K2070" t="b">
        <v>0</v>
      </c>
      <c r="L2070">
        <v>51</v>
      </c>
      <c r="M2070" t="b">
        <v>1</v>
      </c>
      <c r="N2070" t="s">
        <v>8271</v>
      </c>
      <c r="O2070" s="9">
        <f t="shared" si="192"/>
        <v>104</v>
      </c>
      <c r="P2070" s="5">
        <f t="shared" si="193"/>
        <v>71.666666666666671</v>
      </c>
      <c r="Q2070" t="str">
        <f t="shared" si="194"/>
        <v>theater</v>
      </c>
      <c r="R2070" t="str">
        <f t="shared" si="195"/>
        <v>plays</v>
      </c>
      <c r="S2070" s="10">
        <f t="shared" si="196"/>
        <v>42302.701516203699</v>
      </c>
      <c r="T2070" s="10">
        <f t="shared" si="197"/>
        <v>42337.958333333328</v>
      </c>
    </row>
    <row r="2071" spans="1:20" ht="60" x14ac:dyDescent="0.25">
      <c r="A2071">
        <v>3821</v>
      </c>
      <c r="B2071" s="3" t="s">
        <v>3818</v>
      </c>
      <c r="C2071" s="3" t="s">
        <v>7930</v>
      </c>
      <c r="D2071">
        <v>3500</v>
      </c>
      <c r="E2071">
        <v>3659</v>
      </c>
      <c r="F2071" t="s">
        <v>8219</v>
      </c>
      <c r="G2071" t="s">
        <v>8224</v>
      </c>
      <c r="H2071" t="s">
        <v>8246</v>
      </c>
      <c r="I2071">
        <v>1451881207</v>
      </c>
      <c r="J2071">
        <v>1449116407</v>
      </c>
      <c r="K2071" t="b">
        <v>0</v>
      </c>
      <c r="L2071">
        <v>46</v>
      </c>
      <c r="M2071" t="b">
        <v>1</v>
      </c>
      <c r="N2071" t="s">
        <v>8271</v>
      </c>
      <c r="O2071" s="9">
        <f t="shared" si="192"/>
        <v>105</v>
      </c>
      <c r="P2071" s="5">
        <f t="shared" si="193"/>
        <v>79.543478260869563</v>
      </c>
      <c r="Q2071" t="str">
        <f t="shared" si="194"/>
        <v>theater</v>
      </c>
      <c r="R2071" t="str">
        <f t="shared" si="195"/>
        <v>plays</v>
      </c>
      <c r="S2071" s="10">
        <f t="shared" si="196"/>
        <v>42341.180636574078</v>
      </c>
      <c r="T2071" s="10">
        <f t="shared" si="197"/>
        <v>42373.180636574078</v>
      </c>
    </row>
    <row r="2072" spans="1:20" ht="60" x14ac:dyDescent="0.25">
      <c r="A2072">
        <v>3333</v>
      </c>
      <c r="B2072" s="3" t="s">
        <v>3333</v>
      </c>
      <c r="C2072" s="3" t="s">
        <v>7443</v>
      </c>
      <c r="D2072">
        <v>3500</v>
      </c>
      <c r="E2072">
        <v>3660</v>
      </c>
      <c r="F2072" t="s">
        <v>8219</v>
      </c>
      <c r="G2072" t="s">
        <v>8224</v>
      </c>
      <c r="H2072" t="s">
        <v>8246</v>
      </c>
      <c r="I2072">
        <v>1434384880</v>
      </c>
      <c r="J2072">
        <v>1432484080</v>
      </c>
      <c r="K2072" t="b">
        <v>0</v>
      </c>
      <c r="L2072">
        <v>111</v>
      </c>
      <c r="M2072" t="b">
        <v>1</v>
      </c>
      <c r="N2072" t="s">
        <v>8271</v>
      </c>
      <c r="O2072" s="9">
        <f t="shared" si="192"/>
        <v>105</v>
      </c>
      <c r="P2072" s="5">
        <f t="shared" si="193"/>
        <v>32.972972972972975</v>
      </c>
      <c r="Q2072" t="str">
        <f t="shared" si="194"/>
        <v>theater</v>
      </c>
      <c r="R2072" t="str">
        <f t="shared" si="195"/>
        <v>plays</v>
      </c>
      <c r="S2072" s="10">
        <f t="shared" si="196"/>
        <v>42148.676851851851</v>
      </c>
      <c r="T2072" s="10">
        <f t="shared" si="197"/>
        <v>42170.676851851851</v>
      </c>
    </row>
    <row r="2073" spans="1:20" ht="60" x14ac:dyDescent="0.25">
      <c r="A2073">
        <v>530</v>
      </c>
      <c r="B2073" s="3" t="s">
        <v>531</v>
      </c>
      <c r="C2073" s="3" t="s">
        <v>4640</v>
      </c>
      <c r="D2073">
        <v>3405</v>
      </c>
      <c r="E2073">
        <v>3670</v>
      </c>
      <c r="F2073" t="s">
        <v>8219</v>
      </c>
      <c r="G2073" t="s">
        <v>8224</v>
      </c>
      <c r="H2073" t="s">
        <v>8246</v>
      </c>
      <c r="I2073">
        <v>1435111200</v>
      </c>
      <c r="J2073">
        <v>1433254268</v>
      </c>
      <c r="K2073" t="b">
        <v>0</v>
      </c>
      <c r="L2073">
        <v>29</v>
      </c>
      <c r="M2073" t="b">
        <v>1</v>
      </c>
      <c r="N2073" t="s">
        <v>8271</v>
      </c>
      <c r="O2073" s="9">
        <f t="shared" si="192"/>
        <v>108</v>
      </c>
      <c r="P2073" s="5">
        <f t="shared" si="193"/>
        <v>126.55172413793103</v>
      </c>
      <c r="Q2073" t="str">
        <f t="shared" si="194"/>
        <v>theater</v>
      </c>
      <c r="R2073" t="str">
        <f t="shared" si="195"/>
        <v>plays</v>
      </c>
      <c r="S2073" s="10">
        <f t="shared" si="196"/>
        <v>42157.591064814813</v>
      </c>
      <c r="T2073" s="10">
        <f t="shared" si="197"/>
        <v>42179.083333333328</v>
      </c>
    </row>
    <row r="2074" spans="1:20" ht="30" x14ac:dyDescent="0.25">
      <c r="A2074">
        <v>852</v>
      </c>
      <c r="B2074" s="3" t="s">
        <v>853</v>
      </c>
      <c r="C2074" s="3" t="s">
        <v>4962</v>
      </c>
      <c r="D2074">
        <v>3500</v>
      </c>
      <c r="E2074">
        <v>3674</v>
      </c>
      <c r="F2074" t="s">
        <v>8219</v>
      </c>
      <c r="G2074" t="s">
        <v>8224</v>
      </c>
      <c r="H2074" t="s">
        <v>8246</v>
      </c>
      <c r="I2074">
        <v>1477342800</v>
      </c>
      <c r="J2074">
        <v>1476386395</v>
      </c>
      <c r="K2074" t="b">
        <v>0</v>
      </c>
      <c r="L2074">
        <v>62</v>
      </c>
      <c r="M2074" t="b">
        <v>1</v>
      </c>
      <c r="N2074" t="s">
        <v>8277</v>
      </c>
      <c r="O2074" s="9">
        <f t="shared" si="192"/>
        <v>105</v>
      </c>
      <c r="P2074" s="5">
        <f t="shared" si="193"/>
        <v>59.258064516129032</v>
      </c>
      <c r="Q2074" t="str">
        <f t="shared" si="194"/>
        <v>music</v>
      </c>
      <c r="R2074" t="str">
        <f t="shared" si="195"/>
        <v>metal</v>
      </c>
      <c r="S2074" s="10">
        <f t="shared" si="196"/>
        <v>42656.805497685185</v>
      </c>
      <c r="T2074" s="10">
        <f t="shared" si="197"/>
        <v>42667.875</v>
      </c>
    </row>
    <row r="2075" spans="1:20" ht="60" x14ac:dyDescent="0.25">
      <c r="A2075">
        <v>2554</v>
      </c>
      <c r="B2075" s="3" t="s">
        <v>2554</v>
      </c>
      <c r="C2075" s="3" t="s">
        <v>6664</v>
      </c>
      <c r="D2075">
        <v>3000</v>
      </c>
      <c r="E2075">
        <v>3684</v>
      </c>
      <c r="F2075" t="s">
        <v>8219</v>
      </c>
      <c r="G2075" t="s">
        <v>8224</v>
      </c>
      <c r="H2075" t="s">
        <v>8246</v>
      </c>
      <c r="I2075">
        <v>1433131140</v>
      </c>
      <c r="J2075">
        <v>1430445163</v>
      </c>
      <c r="K2075" t="b">
        <v>0</v>
      </c>
      <c r="L2075">
        <v>67</v>
      </c>
      <c r="M2075" t="b">
        <v>1</v>
      </c>
      <c r="N2075" t="s">
        <v>8300</v>
      </c>
      <c r="O2075" s="9">
        <f t="shared" si="192"/>
        <v>123</v>
      </c>
      <c r="P2075" s="5">
        <f t="shared" si="193"/>
        <v>54.985074626865675</v>
      </c>
      <c r="Q2075" t="str">
        <f t="shared" si="194"/>
        <v>music</v>
      </c>
      <c r="R2075" t="str">
        <f t="shared" si="195"/>
        <v>classical music</v>
      </c>
      <c r="S2075" s="10">
        <f t="shared" si="196"/>
        <v>42125.078275462962</v>
      </c>
      <c r="T2075" s="10">
        <f t="shared" si="197"/>
        <v>42156.165972222225</v>
      </c>
    </row>
    <row r="2076" spans="1:20" ht="60" x14ac:dyDescent="0.25">
      <c r="A2076">
        <v>29</v>
      </c>
      <c r="B2076" s="3" t="s">
        <v>31</v>
      </c>
      <c r="C2076" s="3" t="s">
        <v>4140</v>
      </c>
      <c r="D2076">
        <v>3000</v>
      </c>
      <c r="E2076">
        <v>3700</v>
      </c>
      <c r="F2076" t="s">
        <v>8219</v>
      </c>
      <c r="G2076" t="s">
        <v>8225</v>
      </c>
      <c r="H2076" t="s">
        <v>8247</v>
      </c>
      <c r="I2076">
        <v>1406045368</v>
      </c>
      <c r="J2076">
        <v>1403453368</v>
      </c>
      <c r="K2076" t="b">
        <v>0</v>
      </c>
      <c r="L2076">
        <v>117</v>
      </c>
      <c r="M2076" t="b">
        <v>1</v>
      </c>
      <c r="N2076" t="s">
        <v>8265</v>
      </c>
      <c r="O2076" s="9">
        <f t="shared" si="192"/>
        <v>123</v>
      </c>
      <c r="P2076" s="5">
        <f t="shared" si="193"/>
        <v>31.623931623931625</v>
      </c>
      <c r="Q2076" t="str">
        <f t="shared" si="194"/>
        <v>film &amp; video</v>
      </c>
      <c r="R2076" t="str">
        <f t="shared" si="195"/>
        <v>television</v>
      </c>
      <c r="S2076" s="10">
        <f t="shared" si="196"/>
        <v>41812.67324074074</v>
      </c>
      <c r="T2076" s="10">
        <f t="shared" si="197"/>
        <v>41842.67324074074</v>
      </c>
    </row>
    <row r="2077" spans="1:20" ht="45" x14ac:dyDescent="0.25">
      <c r="A2077">
        <v>108</v>
      </c>
      <c r="B2077" s="3" t="s">
        <v>110</v>
      </c>
      <c r="C2077" s="3" t="s">
        <v>4219</v>
      </c>
      <c r="D2077">
        <v>1500</v>
      </c>
      <c r="E2077">
        <v>3700</v>
      </c>
      <c r="F2077" t="s">
        <v>8219</v>
      </c>
      <c r="G2077" t="s">
        <v>8224</v>
      </c>
      <c r="H2077" t="s">
        <v>8246</v>
      </c>
      <c r="I2077">
        <v>1370011370</v>
      </c>
      <c r="J2077">
        <v>1364827370</v>
      </c>
      <c r="K2077" t="b">
        <v>0</v>
      </c>
      <c r="L2077">
        <v>47</v>
      </c>
      <c r="M2077" t="b">
        <v>1</v>
      </c>
      <c r="N2077" t="s">
        <v>8266</v>
      </c>
      <c r="O2077" s="9">
        <f t="shared" si="192"/>
        <v>247</v>
      </c>
      <c r="P2077" s="5">
        <f t="shared" si="193"/>
        <v>78.723404255319153</v>
      </c>
      <c r="Q2077" t="str">
        <f t="shared" si="194"/>
        <v>film &amp; video</v>
      </c>
      <c r="R2077" t="str">
        <f t="shared" si="195"/>
        <v>shorts</v>
      </c>
      <c r="S2077" s="10">
        <f t="shared" si="196"/>
        <v>41365.613078703704</v>
      </c>
      <c r="T2077" s="10">
        <f t="shared" si="197"/>
        <v>41425.613078703704</v>
      </c>
    </row>
    <row r="2078" spans="1:20" ht="30" x14ac:dyDescent="0.25">
      <c r="A2078">
        <v>2968</v>
      </c>
      <c r="B2078" s="3" t="s">
        <v>2968</v>
      </c>
      <c r="C2078" s="3" t="s">
        <v>7078</v>
      </c>
      <c r="D2078">
        <v>3500</v>
      </c>
      <c r="E2078">
        <v>3710</v>
      </c>
      <c r="F2078" t="s">
        <v>8219</v>
      </c>
      <c r="G2078" t="s">
        <v>8224</v>
      </c>
      <c r="H2078" t="s">
        <v>8246</v>
      </c>
      <c r="I2078">
        <v>1471406340</v>
      </c>
      <c r="J2078">
        <v>1470227660</v>
      </c>
      <c r="K2078" t="b">
        <v>0</v>
      </c>
      <c r="L2078">
        <v>47</v>
      </c>
      <c r="M2078" t="b">
        <v>1</v>
      </c>
      <c r="N2078" t="s">
        <v>8271</v>
      </c>
      <c r="O2078" s="9">
        <f t="shared" si="192"/>
        <v>106</v>
      </c>
      <c r="P2078" s="5">
        <f t="shared" si="193"/>
        <v>78.936170212765958</v>
      </c>
      <c r="Q2078" t="str">
        <f t="shared" si="194"/>
        <v>theater</v>
      </c>
      <c r="R2078" t="str">
        <f t="shared" si="195"/>
        <v>plays</v>
      </c>
      <c r="S2078" s="10">
        <f t="shared" si="196"/>
        <v>42585.523842592593</v>
      </c>
      <c r="T2078" s="10">
        <f t="shared" si="197"/>
        <v>42599.165972222225</v>
      </c>
    </row>
    <row r="2079" spans="1:20" ht="45" x14ac:dyDescent="0.25">
      <c r="A2079">
        <v>3374</v>
      </c>
      <c r="B2079" s="3" t="s">
        <v>3373</v>
      </c>
      <c r="C2079" s="3" t="s">
        <v>7484</v>
      </c>
      <c r="D2079">
        <v>3500</v>
      </c>
      <c r="E2079">
        <v>3730</v>
      </c>
      <c r="F2079" t="s">
        <v>8219</v>
      </c>
      <c r="G2079" t="s">
        <v>8229</v>
      </c>
      <c r="H2079" t="s">
        <v>8251</v>
      </c>
      <c r="I2079">
        <v>1446053616</v>
      </c>
      <c r="J2079">
        <v>1443461616</v>
      </c>
      <c r="K2079" t="b">
        <v>0</v>
      </c>
      <c r="L2079">
        <v>52</v>
      </c>
      <c r="M2079" t="b">
        <v>1</v>
      </c>
      <c r="N2079" t="s">
        <v>8271</v>
      </c>
      <c r="O2079" s="9">
        <f t="shared" si="192"/>
        <v>107</v>
      </c>
      <c r="P2079" s="5">
        <f t="shared" si="193"/>
        <v>71.730769230769226</v>
      </c>
      <c r="Q2079" t="str">
        <f t="shared" si="194"/>
        <v>theater</v>
      </c>
      <c r="R2079" t="str">
        <f t="shared" si="195"/>
        <v>plays</v>
      </c>
      <c r="S2079" s="10">
        <f t="shared" si="196"/>
        <v>42275.731666666667</v>
      </c>
      <c r="T2079" s="10">
        <f t="shared" si="197"/>
        <v>42305.731666666667</v>
      </c>
    </row>
    <row r="2080" spans="1:20" ht="60" x14ac:dyDescent="0.25">
      <c r="A2080">
        <v>3496</v>
      </c>
      <c r="B2080" s="3" t="s">
        <v>3495</v>
      </c>
      <c r="C2080" s="3" t="s">
        <v>7606</v>
      </c>
      <c r="D2080">
        <v>3000</v>
      </c>
      <c r="E2080">
        <v>3732</v>
      </c>
      <c r="F2080" t="s">
        <v>8219</v>
      </c>
      <c r="G2080" t="s">
        <v>8224</v>
      </c>
      <c r="H2080" t="s">
        <v>8246</v>
      </c>
      <c r="I2080">
        <v>1473625166</v>
      </c>
      <c r="J2080">
        <v>1470169166</v>
      </c>
      <c r="K2080" t="b">
        <v>0</v>
      </c>
      <c r="L2080">
        <v>78</v>
      </c>
      <c r="M2080" t="b">
        <v>1</v>
      </c>
      <c r="N2080" t="s">
        <v>8271</v>
      </c>
      <c r="O2080" s="9">
        <f t="shared" si="192"/>
        <v>124</v>
      </c>
      <c r="P2080" s="5">
        <f t="shared" si="193"/>
        <v>47.846153846153847</v>
      </c>
      <c r="Q2080" t="str">
        <f t="shared" si="194"/>
        <v>theater</v>
      </c>
      <c r="R2080" t="str">
        <f t="shared" si="195"/>
        <v>plays</v>
      </c>
      <c r="S2080" s="10">
        <f t="shared" si="196"/>
        <v>42584.846828703703</v>
      </c>
      <c r="T2080" s="10">
        <f t="shared" si="197"/>
        <v>42624.846828703703</v>
      </c>
    </row>
    <row r="2081" spans="1:20" ht="60" x14ac:dyDescent="0.25">
      <c r="A2081">
        <v>341</v>
      </c>
      <c r="B2081" s="3" t="s">
        <v>342</v>
      </c>
      <c r="C2081" s="3" t="s">
        <v>4451</v>
      </c>
      <c r="D2081">
        <v>3500</v>
      </c>
      <c r="E2081">
        <v>3735</v>
      </c>
      <c r="F2081" t="s">
        <v>8219</v>
      </c>
      <c r="G2081" t="s">
        <v>8224</v>
      </c>
      <c r="H2081" t="s">
        <v>8246</v>
      </c>
      <c r="I2081">
        <v>1412135940</v>
      </c>
      <c r="J2081">
        <v>1410555998</v>
      </c>
      <c r="K2081" t="b">
        <v>1</v>
      </c>
      <c r="L2081">
        <v>55</v>
      </c>
      <c r="M2081" t="b">
        <v>1</v>
      </c>
      <c r="N2081" t="s">
        <v>8269</v>
      </c>
      <c r="O2081" s="9">
        <f t="shared" si="192"/>
        <v>107</v>
      </c>
      <c r="P2081" s="5">
        <f t="shared" si="193"/>
        <v>67.909090909090907</v>
      </c>
      <c r="Q2081" t="str">
        <f t="shared" si="194"/>
        <v>film &amp; video</v>
      </c>
      <c r="R2081" t="str">
        <f t="shared" si="195"/>
        <v>documentary</v>
      </c>
      <c r="S2081" s="10">
        <f t="shared" si="196"/>
        <v>41894.879606481481</v>
      </c>
      <c r="T2081" s="10">
        <f t="shared" si="197"/>
        <v>41913.165972222225</v>
      </c>
    </row>
    <row r="2082" spans="1:20" ht="45" x14ac:dyDescent="0.25">
      <c r="A2082">
        <v>2306</v>
      </c>
      <c r="B2082" s="3" t="s">
        <v>2307</v>
      </c>
      <c r="C2082" s="3" t="s">
        <v>6416</v>
      </c>
      <c r="D2082">
        <v>3500</v>
      </c>
      <c r="E2082">
        <v>3736.55</v>
      </c>
      <c r="F2082" t="s">
        <v>8219</v>
      </c>
      <c r="G2082" t="s">
        <v>8224</v>
      </c>
      <c r="H2082" t="s">
        <v>8246</v>
      </c>
      <c r="I2082">
        <v>1331352129</v>
      </c>
      <c r="J2082">
        <v>1328760129</v>
      </c>
      <c r="K2082" t="b">
        <v>1</v>
      </c>
      <c r="L2082">
        <v>73</v>
      </c>
      <c r="M2082" t="b">
        <v>1</v>
      </c>
      <c r="N2082" t="s">
        <v>8279</v>
      </c>
      <c r="O2082" s="9">
        <f t="shared" si="192"/>
        <v>107</v>
      </c>
      <c r="P2082" s="5">
        <f t="shared" si="193"/>
        <v>51.185616438356163</v>
      </c>
      <c r="Q2082" t="str">
        <f t="shared" si="194"/>
        <v>music</v>
      </c>
      <c r="R2082" t="str">
        <f t="shared" si="195"/>
        <v>indie rock</v>
      </c>
      <c r="S2082" s="10">
        <f t="shared" si="196"/>
        <v>40948.16815972222</v>
      </c>
      <c r="T2082" s="10">
        <f t="shared" si="197"/>
        <v>40978.16815972222</v>
      </c>
    </row>
    <row r="2083" spans="1:20" ht="60" x14ac:dyDescent="0.25">
      <c r="A2083">
        <v>2541</v>
      </c>
      <c r="B2083" s="3" t="s">
        <v>2541</v>
      </c>
      <c r="C2083" s="3" t="s">
        <v>6651</v>
      </c>
      <c r="D2083">
        <v>3500</v>
      </c>
      <c r="E2083">
        <v>3746</v>
      </c>
      <c r="F2083" t="s">
        <v>8219</v>
      </c>
      <c r="G2083" t="s">
        <v>8225</v>
      </c>
      <c r="H2083" t="s">
        <v>8247</v>
      </c>
      <c r="I2083">
        <v>1380192418</v>
      </c>
      <c r="J2083">
        <v>1375008418</v>
      </c>
      <c r="K2083" t="b">
        <v>0</v>
      </c>
      <c r="L2083">
        <v>63</v>
      </c>
      <c r="M2083" t="b">
        <v>1</v>
      </c>
      <c r="N2083" t="s">
        <v>8300</v>
      </c>
      <c r="O2083" s="9">
        <f t="shared" si="192"/>
        <v>107</v>
      </c>
      <c r="P2083" s="5">
        <f t="shared" si="193"/>
        <v>59.460317460317462</v>
      </c>
      <c r="Q2083" t="str">
        <f t="shared" si="194"/>
        <v>music</v>
      </c>
      <c r="R2083" t="str">
        <f t="shared" si="195"/>
        <v>classical music</v>
      </c>
      <c r="S2083" s="10">
        <f t="shared" si="196"/>
        <v>41483.449282407404</v>
      </c>
      <c r="T2083" s="10">
        <f t="shared" si="197"/>
        <v>41543.449282407404</v>
      </c>
    </row>
    <row r="2084" spans="1:20" ht="60" x14ac:dyDescent="0.25">
      <c r="A2084">
        <v>2926</v>
      </c>
      <c r="B2084" s="3" t="s">
        <v>2926</v>
      </c>
      <c r="C2084" s="3" t="s">
        <v>7036</v>
      </c>
      <c r="D2084">
        <v>3000</v>
      </c>
      <c r="E2084">
        <v>3750</v>
      </c>
      <c r="F2084" t="s">
        <v>8219</v>
      </c>
      <c r="G2084" t="s">
        <v>8224</v>
      </c>
      <c r="H2084" t="s">
        <v>8246</v>
      </c>
      <c r="I2084">
        <v>1424715779</v>
      </c>
      <c r="J2084">
        <v>1423506179</v>
      </c>
      <c r="K2084" t="b">
        <v>0</v>
      </c>
      <c r="L2084">
        <v>50</v>
      </c>
      <c r="M2084" t="b">
        <v>1</v>
      </c>
      <c r="N2084" t="s">
        <v>8305</v>
      </c>
      <c r="O2084" s="9">
        <f t="shared" si="192"/>
        <v>125</v>
      </c>
      <c r="P2084" s="5">
        <f t="shared" si="193"/>
        <v>75</v>
      </c>
      <c r="Q2084" t="str">
        <f t="shared" si="194"/>
        <v>theater</v>
      </c>
      <c r="R2084" t="str">
        <f t="shared" si="195"/>
        <v>musical</v>
      </c>
      <c r="S2084" s="10">
        <f t="shared" si="196"/>
        <v>42044.765960648147</v>
      </c>
      <c r="T2084" s="10">
        <f t="shared" si="197"/>
        <v>42058.765960648147</v>
      </c>
    </row>
    <row r="2085" spans="1:20" ht="45" x14ac:dyDescent="0.25">
      <c r="A2085">
        <v>1260</v>
      </c>
      <c r="B2085" s="3" t="s">
        <v>1261</v>
      </c>
      <c r="C2085" s="3" t="s">
        <v>5370</v>
      </c>
      <c r="D2085">
        <v>3300</v>
      </c>
      <c r="E2085">
        <v>3751</v>
      </c>
      <c r="F2085" t="s">
        <v>8219</v>
      </c>
      <c r="G2085" t="s">
        <v>8224</v>
      </c>
      <c r="H2085" t="s">
        <v>8246</v>
      </c>
      <c r="I2085">
        <v>1393445620</v>
      </c>
      <c r="J2085">
        <v>1390853620</v>
      </c>
      <c r="K2085" t="b">
        <v>1</v>
      </c>
      <c r="L2085">
        <v>74</v>
      </c>
      <c r="M2085" t="b">
        <v>1</v>
      </c>
      <c r="N2085" t="s">
        <v>8276</v>
      </c>
      <c r="O2085" s="9">
        <f t="shared" si="192"/>
        <v>114</v>
      </c>
      <c r="P2085" s="5">
        <f t="shared" si="193"/>
        <v>50.689189189189186</v>
      </c>
      <c r="Q2085" t="str">
        <f t="shared" si="194"/>
        <v>music</v>
      </c>
      <c r="R2085" t="str">
        <f t="shared" si="195"/>
        <v>rock</v>
      </c>
      <c r="S2085" s="10">
        <f t="shared" si="196"/>
        <v>41666.842824074076</v>
      </c>
      <c r="T2085" s="10">
        <f t="shared" si="197"/>
        <v>41696.842824074076</v>
      </c>
    </row>
    <row r="2086" spans="1:20" ht="60" x14ac:dyDescent="0.25">
      <c r="A2086">
        <v>3694</v>
      </c>
      <c r="B2086" s="3" t="s">
        <v>3691</v>
      </c>
      <c r="C2086" s="3" t="s">
        <v>7804</v>
      </c>
      <c r="D2086">
        <v>3500</v>
      </c>
      <c r="E2086">
        <v>3760</v>
      </c>
      <c r="F2086" t="s">
        <v>8219</v>
      </c>
      <c r="G2086" t="s">
        <v>8224</v>
      </c>
      <c r="H2086" t="s">
        <v>8246</v>
      </c>
      <c r="I2086">
        <v>1465178400</v>
      </c>
      <c r="J2086">
        <v>1461985967</v>
      </c>
      <c r="K2086" t="b">
        <v>0</v>
      </c>
      <c r="L2086">
        <v>60</v>
      </c>
      <c r="M2086" t="b">
        <v>1</v>
      </c>
      <c r="N2086" t="s">
        <v>8271</v>
      </c>
      <c r="O2086" s="9">
        <f t="shared" si="192"/>
        <v>107</v>
      </c>
      <c r="P2086" s="5">
        <f t="shared" si="193"/>
        <v>62.666666666666664</v>
      </c>
      <c r="Q2086" t="str">
        <f t="shared" si="194"/>
        <v>theater</v>
      </c>
      <c r="R2086" t="str">
        <f t="shared" si="195"/>
        <v>plays</v>
      </c>
      <c r="S2086" s="10">
        <f t="shared" si="196"/>
        <v>42490.133877314816</v>
      </c>
      <c r="T2086" s="10">
        <f t="shared" si="197"/>
        <v>42527.083333333328</v>
      </c>
    </row>
    <row r="2087" spans="1:20" ht="60" x14ac:dyDescent="0.25">
      <c r="A2087">
        <v>3210</v>
      </c>
      <c r="B2087" s="3" t="s">
        <v>3210</v>
      </c>
      <c r="C2087" s="3" t="s">
        <v>7320</v>
      </c>
      <c r="D2087">
        <v>3000</v>
      </c>
      <c r="E2087">
        <v>3773</v>
      </c>
      <c r="F2087" t="s">
        <v>8219</v>
      </c>
      <c r="G2087" t="s">
        <v>8224</v>
      </c>
      <c r="H2087" t="s">
        <v>8246</v>
      </c>
      <c r="I2087">
        <v>1338523140</v>
      </c>
      <c r="J2087">
        <v>1334442519</v>
      </c>
      <c r="K2087" t="b">
        <v>1</v>
      </c>
      <c r="L2087">
        <v>60</v>
      </c>
      <c r="M2087" t="b">
        <v>1</v>
      </c>
      <c r="N2087" t="s">
        <v>8271</v>
      </c>
      <c r="O2087" s="9">
        <f t="shared" si="192"/>
        <v>126</v>
      </c>
      <c r="P2087" s="5">
        <f t="shared" si="193"/>
        <v>62.883333333333333</v>
      </c>
      <c r="Q2087" t="str">
        <f t="shared" si="194"/>
        <v>theater</v>
      </c>
      <c r="R2087" t="str">
        <f t="shared" si="195"/>
        <v>plays</v>
      </c>
      <c r="S2087" s="10">
        <f t="shared" si="196"/>
        <v>41013.936562499999</v>
      </c>
      <c r="T2087" s="10">
        <f t="shared" si="197"/>
        <v>41061.165972222225</v>
      </c>
    </row>
    <row r="2088" spans="1:20" ht="45" x14ac:dyDescent="0.25">
      <c r="A2088">
        <v>2551</v>
      </c>
      <c r="B2088" s="3" t="s">
        <v>2551</v>
      </c>
      <c r="C2088" s="3" t="s">
        <v>6661</v>
      </c>
      <c r="D2088">
        <v>3675</v>
      </c>
      <c r="E2088">
        <v>3775.5</v>
      </c>
      <c r="F2088" t="s">
        <v>8219</v>
      </c>
      <c r="G2088" t="s">
        <v>8224</v>
      </c>
      <c r="H2088" t="s">
        <v>8246</v>
      </c>
      <c r="I2088">
        <v>1332362880</v>
      </c>
      <c r="J2088">
        <v>1329890585</v>
      </c>
      <c r="K2088" t="b">
        <v>0</v>
      </c>
      <c r="L2088">
        <v>56</v>
      </c>
      <c r="M2088" t="b">
        <v>1</v>
      </c>
      <c r="N2088" t="s">
        <v>8300</v>
      </c>
      <c r="O2088" s="9">
        <f t="shared" si="192"/>
        <v>103</v>
      </c>
      <c r="P2088" s="5">
        <f t="shared" si="193"/>
        <v>67.419642857142861</v>
      </c>
      <c r="Q2088" t="str">
        <f t="shared" si="194"/>
        <v>music</v>
      </c>
      <c r="R2088" t="str">
        <f t="shared" si="195"/>
        <v>classical music</v>
      </c>
      <c r="S2088" s="10">
        <f t="shared" si="196"/>
        <v>40961.252141203702</v>
      </c>
      <c r="T2088" s="10">
        <f t="shared" si="197"/>
        <v>40989.866666666669</v>
      </c>
    </row>
    <row r="2089" spans="1:20" ht="30" x14ac:dyDescent="0.25">
      <c r="A2089">
        <v>2028</v>
      </c>
      <c r="B2089" s="3" t="s">
        <v>2029</v>
      </c>
      <c r="C2089" s="3" t="s">
        <v>6138</v>
      </c>
      <c r="D2089">
        <v>3000</v>
      </c>
      <c r="E2089">
        <v>3785</v>
      </c>
      <c r="F2089" t="s">
        <v>8219</v>
      </c>
      <c r="G2089" t="s">
        <v>8224</v>
      </c>
      <c r="H2089" t="s">
        <v>8246</v>
      </c>
      <c r="I2089">
        <v>1268690100</v>
      </c>
      <c r="J2089">
        <v>1265493806</v>
      </c>
      <c r="K2089" t="b">
        <v>1</v>
      </c>
      <c r="L2089">
        <v>79</v>
      </c>
      <c r="M2089" t="b">
        <v>1</v>
      </c>
      <c r="N2089" t="s">
        <v>8295</v>
      </c>
      <c r="O2089" s="9">
        <f t="shared" si="192"/>
        <v>126</v>
      </c>
      <c r="P2089" s="5">
        <f t="shared" si="193"/>
        <v>47.911392405063289</v>
      </c>
      <c r="Q2089" t="str">
        <f t="shared" si="194"/>
        <v>technology</v>
      </c>
      <c r="R2089" t="str">
        <f t="shared" si="195"/>
        <v>hardware</v>
      </c>
      <c r="S2089" s="10">
        <f t="shared" si="196"/>
        <v>40215.919050925928</v>
      </c>
      <c r="T2089" s="10">
        <f t="shared" si="197"/>
        <v>40252.913194444445</v>
      </c>
    </row>
    <row r="2090" spans="1:20" ht="45" x14ac:dyDescent="0.25">
      <c r="A2090">
        <v>1248</v>
      </c>
      <c r="B2090" s="3" t="s">
        <v>1249</v>
      </c>
      <c r="C2090" s="3" t="s">
        <v>5358</v>
      </c>
      <c r="D2090">
        <v>2500</v>
      </c>
      <c r="E2090">
        <v>3791</v>
      </c>
      <c r="F2090" t="s">
        <v>8219</v>
      </c>
      <c r="G2090" t="s">
        <v>8224</v>
      </c>
      <c r="H2090" t="s">
        <v>8246</v>
      </c>
      <c r="I2090">
        <v>1402642740</v>
      </c>
      <c r="J2090">
        <v>1399563953</v>
      </c>
      <c r="K2090" t="b">
        <v>1</v>
      </c>
      <c r="L2090">
        <v>59</v>
      </c>
      <c r="M2090" t="b">
        <v>1</v>
      </c>
      <c r="N2090" t="s">
        <v>8276</v>
      </c>
      <c r="O2090" s="9">
        <f t="shared" si="192"/>
        <v>152</v>
      </c>
      <c r="P2090" s="5">
        <f t="shared" si="193"/>
        <v>64.254237288135599</v>
      </c>
      <c r="Q2090" t="str">
        <f t="shared" si="194"/>
        <v>music</v>
      </c>
      <c r="R2090" t="str">
        <f t="shared" si="195"/>
        <v>rock</v>
      </c>
      <c r="S2090" s="10">
        <f t="shared" si="196"/>
        <v>41767.656863425924</v>
      </c>
      <c r="T2090" s="10">
        <f t="shared" si="197"/>
        <v>41803.290972222225</v>
      </c>
    </row>
    <row r="2091" spans="1:20" ht="45" x14ac:dyDescent="0.25">
      <c r="A2091">
        <v>3757</v>
      </c>
      <c r="B2091" s="3" t="s">
        <v>3754</v>
      </c>
      <c r="C2091" s="3" t="s">
        <v>7867</v>
      </c>
      <c r="D2091">
        <v>3500</v>
      </c>
      <c r="E2091">
        <v>3798</v>
      </c>
      <c r="F2091" t="s">
        <v>8219</v>
      </c>
      <c r="G2091" t="s">
        <v>8224</v>
      </c>
      <c r="H2091" t="s">
        <v>8246</v>
      </c>
      <c r="I2091">
        <v>1417465515</v>
      </c>
      <c r="J2091">
        <v>1415737515</v>
      </c>
      <c r="K2091" t="b">
        <v>0</v>
      </c>
      <c r="L2091">
        <v>50</v>
      </c>
      <c r="M2091" t="b">
        <v>1</v>
      </c>
      <c r="N2091" t="s">
        <v>8305</v>
      </c>
      <c r="O2091" s="9">
        <f t="shared" si="192"/>
        <v>109</v>
      </c>
      <c r="P2091" s="5">
        <f t="shared" si="193"/>
        <v>75.959999999999994</v>
      </c>
      <c r="Q2091" t="str">
        <f t="shared" si="194"/>
        <v>theater</v>
      </c>
      <c r="R2091" t="str">
        <f t="shared" si="195"/>
        <v>musical</v>
      </c>
      <c r="S2091" s="10">
        <f t="shared" si="196"/>
        <v>41954.850868055553</v>
      </c>
      <c r="T2091" s="10">
        <f t="shared" si="197"/>
        <v>41974.850868055553</v>
      </c>
    </row>
    <row r="2092" spans="1:20" ht="30" x14ac:dyDescent="0.25">
      <c r="A2092">
        <v>1290</v>
      </c>
      <c r="B2092" s="3" t="s">
        <v>1291</v>
      </c>
      <c r="C2092" s="3" t="s">
        <v>5400</v>
      </c>
      <c r="D2092">
        <v>3500</v>
      </c>
      <c r="E2092">
        <v>3800</v>
      </c>
      <c r="F2092" t="s">
        <v>8219</v>
      </c>
      <c r="G2092" t="s">
        <v>8224</v>
      </c>
      <c r="H2092" t="s">
        <v>8246</v>
      </c>
      <c r="I2092">
        <v>1429772340</v>
      </c>
      <c r="J2092">
        <v>1427121931</v>
      </c>
      <c r="K2092" t="b">
        <v>0</v>
      </c>
      <c r="L2092">
        <v>86</v>
      </c>
      <c r="M2092" t="b">
        <v>1</v>
      </c>
      <c r="N2092" t="s">
        <v>8271</v>
      </c>
      <c r="O2092" s="9">
        <f t="shared" si="192"/>
        <v>109</v>
      </c>
      <c r="P2092" s="5">
        <f t="shared" si="193"/>
        <v>44.186046511627907</v>
      </c>
      <c r="Q2092" t="str">
        <f t="shared" si="194"/>
        <v>theater</v>
      </c>
      <c r="R2092" t="str">
        <f t="shared" si="195"/>
        <v>plays</v>
      </c>
      <c r="S2092" s="10">
        <f t="shared" si="196"/>
        <v>42086.614942129629</v>
      </c>
      <c r="T2092" s="10">
        <f t="shared" si="197"/>
        <v>42117.290972222225</v>
      </c>
    </row>
    <row r="2093" spans="1:20" ht="60" x14ac:dyDescent="0.25">
      <c r="A2093">
        <v>524</v>
      </c>
      <c r="B2093" s="3" t="s">
        <v>525</v>
      </c>
      <c r="C2093" s="3" t="s">
        <v>4634</v>
      </c>
      <c r="D2093">
        <v>3500</v>
      </c>
      <c r="E2093">
        <v>3803.55</v>
      </c>
      <c r="F2093" t="s">
        <v>8219</v>
      </c>
      <c r="G2093" t="s">
        <v>8225</v>
      </c>
      <c r="H2093" t="s">
        <v>8247</v>
      </c>
      <c r="I2093">
        <v>1464801169</v>
      </c>
      <c r="J2093">
        <v>1462209169</v>
      </c>
      <c r="K2093" t="b">
        <v>0</v>
      </c>
      <c r="L2093">
        <v>130</v>
      </c>
      <c r="M2093" t="b">
        <v>1</v>
      </c>
      <c r="N2093" t="s">
        <v>8271</v>
      </c>
      <c r="O2093" s="9">
        <f t="shared" si="192"/>
        <v>109</v>
      </c>
      <c r="P2093" s="5">
        <f t="shared" si="193"/>
        <v>29.258076923076924</v>
      </c>
      <c r="Q2093" t="str">
        <f t="shared" si="194"/>
        <v>theater</v>
      </c>
      <c r="R2093" t="str">
        <f t="shared" si="195"/>
        <v>plays</v>
      </c>
      <c r="S2093" s="10">
        <f t="shared" si="196"/>
        <v>42492.717233796298</v>
      </c>
      <c r="T2093" s="10">
        <f t="shared" si="197"/>
        <v>42522.717233796298</v>
      </c>
    </row>
    <row r="2094" spans="1:20" ht="60" x14ac:dyDescent="0.25">
      <c r="A2094">
        <v>1649</v>
      </c>
      <c r="B2094" s="3" t="s">
        <v>1650</v>
      </c>
      <c r="C2094" s="3" t="s">
        <v>5759</v>
      </c>
      <c r="D2094">
        <v>3800</v>
      </c>
      <c r="E2094">
        <v>3822.33</v>
      </c>
      <c r="F2094" t="s">
        <v>8219</v>
      </c>
      <c r="G2094" t="s">
        <v>8224</v>
      </c>
      <c r="H2094" t="s">
        <v>8246</v>
      </c>
      <c r="I2094">
        <v>1400862355</v>
      </c>
      <c r="J2094">
        <v>1396974355</v>
      </c>
      <c r="K2094" t="b">
        <v>0</v>
      </c>
      <c r="L2094">
        <v>81</v>
      </c>
      <c r="M2094" t="b">
        <v>1</v>
      </c>
      <c r="N2094" t="s">
        <v>8292</v>
      </c>
      <c r="O2094" s="9">
        <f t="shared" si="192"/>
        <v>101</v>
      </c>
      <c r="P2094" s="5">
        <f t="shared" si="193"/>
        <v>47.189259259259259</v>
      </c>
      <c r="Q2094" t="str">
        <f t="shared" si="194"/>
        <v>music</v>
      </c>
      <c r="R2094" t="str">
        <f t="shared" si="195"/>
        <v>pop</v>
      </c>
      <c r="S2094" s="10">
        <f t="shared" si="196"/>
        <v>41737.684664351851</v>
      </c>
      <c r="T2094" s="10">
        <f t="shared" si="197"/>
        <v>41782.684664351851</v>
      </c>
    </row>
    <row r="2095" spans="1:20" ht="60" x14ac:dyDescent="0.25">
      <c r="A2095">
        <v>314</v>
      </c>
      <c r="B2095" s="3" t="s">
        <v>315</v>
      </c>
      <c r="C2095" s="3" t="s">
        <v>4424</v>
      </c>
      <c r="D2095">
        <v>1000</v>
      </c>
      <c r="E2095">
        <v>3851.5</v>
      </c>
      <c r="F2095" t="s">
        <v>8219</v>
      </c>
      <c r="G2095" t="s">
        <v>8224</v>
      </c>
      <c r="H2095" t="s">
        <v>8246</v>
      </c>
      <c r="I2095">
        <v>1362167988</v>
      </c>
      <c r="J2095">
        <v>1359575988</v>
      </c>
      <c r="K2095" t="b">
        <v>1</v>
      </c>
      <c r="L2095">
        <v>120</v>
      </c>
      <c r="M2095" t="b">
        <v>1</v>
      </c>
      <c r="N2095" t="s">
        <v>8269</v>
      </c>
      <c r="O2095" s="9">
        <f t="shared" si="192"/>
        <v>385</v>
      </c>
      <c r="P2095" s="5">
        <f t="shared" si="193"/>
        <v>32.095833333333331</v>
      </c>
      <c r="Q2095" t="str">
        <f t="shared" si="194"/>
        <v>film &amp; video</v>
      </c>
      <c r="R2095" t="str">
        <f t="shared" si="195"/>
        <v>documentary</v>
      </c>
      <c r="S2095" s="10">
        <f t="shared" si="196"/>
        <v>41304.833194444444</v>
      </c>
      <c r="T2095" s="10">
        <f t="shared" si="197"/>
        <v>41334.833194444444</v>
      </c>
    </row>
    <row r="2096" spans="1:20" ht="45" x14ac:dyDescent="0.25">
      <c r="A2096">
        <v>1527</v>
      </c>
      <c r="B2096" s="3" t="s">
        <v>1528</v>
      </c>
      <c r="C2096" s="3" t="s">
        <v>5637</v>
      </c>
      <c r="D2096">
        <v>3500</v>
      </c>
      <c r="E2096">
        <v>3865.55</v>
      </c>
      <c r="F2096" t="s">
        <v>8219</v>
      </c>
      <c r="G2096" t="s">
        <v>8224</v>
      </c>
      <c r="H2096" t="s">
        <v>8246</v>
      </c>
      <c r="I2096">
        <v>1489497886</v>
      </c>
      <c r="J2096">
        <v>1487082286</v>
      </c>
      <c r="K2096" t="b">
        <v>1</v>
      </c>
      <c r="L2096">
        <v>70</v>
      </c>
      <c r="M2096" t="b">
        <v>1</v>
      </c>
      <c r="N2096" t="s">
        <v>8285</v>
      </c>
      <c r="O2096" s="9">
        <f t="shared" si="192"/>
        <v>110</v>
      </c>
      <c r="P2096" s="5">
        <f t="shared" si="193"/>
        <v>55.222142857142863</v>
      </c>
      <c r="Q2096" t="str">
        <f t="shared" si="194"/>
        <v>photography</v>
      </c>
      <c r="R2096" t="str">
        <f t="shared" si="195"/>
        <v>photobooks</v>
      </c>
      <c r="S2096" s="10">
        <f t="shared" si="196"/>
        <v>42780.600532407407</v>
      </c>
      <c r="T2096" s="10">
        <f t="shared" si="197"/>
        <v>42808.558865740735</v>
      </c>
    </row>
    <row r="2097" spans="1:20" ht="45" x14ac:dyDescent="0.25">
      <c r="A2097">
        <v>3683</v>
      </c>
      <c r="B2097" s="3" t="s">
        <v>3680</v>
      </c>
      <c r="C2097" s="3" t="s">
        <v>7793</v>
      </c>
      <c r="D2097">
        <v>3500</v>
      </c>
      <c r="E2097">
        <v>3880</v>
      </c>
      <c r="F2097" t="s">
        <v>8219</v>
      </c>
      <c r="G2097" t="s">
        <v>8224</v>
      </c>
      <c r="H2097" t="s">
        <v>8246</v>
      </c>
      <c r="I2097">
        <v>1476931696</v>
      </c>
      <c r="J2097">
        <v>1474339696</v>
      </c>
      <c r="K2097" t="b">
        <v>0</v>
      </c>
      <c r="L2097">
        <v>66</v>
      </c>
      <c r="M2097" t="b">
        <v>1</v>
      </c>
      <c r="N2097" t="s">
        <v>8271</v>
      </c>
      <c r="O2097" s="9">
        <f t="shared" si="192"/>
        <v>111</v>
      </c>
      <c r="P2097" s="5">
        <f t="shared" si="193"/>
        <v>58.787878787878789</v>
      </c>
      <c r="Q2097" t="str">
        <f t="shared" si="194"/>
        <v>theater</v>
      </c>
      <c r="R2097" t="str">
        <f t="shared" si="195"/>
        <v>plays</v>
      </c>
      <c r="S2097" s="10">
        <f t="shared" si="196"/>
        <v>42633.116851851853</v>
      </c>
      <c r="T2097" s="10">
        <f t="shared" si="197"/>
        <v>42663.116851851853</v>
      </c>
    </row>
    <row r="2098" spans="1:20" ht="60" x14ac:dyDescent="0.25">
      <c r="A2098">
        <v>2839</v>
      </c>
      <c r="B2098" s="3" t="s">
        <v>2839</v>
      </c>
      <c r="C2098" s="3" t="s">
        <v>6949</v>
      </c>
      <c r="D2098">
        <v>3500</v>
      </c>
      <c r="E2098">
        <v>3900</v>
      </c>
      <c r="F2098" t="s">
        <v>8219</v>
      </c>
      <c r="G2098" t="s">
        <v>8224</v>
      </c>
      <c r="H2098" t="s">
        <v>8246</v>
      </c>
      <c r="I2098">
        <v>1408942740</v>
      </c>
      <c r="J2098">
        <v>1406958354</v>
      </c>
      <c r="K2098" t="b">
        <v>0</v>
      </c>
      <c r="L2098">
        <v>31</v>
      </c>
      <c r="M2098" t="b">
        <v>1</v>
      </c>
      <c r="N2098" t="s">
        <v>8271</v>
      </c>
      <c r="O2098" s="9">
        <f t="shared" si="192"/>
        <v>111</v>
      </c>
      <c r="P2098" s="5">
        <f t="shared" si="193"/>
        <v>125.80645161290323</v>
      </c>
      <c r="Q2098" t="str">
        <f t="shared" si="194"/>
        <v>theater</v>
      </c>
      <c r="R2098" t="str">
        <f t="shared" si="195"/>
        <v>plays</v>
      </c>
      <c r="S2098" s="10">
        <f t="shared" si="196"/>
        <v>41853.240208333329</v>
      </c>
      <c r="T2098" s="10">
        <f t="shared" si="197"/>
        <v>41876.207638888889</v>
      </c>
    </row>
    <row r="2099" spans="1:20" ht="60" x14ac:dyDescent="0.25">
      <c r="A2099">
        <v>536</v>
      </c>
      <c r="B2099" s="3" t="s">
        <v>537</v>
      </c>
      <c r="C2099" s="3" t="s">
        <v>4646</v>
      </c>
      <c r="D2099">
        <v>3300</v>
      </c>
      <c r="E2099">
        <v>3902.5</v>
      </c>
      <c r="F2099" t="s">
        <v>8219</v>
      </c>
      <c r="G2099" t="s">
        <v>8225</v>
      </c>
      <c r="H2099" t="s">
        <v>8247</v>
      </c>
      <c r="I2099">
        <v>1438624800</v>
      </c>
      <c r="J2099">
        <v>1435133807</v>
      </c>
      <c r="K2099" t="b">
        <v>0</v>
      </c>
      <c r="L2099">
        <v>39</v>
      </c>
      <c r="M2099" t="b">
        <v>1</v>
      </c>
      <c r="N2099" t="s">
        <v>8271</v>
      </c>
      <c r="O2099" s="9">
        <f t="shared" si="192"/>
        <v>118</v>
      </c>
      <c r="P2099" s="5">
        <f t="shared" si="193"/>
        <v>100.06410256410257</v>
      </c>
      <c r="Q2099" t="str">
        <f t="shared" si="194"/>
        <v>theater</v>
      </c>
      <c r="R2099" t="str">
        <f t="shared" si="195"/>
        <v>plays</v>
      </c>
      <c r="S2099" s="10">
        <f t="shared" si="196"/>
        <v>42179.344988425932</v>
      </c>
      <c r="T2099" s="10">
        <f t="shared" si="197"/>
        <v>42219.75</v>
      </c>
    </row>
    <row r="2100" spans="1:20" ht="45" x14ac:dyDescent="0.25">
      <c r="A2100">
        <v>2545</v>
      </c>
      <c r="B2100" s="3" t="s">
        <v>2545</v>
      </c>
      <c r="C2100" s="3" t="s">
        <v>6655</v>
      </c>
      <c r="D2100">
        <v>2000</v>
      </c>
      <c r="E2100">
        <v>3906</v>
      </c>
      <c r="F2100" t="s">
        <v>8219</v>
      </c>
      <c r="G2100" t="s">
        <v>8224</v>
      </c>
      <c r="H2100" t="s">
        <v>8246</v>
      </c>
      <c r="I2100">
        <v>1424997000</v>
      </c>
      <c r="J2100">
        <v>1421983138</v>
      </c>
      <c r="K2100" t="b">
        <v>0</v>
      </c>
      <c r="L2100">
        <v>61</v>
      </c>
      <c r="M2100" t="b">
        <v>1</v>
      </c>
      <c r="N2100" t="s">
        <v>8300</v>
      </c>
      <c r="O2100" s="9">
        <f t="shared" si="192"/>
        <v>195</v>
      </c>
      <c r="P2100" s="5">
        <f t="shared" si="193"/>
        <v>64.032786885245898</v>
      </c>
      <c r="Q2100" t="str">
        <f t="shared" si="194"/>
        <v>music</v>
      </c>
      <c r="R2100" t="str">
        <f t="shared" si="195"/>
        <v>classical music</v>
      </c>
      <c r="S2100" s="10">
        <f t="shared" si="196"/>
        <v>42027.13817129629</v>
      </c>
      <c r="T2100" s="10">
        <f t="shared" si="197"/>
        <v>42062.020833333328</v>
      </c>
    </row>
    <row r="2101" spans="1:20" ht="60" x14ac:dyDescent="0.25">
      <c r="A2101">
        <v>3606</v>
      </c>
      <c r="B2101" s="3" t="s">
        <v>3605</v>
      </c>
      <c r="C2101" s="3" t="s">
        <v>7716</v>
      </c>
      <c r="D2101">
        <v>3000</v>
      </c>
      <c r="E2101">
        <v>3908</v>
      </c>
      <c r="F2101" t="s">
        <v>8219</v>
      </c>
      <c r="G2101" t="s">
        <v>8225</v>
      </c>
      <c r="H2101" t="s">
        <v>8247</v>
      </c>
      <c r="I2101">
        <v>1471185057</v>
      </c>
      <c r="J2101">
        <v>1468593057</v>
      </c>
      <c r="K2101" t="b">
        <v>0</v>
      </c>
      <c r="L2101">
        <v>64</v>
      </c>
      <c r="M2101" t="b">
        <v>1</v>
      </c>
      <c r="N2101" t="s">
        <v>8271</v>
      </c>
      <c r="O2101" s="9">
        <f t="shared" si="192"/>
        <v>130</v>
      </c>
      <c r="P2101" s="5">
        <f t="shared" si="193"/>
        <v>61.0625</v>
      </c>
      <c r="Q2101" t="str">
        <f t="shared" si="194"/>
        <v>theater</v>
      </c>
      <c r="R2101" t="str">
        <f t="shared" si="195"/>
        <v>plays</v>
      </c>
      <c r="S2101" s="10">
        <f t="shared" si="196"/>
        <v>42566.604826388888</v>
      </c>
      <c r="T2101" s="10">
        <f t="shared" si="197"/>
        <v>42596.604826388888</v>
      </c>
    </row>
    <row r="2102" spans="1:20" ht="45" x14ac:dyDescent="0.25">
      <c r="A2102">
        <v>2546</v>
      </c>
      <c r="B2102" s="3" t="s">
        <v>2546</v>
      </c>
      <c r="C2102" s="3" t="s">
        <v>6656</v>
      </c>
      <c r="D2102">
        <v>3500</v>
      </c>
      <c r="E2102">
        <v>3910</v>
      </c>
      <c r="F2102" t="s">
        <v>8219</v>
      </c>
      <c r="G2102" t="s">
        <v>8224</v>
      </c>
      <c r="H2102" t="s">
        <v>8246</v>
      </c>
      <c r="I2102">
        <v>1380949200</v>
      </c>
      <c r="J2102">
        <v>1378586179</v>
      </c>
      <c r="K2102" t="b">
        <v>0</v>
      </c>
      <c r="L2102">
        <v>65</v>
      </c>
      <c r="M2102" t="b">
        <v>1</v>
      </c>
      <c r="N2102" t="s">
        <v>8300</v>
      </c>
      <c r="O2102" s="9">
        <f t="shared" si="192"/>
        <v>112</v>
      </c>
      <c r="P2102" s="5">
        <f t="shared" si="193"/>
        <v>60.153846153846153</v>
      </c>
      <c r="Q2102" t="str">
        <f t="shared" si="194"/>
        <v>music</v>
      </c>
      <c r="R2102" t="str">
        <f t="shared" si="195"/>
        <v>classical music</v>
      </c>
      <c r="S2102" s="10">
        <f t="shared" si="196"/>
        <v>41524.858553240738</v>
      </c>
      <c r="T2102" s="10">
        <f t="shared" si="197"/>
        <v>41552.208333333336</v>
      </c>
    </row>
    <row r="2103" spans="1:20" ht="30" x14ac:dyDescent="0.25">
      <c r="A2103">
        <v>1395</v>
      </c>
      <c r="B2103" s="3" t="s">
        <v>1396</v>
      </c>
      <c r="C2103" s="3" t="s">
        <v>5505</v>
      </c>
      <c r="D2103">
        <v>3500</v>
      </c>
      <c r="E2103">
        <v>3916</v>
      </c>
      <c r="F2103" t="s">
        <v>8219</v>
      </c>
      <c r="G2103" t="s">
        <v>8224</v>
      </c>
      <c r="H2103" t="s">
        <v>8246</v>
      </c>
      <c r="I2103">
        <v>1484430481</v>
      </c>
      <c r="J2103">
        <v>1481838481</v>
      </c>
      <c r="K2103" t="b">
        <v>0</v>
      </c>
      <c r="L2103">
        <v>82</v>
      </c>
      <c r="M2103" t="b">
        <v>1</v>
      </c>
      <c r="N2103" t="s">
        <v>8276</v>
      </c>
      <c r="O2103" s="9">
        <f t="shared" si="192"/>
        <v>112</v>
      </c>
      <c r="P2103" s="5">
        <f t="shared" si="193"/>
        <v>47.756097560975611</v>
      </c>
      <c r="Q2103" t="str">
        <f t="shared" si="194"/>
        <v>music</v>
      </c>
      <c r="R2103" t="str">
        <f t="shared" si="195"/>
        <v>rock</v>
      </c>
      <c r="S2103" s="10">
        <f t="shared" si="196"/>
        <v>42719.90834490741</v>
      </c>
      <c r="T2103" s="10">
        <f t="shared" si="197"/>
        <v>42749.90834490741</v>
      </c>
    </row>
    <row r="2104" spans="1:20" ht="45" x14ac:dyDescent="0.25">
      <c r="A2104">
        <v>2302</v>
      </c>
      <c r="B2104" s="3" t="s">
        <v>2303</v>
      </c>
      <c r="C2104" s="3" t="s">
        <v>6412</v>
      </c>
      <c r="D2104">
        <v>2300</v>
      </c>
      <c r="E2104">
        <v>3925</v>
      </c>
      <c r="F2104" t="s">
        <v>8219</v>
      </c>
      <c r="G2104" t="s">
        <v>8224</v>
      </c>
      <c r="H2104" t="s">
        <v>8246</v>
      </c>
      <c r="I2104">
        <v>1388473200</v>
      </c>
      <c r="J2104">
        <v>1385585434</v>
      </c>
      <c r="K2104" t="b">
        <v>1</v>
      </c>
      <c r="L2104">
        <v>85</v>
      </c>
      <c r="M2104" t="b">
        <v>1</v>
      </c>
      <c r="N2104" t="s">
        <v>8279</v>
      </c>
      <c r="O2104" s="9">
        <f t="shared" si="192"/>
        <v>171</v>
      </c>
      <c r="P2104" s="5">
        <f t="shared" si="193"/>
        <v>46.176470588235297</v>
      </c>
      <c r="Q2104" t="str">
        <f t="shared" si="194"/>
        <v>music</v>
      </c>
      <c r="R2104" t="str">
        <f t="shared" si="195"/>
        <v>indie rock</v>
      </c>
      <c r="S2104" s="10">
        <f t="shared" si="196"/>
        <v>41605.868449074071</v>
      </c>
      <c r="T2104" s="10">
        <f t="shared" si="197"/>
        <v>41639.291666666664</v>
      </c>
    </row>
    <row r="2105" spans="1:20" ht="60" x14ac:dyDescent="0.25">
      <c r="A2105">
        <v>2711</v>
      </c>
      <c r="B2105" s="3" t="s">
        <v>2711</v>
      </c>
      <c r="C2105" s="3" t="s">
        <v>6821</v>
      </c>
      <c r="D2105">
        <v>3910</v>
      </c>
      <c r="E2105">
        <v>3938</v>
      </c>
      <c r="F2105" t="s">
        <v>8219</v>
      </c>
      <c r="G2105" t="s">
        <v>8225</v>
      </c>
      <c r="H2105" t="s">
        <v>8247</v>
      </c>
      <c r="I2105">
        <v>1403301660</v>
      </c>
      <c r="J2105">
        <v>1400694790</v>
      </c>
      <c r="K2105" t="b">
        <v>1</v>
      </c>
      <c r="L2105">
        <v>73</v>
      </c>
      <c r="M2105" t="b">
        <v>1</v>
      </c>
      <c r="N2105" t="s">
        <v>8303</v>
      </c>
      <c r="O2105" s="9">
        <f t="shared" si="192"/>
        <v>101</v>
      </c>
      <c r="P2105" s="5">
        <f t="shared" si="193"/>
        <v>53.945205479452056</v>
      </c>
      <c r="Q2105" t="str">
        <f t="shared" si="194"/>
        <v>theater</v>
      </c>
      <c r="R2105" t="str">
        <f t="shared" si="195"/>
        <v>spaces</v>
      </c>
      <c r="S2105" s="10">
        <f t="shared" si="196"/>
        <v>41780.745254629634</v>
      </c>
      <c r="T2105" s="10">
        <f t="shared" si="197"/>
        <v>41810.917361111111</v>
      </c>
    </row>
    <row r="2106" spans="1:20" ht="30" x14ac:dyDescent="0.25">
      <c r="A2106">
        <v>1859</v>
      </c>
      <c r="B2106" s="3" t="s">
        <v>1860</v>
      </c>
      <c r="C2106" s="3" t="s">
        <v>5969</v>
      </c>
      <c r="D2106">
        <v>3000</v>
      </c>
      <c r="E2106">
        <v>3955</v>
      </c>
      <c r="F2106" t="s">
        <v>8219</v>
      </c>
      <c r="G2106" t="s">
        <v>8224</v>
      </c>
      <c r="H2106" t="s">
        <v>8246</v>
      </c>
      <c r="I2106">
        <v>1316716129</v>
      </c>
      <c r="J2106">
        <v>1314124129</v>
      </c>
      <c r="K2106" t="b">
        <v>0</v>
      </c>
      <c r="L2106">
        <v>56</v>
      </c>
      <c r="M2106" t="b">
        <v>1</v>
      </c>
      <c r="N2106" t="s">
        <v>8276</v>
      </c>
      <c r="O2106" s="9">
        <f t="shared" si="192"/>
        <v>132</v>
      </c>
      <c r="P2106" s="5">
        <f t="shared" si="193"/>
        <v>70.625</v>
      </c>
      <c r="Q2106" t="str">
        <f t="shared" si="194"/>
        <v>music</v>
      </c>
      <c r="R2106" t="str">
        <f t="shared" si="195"/>
        <v>rock</v>
      </c>
      <c r="S2106" s="10">
        <f t="shared" si="196"/>
        <v>40778.770011574074</v>
      </c>
      <c r="T2106" s="10">
        <f t="shared" si="197"/>
        <v>40808.770011574074</v>
      </c>
    </row>
    <row r="2107" spans="1:20" x14ac:dyDescent="0.25">
      <c r="A2107">
        <v>2099</v>
      </c>
      <c r="B2107" s="3" t="s">
        <v>2100</v>
      </c>
      <c r="C2107" s="3" t="s">
        <v>6209</v>
      </c>
      <c r="D2107">
        <v>3000</v>
      </c>
      <c r="E2107">
        <v>3971</v>
      </c>
      <c r="F2107" t="s">
        <v>8219</v>
      </c>
      <c r="G2107" t="s">
        <v>8224</v>
      </c>
      <c r="H2107" t="s">
        <v>8246</v>
      </c>
      <c r="I2107">
        <v>1435808400</v>
      </c>
      <c r="J2107">
        <v>1434650084</v>
      </c>
      <c r="K2107" t="b">
        <v>0</v>
      </c>
      <c r="L2107">
        <v>63</v>
      </c>
      <c r="M2107" t="b">
        <v>1</v>
      </c>
      <c r="N2107" t="s">
        <v>8279</v>
      </c>
      <c r="O2107" s="9">
        <f t="shared" si="192"/>
        <v>132</v>
      </c>
      <c r="P2107" s="5">
        <f t="shared" si="193"/>
        <v>63.031746031746032</v>
      </c>
      <c r="Q2107" t="str">
        <f t="shared" si="194"/>
        <v>music</v>
      </c>
      <c r="R2107" t="str">
        <f t="shared" si="195"/>
        <v>indie rock</v>
      </c>
      <c r="S2107" s="10">
        <f t="shared" si="196"/>
        <v>42173.746342592596</v>
      </c>
      <c r="T2107" s="10">
        <f t="shared" si="197"/>
        <v>42187.152777777781</v>
      </c>
    </row>
    <row r="2108" spans="1:20" ht="60" x14ac:dyDescent="0.25">
      <c r="A2108">
        <v>745</v>
      </c>
      <c r="B2108" s="3" t="s">
        <v>746</v>
      </c>
      <c r="C2108" s="3" t="s">
        <v>4855</v>
      </c>
      <c r="D2108">
        <v>2220</v>
      </c>
      <c r="E2108">
        <v>3976</v>
      </c>
      <c r="F2108" t="s">
        <v>8219</v>
      </c>
      <c r="G2108" t="s">
        <v>8224</v>
      </c>
      <c r="H2108" t="s">
        <v>8246</v>
      </c>
      <c r="I2108">
        <v>1367588645</v>
      </c>
      <c r="J2108">
        <v>1364996645</v>
      </c>
      <c r="K2108" t="b">
        <v>0</v>
      </c>
      <c r="L2108">
        <v>74</v>
      </c>
      <c r="M2108" t="b">
        <v>1</v>
      </c>
      <c r="N2108" t="s">
        <v>8274</v>
      </c>
      <c r="O2108" s="9">
        <f t="shared" si="192"/>
        <v>179</v>
      </c>
      <c r="P2108" s="5">
        <f t="shared" si="193"/>
        <v>53.729729729729726</v>
      </c>
      <c r="Q2108" t="str">
        <f t="shared" si="194"/>
        <v>publishing</v>
      </c>
      <c r="R2108" t="str">
        <f t="shared" si="195"/>
        <v>nonfiction</v>
      </c>
      <c r="S2108" s="10">
        <f t="shared" si="196"/>
        <v>41367.572280092594</v>
      </c>
      <c r="T2108" s="10">
        <f t="shared" si="197"/>
        <v>41397.572280092594</v>
      </c>
    </row>
    <row r="2109" spans="1:20" ht="60" x14ac:dyDescent="0.25">
      <c r="A2109">
        <v>116</v>
      </c>
      <c r="B2109" s="3" t="s">
        <v>118</v>
      </c>
      <c r="C2109" s="3" t="s">
        <v>4227</v>
      </c>
      <c r="D2109">
        <v>3500</v>
      </c>
      <c r="E2109">
        <v>3978</v>
      </c>
      <c r="F2109" t="s">
        <v>8219</v>
      </c>
      <c r="G2109" t="s">
        <v>8224</v>
      </c>
      <c r="H2109" t="s">
        <v>8246</v>
      </c>
      <c r="I2109">
        <v>1302260155</v>
      </c>
      <c r="J2109">
        <v>1298289355</v>
      </c>
      <c r="K2109" t="b">
        <v>0</v>
      </c>
      <c r="L2109">
        <v>57</v>
      </c>
      <c r="M2109" t="b">
        <v>1</v>
      </c>
      <c r="N2109" t="s">
        <v>8266</v>
      </c>
      <c r="O2109" s="9">
        <f t="shared" si="192"/>
        <v>114</v>
      </c>
      <c r="P2109" s="5">
        <f t="shared" si="193"/>
        <v>69.78947368421052</v>
      </c>
      <c r="Q2109" t="str">
        <f t="shared" si="194"/>
        <v>film &amp; video</v>
      </c>
      <c r="R2109" t="str">
        <f t="shared" si="195"/>
        <v>shorts</v>
      </c>
      <c r="S2109" s="10">
        <f t="shared" si="196"/>
        <v>40595.497164351851</v>
      </c>
      <c r="T2109" s="10">
        <f t="shared" si="197"/>
        <v>40641.455497685187</v>
      </c>
    </row>
    <row r="2110" spans="1:20" ht="60" x14ac:dyDescent="0.25">
      <c r="A2110">
        <v>244</v>
      </c>
      <c r="B2110" s="4">
        <v>39756</v>
      </c>
      <c r="C2110" s="3" t="s">
        <v>4354</v>
      </c>
      <c r="D2110">
        <v>3500</v>
      </c>
      <c r="E2110">
        <v>3981.5</v>
      </c>
      <c r="F2110" t="s">
        <v>8219</v>
      </c>
      <c r="G2110" t="s">
        <v>8224</v>
      </c>
      <c r="H2110" t="s">
        <v>8246</v>
      </c>
      <c r="I2110">
        <v>1268723160</v>
      </c>
      <c r="J2110">
        <v>1265269559</v>
      </c>
      <c r="K2110" t="b">
        <v>1</v>
      </c>
      <c r="L2110">
        <v>84</v>
      </c>
      <c r="M2110" t="b">
        <v>1</v>
      </c>
      <c r="N2110" t="s">
        <v>8269</v>
      </c>
      <c r="O2110" s="9">
        <f t="shared" si="192"/>
        <v>114</v>
      </c>
      <c r="P2110" s="5">
        <f t="shared" si="193"/>
        <v>47.398809523809526</v>
      </c>
      <c r="Q2110" t="str">
        <f t="shared" si="194"/>
        <v>film &amp; video</v>
      </c>
      <c r="R2110" t="str">
        <f t="shared" si="195"/>
        <v>documentary</v>
      </c>
      <c r="S2110" s="10">
        <f t="shared" si="196"/>
        <v>40213.323599537034</v>
      </c>
      <c r="T2110" s="10">
        <f t="shared" si="197"/>
        <v>40253.29583333333</v>
      </c>
    </row>
    <row r="2111" spans="1:20" ht="60" x14ac:dyDescent="0.25">
      <c r="A2111">
        <v>531</v>
      </c>
      <c r="B2111" s="3" t="s">
        <v>532</v>
      </c>
      <c r="C2111" s="3" t="s">
        <v>4641</v>
      </c>
      <c r="D2111">
        <v>4000</v>
      </c>
      <c r="E2111">
        <v>4000</v>
      </c>
      <c r="F2111" t="s">
        <v>8219</v>
      </c>
      <c r="G2111" t="s">
        <v>8224</v>
      </c>
      <c r="H2111" t="s">
        <v>8246</v>
      </c>
      <c r="I2111">
        <v>1481957940</v>
      </c>
      <c r="J2111">
        <v>1478050429</v>
      </c>
      <c r="K2111" t="b">
        <v>0</v>
      </c>
      <c r="L2111">
        <v>31</v>
      </c>
      <c r="M2111" t="b">
        <v>1</v>
      </c>
      <c r="N2111" t="s">
        <v>8271</v>
      </c>
      <c r="O2111" s="9">
        <f t="shared" si="192"/>
        <v>100</v>
      </c>
      <c r="P2111" s="5">
        <f t="shared" si="193"/>
        <v>129.03225806451613</v>
      </c>
      <c r="Q2111" t="str">
        <f t="shared" si="194"/>
        <v>theater</v>
      </c>
      <c r="R2111" t="str">
        <f t="shared" si="195"/>
        <v>plays</v>
      </c>
      <c r="S2111" s="10">
        <f t="shared" si="196"/>
        <v>42676.065150462964</v>
      </c>
      <c r="T2111" s="10">
        <f t="shared" si="197"/>
        <v>42721.290972222225</v>
      </c>
    </row>
    <row r="2112" spans="1:20" ht="60" x14ac:dyDescent="0.25">
      <c r="A2112">
        <v>3049</v>
      </c>
      <c r="B2112" s="3" t="s">
        <v>3049</v>
      </c>
      <c r="C2112" s="3" t="s">
        <v>7159</v>
      </c>
      <c r="D2112">
        <v>3750</v>
      </c>
      <c r="E2112">
        <v>4000</v>
      </c>
      <c r="F2112" t="s">
        <v>8219</v>
      </c>
      <c r="G2112" t="s">
        <v>8224</v>
      </c>
      <c r="H2112" t="s">
        <v>8246</v>
      </c>
      <c r="I2112">
        <v>1434241255</v>
      </c>
      <c r="J2112">
        <v>1431649255</v>
      </c>
      <c r="K2112" t="b">
        <v>0</v>
      </c>
      <c r="L2112">
        <v>54</v>
      </c>
      <c r="M2112" t="b">
        <v>1</v>
      </c>
      <c r="N2112" t="s">
        <v>8303</v>
      </c>
      <c r="O2112" s="9">
        <f t="shared" si="192"/>
        <v>107</v>
      </c>
      <c r="P2112" s="5">
        <f t="shared" si="193"/>
        <v>74.074074074074076</v>
      </c>
      <c r="Q2112" t="str">
        <f t="shared" si="194"/>
        <v>theater</v>
      </c>
      <c r="R2112" t="str">
        <f t="shared" si="195"/>
        <v>spaces</v>
      </c>
      <c r="S2112" s="10">
        <f t="shared" si="196"/>
        <v>42139.014525462961</v>
      </c>
      <c r="T2112" s="10">
        <f t="shared" si="197"/>
        <v>42169.014525462961</v>
      </c>
    </row>
    <row r="2113" spans="1:20" ht="45" x14ac:dyDescent="0.25">
      <c r="A2113">
        <v>3517</v>
      </c>
      <c r="B2113" s="3" t="s">
        <v>3516</v>
      </c>
      <c r="C2113" s="3" t="s">
        <v>7627</v>
      </c>
      <c r="D2113">
        <v>4000</v>
      </c>
      <c r="E2113">
        <v>4000</v>
      </c>
      <c r="F2113" t="s">
        <v>8219</v>
      </c>
      <c r="G2113" t="s">
        <v>8225</v>
      </c>
      <c r="H2113" t="s">
        <v>8247</v>
      </c>
      <c r="I2113">
        <v>1404471600</v>
      </c>
      <c r="J2113">
        <v>1401910634</v>
      </c>
      <c r="K2113" t="b">
        <v>0</v>
      </c>
      <c r="L2113">
        <v>13</v>
      </c>
      <c r="M2113" t="b">
        <v>1</v>
      </c>
      <c r="N2113" t="s">
        <v>8271</v>
      </c>
      <c r="O2113" s="9">
        <f t="shared" si="192"/>
        <v>100</v>
      </c>
      <c r="P2113" s="5">
        <f t="shared" si="193"/>
        <v>307.69230769230768</v>
      </c>
      <c r="Q2113" t="str">
        <f t="shared" si="194"/>
        <v>theater</v>
      </c>
      <c r="R2113" t="str">
        <f t="shared" si="195"/>
        <v>plays</v>
      </c>
      <c r="S2113" s="10">
        <f t="shared" si="196"/>
        <v>41794.817523148151</v>
      </c>
      <c r="T2113" s="10">
        <f t="shared" si="197"/>
        <v>41824.458333333336</v>
      </c>
    </row>
    <row r="2114" spans="1:20" ht="45" x14ac:dyDescent="0.25">
      <c r="A2114">
        <v>3492</v>
      </c>
      <c r="B2114" s="3" t="s">
        <v>3491</v>
      </c>
      <c r="C2114" s="3" t="s">
        <v>7602</v>
      </c>
      <c r="D2114">
        <v>3800</v>
      </c>
      <c r="E2114">
        <v>4000.22</v>
      </c>
      <c r="F2114" t="s">
        <v>8219</v>
      </c>
      <c r="G2114" t="s">
        <v>8224</v>
      </c>
      <c r="H2114" t="s">
        <v>8246</v>
      </c>
      <c r="I2114">
        <v>1445818397</v>
      </c>
      <c r="J2114">
        <v>1442794397</v>
      </c>
      <c r="K2114" t="b">
        <v>0</v>
      </c>
      <c r="L2114">
        <v>35</v>
      </c>
      <c r="M2114" t="b">
        <v>1</v>
      </c>
      <c r="N2114" t="s">
        <v>8271</v>
      </c>
      <c r="O2114" s="9">
        <f t="shared" ref="O2114:O2177" si="198">ROUND((E2114/D2114)*100,0)</f>
        <v>105</v>
      </c>
      <c r="P2114" s="5">
        <f t="shared" ref="P2114:P2177" si="199">E2114/L2114</f>
        <v>114.29199999999999</v>
      </c>
      <c r="Q2114" t="str">
        <f t="shared" ref="Q2114:Q2177" si="200">LEFT(N2114,SEARCH("/",N2114)-1)</f>
        <v>theater</v>
      </c>
      <c r="R2114" t="str">
        <f t="shared" ref="R2114:R2177" si="201">RIGHT(N2114,LEN(N2114)-SEARCH("/",N2114,1))</f>
        <v>plays</v>
      </c>
      <c r="S2114" s="10">
        <f t="shared" ref="S2114:S2177" si="202">(((J2114/60)/60)/24)+DATE(1970,1,1)</f>
        <v>42268.009224537032</v>
      </c>
      <c r="T2114" s="10">
        <f t="shared" ref="T2114:T2177" si="203">(((I2114/60)/60)/24)+DATE(1970,1,1)</f>
        <v>42303.009224537032</v>
      </c>
    </row>
    <row r="2115" spans="1:20" ht="60" x14ac:dyDescent="0.25">
      <c r="A2115">
        <v>82</v>
      </c>
      <c r="B2115" s="3" t="s">
        <v>84</v>
      </c>
      <c r="C2115" s="3" t="s">
        <v>4193</v>
      </c>
      <c r="D2115">
        <v>4000</v>
      </c>
      <c r="E2115">
        <v>4000.5</v>
      </c>
      <c r="F2115" t="s">
        <v>8219</v>
      </c>
      <c r="G2115" t="s">
        <v>8224</v>
      </c>
      <c r="H2115" t="s">
        <v>8246</v>
      </c>
      <c r="I2115">
        <v>1318189261</v>
      </c>
      <c r="J2115">
        <v>1315597261</v>
      </c>
      <c r="K2115" t="b">
        <v>0</v>
      </c>
      <c r="L2115">
        <v>100</v>
      </c>
      <c r="M2115" t="b">
        <v>1</v>
      </c>
      <c r="N2115" t="s">
        <v>8266</v>
      </c>
      <c r="O2115" s="9">
        <f t="shared" si="198"/>
        <v>100</v>
      </c>
      <c r="P2115" s="5">
        <f t="shared" si="199"/>
        <v>40.005000000000003</v>
      </c>
      <c r="Q2115" t="str">
        <f t="shared" si="200"/>
        <v>film &amp; video</v>
      </c>
      <c r="R2115" t="str">
        <f t="shared" si="201"/>
        <v>shorts</v>
      </c>
      <c r="S2115" s="10">
        <f t="shared" si="202"/>
        <v>40795.820150462961</v>
      </c>
      <c r="T2115" s="10">
        <f t="shared" si="203"/>
        <v>40825.820150462961</v>
      </c>
    </row>
    <row r="2116" spans="1:20" ht="60" x14ac:dyDescent="0.25">
      <c r="A2116">
        <v>3602</v>
      </c>
      <c r="B2116" s="3" t="s">
        <v>3601</v>
      </c>
      <c r="C2116" s="3" t="s">
        <v>7712</v>
      </c>
      <c r="D2116">
        <v>4000</v>
      </c>
      <c r="E2116">
        <v>4002</v>
      </c>
      <c r="F2116" t="s">
        <v>8219</v>
      </c>
      <c r="G2116" t="s">
        <v>8224</v>
      </c>
      <c r="H2116" t="s">
        <v>8246</v>
      </c>
      <c r="I2116">
        <v>1463520479</v>
      </c>
      <c r="J2116">
        <v>1458336479</v>
      </c>
      <c r="K2116" t="b">
        <v>0</v>
      </c>
      <c r="L2116">
        <v>49</v>
      </c>
      <c r="M2116" t="b">
        <v>1</v>
      </c>
      <c r="N2116" t="s">
        <v>8271</v>
      </c>
      <c r="O2116" s="9">
        <f t="shared" si="198"/>
        <v>100</v>
      </c>
      <c r="P2116" s="5">
        <f t="shared" si="199"/>
        <v>81.673469387755105</v>
      </c>
      <c r="Q2116" t="str">
        <f t="shared" si="200"/>
        <v>theater</v>
      </c>
      <c r="R2116" t="str">
        <f t="shared" si="201"/>
        <v>plays</v>
      </c>
      <c r="S2116" s="10">
        <f t="shared" si="202"/>
        <v>42447.894432870366</v>
      </c>
      <c r="T2116" s="10">
        <f t="shared" si="203"/>
        <v>42507.894432870366</v>
      </c>
    </row>
    <row r="2117" spans="1:20" ht="60" x14ac:dyDescent="0.25">
      <c r="A2117">
        <v>3301</v>
      </c>
      <c r="B2117" s="3" t="s">
        <v>3301</v>
      </c>
      <c r="C2117" s="3" t="s">
        <v>7411</v>
      </c>
      <c r="D2117">
        <v>3000</v>
      </c>
      <c r="E2117">
        <v>4004</v>
      </c>
      <c r="F2117" t="s">
        <v>8219</v>
      </c>
      <c r="G2117" t="s">
        <v>8224</v>
      </c>
      <c r="H2117" t="s">
        <v>8246</v>
      </c>
      <c r="I2117">
        <v>1470034740</v>
      </c>
      <c r="J2117">
        <v>1466185176</v>
      </c>
      <c r="K2117" t="b">
        <v>0</v>
      </c>
      <c r="L2117">
        <v>70</v>
      </c>
      <c r="M2117" t="b">
        <v>1</v>
      </c>
      <c r="N2117" t="s">
        <v>8271</v>
      </c>
      <c r="O2117" s="9">
        <f t="shared" si="198"/>
        <v>133</v>
      </c>
      <c r="P2117" s="5">
        <f t="shared" si="199"/>
        <v>57.2</v>
      </c>
      <c r="Q2117" t="str">
        <f t="shared" si="200"/>
        <v>theater</v>
      </c>
      <c r="R2117" t="str">
        <f t="shared" si="201"/>
        <v>plays</v>
      </c>
      <c r="S2117" s="10">
        <f t="shared" si="202"/>
        <v>42538.73583333334</v>
      </c>
      <c r="T2117" s="10">
        <f t="shared" si="203"/>
        <v>42583.290972222225</v>
      </c>
    </row>
    <row r="2118" spans="1:20" ht="60" x14ac:dyDescent="0.25">
      <c r="A2118">
        <v>3695</v>
      </c>
      <c r="B2118" s="3" t="s">
        <v>3692</v>
      </c>
      <c r="C2118" s="3" t="s">
        <v>7805</v>
      </c>
      <c r="D2118">
        <v>4000</v>
      </c>
      <c r="E2118">
        <v>4005</v>
      </c>
      <c r="F2118" t="s">
        <v>8219</v>
      </c>
      <c r="G2118" t="s">
        <v>8224</v>
      </c>
      <c r="H2118" t="s">
        <v>8246</v>
      </c>
      <c r="I2118">
        <v>1421009610</v>
      </c>
      <c r="J2118">
        <v>1419281610</v>
      </c>
      <c r="K2118" t="b">
        <v>0</v>
      </c>
      <c r="L2118">
        <v>33</v>
      </c>
      <c r="M2118" t="b">
        <v>1</v>
      </c>
      <c r="N2118" t="s">
        <v>8271</v>
      </c>
      <c r="O2118" s="9">
        <f t="shared" si="198"/>
        <v>100</v>
      </c>
      <c r="P2118" s="5">
        <f t="shared" si="199"/>
        <v>121.36363636363636</v>
      </c>
      <c r="Q2118" t="str">
        <f t="shared" si="200"/>
        <v>theater</v>
      </c>
      <c r="R2118" t="str">
        <f t="shared" si="201"/>
        <v>plays</v>
      </c>
      <c r="S2118" s="10">
        <f t="shared" si="202"/>
        <v>41995.870486111111</v>
      </c>
      <c r="T2118" s="10">
        <f t="shared" si="203"/>
        <v>42015.870486111111</v>
      </c>
    </row>
    <row r="2119" spans="1:20" ht="60" x14ac:dyDescent="0.25">
      <c r="A2119">
        <v>2081</v>
      </c>
      <c r="B2119" s="3" t="s">
        <v>2082</v>
      </c>
      <c r="C2119" s="3" t="s">
        <v>6191</v>
      </c>
      <c r="D2119">
        <v>3500</v>
      </c>
      <c r="E2119">
        <v>4010</v>
      </c>
      <c r="F2119" t="s">
        <v>8219</v>
      </c>
      <c r="G2119" t="s">
        <v>8224</v>
      </c>
      <c r="H2119" t="s">
        <v>8246</v>
      </c>
      <c r="I2119">
        <v>1337144340</v>
      </c>
      <c r="J2119">
        <v>1333597555</v>
      </c>
      <c r="K2119" t="b">
        <v>0</v>
      </c>
      <c r="L2119">
        <v>55</v>
      </c>
      <c r="M2119" t="b">
        <v>1</v>
      </c>
      <c r="N2119" t="s">
        <v>8279</v>
      </c>
      <c r="O2119" s="9">
        <f t="shared" si="198"/>
        <v>115</v>
      </c>
      <c r="P2119" s="5">
        <f t="shared" si="199"/>
        <v>72.909090909090907</v>
      </c>
      <c r="Q2119" t="str">
        <f t="shared" si="200"/>
        <v>music</v>
      </c>
      <c r="R2119" t="str">
        <f t="shared" si="201"/>
        <v>indie rock</v>
      </c>
      <c r="S2119" s="10">
        <f t="shared" si="202"/>
        <v>41004.156886574077</v>
      </c>
      <c r="T2119" s="10">
        <f t="shared" si="203"/>
        <v>41045.207638888889</v>
      </c>
    </row>
    <row r="2120" spans="1:20" ht="60" x14ac:dyDescent="0.25">
      <c r="A2120">
        <v>3234</v>
      </c>
      <c r="B2120" s="3" t="s">
        <v>3234</v>
      </c>
      <c r="C2120" s="3" t="s">
        <v>7344</v>
      </c>
      <c r="D2120">
        <v>4000</v>
      </c>
      <c r="E2120">
        <v>4015.71</v>
      </c>
      <c r="F2120" t="s">
        <v>8219</v>
      </c>
      <c r="G2120" t="s">
        <v>8225</v>
      </c>
      <c r="H2120" t="s">
        <v>8247</v>
      </c>
      <c r="I2120">
        <v>1485991860</v>
      </c>
      <c r="J2120">
        <v>1483124208</v>
      </c>
      <c r="K2120" t="b">
        <v>0</v>
      </c>
      <c r="L2120">
        <v>115</v>
      </c>
      <c r="M2120" t="b">
        <v>1</v>
      </c>
      <c r="N2120" t="s">
        <v>8271</v>
      </c>
      <c r="O2120" s="9">
        <f t="shared" si="198"/>
        <v>100</v>
      </c>
      <c r="P2120" s="5">
        <f t="shared" si="199"/>
        <v>34.91921739130435</v>
      </c>
      <c r="Q2120" t="str">
        <f t="shared" si="200"/>
        <v>theater</v>
      </c>
      <c r="R2120" t="str">
        <f t="shared" si="201"/>
        <v>plays</v>
      </c>
      <c r="S2120" s="10">
        <f t="shared" si="202"/>
        <v>42734.789444444439</v>
      </c>
      <c r="T2120" s="10">
        <f t="shared" si="203"/>
        <v>42767.979861111111</v>
      </c>
    </row>
    <row r="2121" spans="1:20" ht="60" x14ac:dyDescent="0.25">
      <c r="A2121">
        <v>1288</v>
      </c>
      <c r="B2121" s="3" t="s">
        <v>1289</v>
      </c>
      <c r="C2121" s="3" t="s">
        <v>5398</v>
      </c>
      <c r="D2121">
        <v>4000</v>
      </c>
      <c r="E2121">
        <v>4018</v>
      </c>
      <c r="F2121" t="s">
        <v>8219</v>
      </c>
      <c r="G2121" t="s">
        <v>8224</v>
      </c>
      <c r="H2121" t="s">
        <v>8246</v>
      </c>
      <c r="I2121">
        <v>1470801600</v>
      </c>
      <c r="J2121">
        <v>1468122163</v>
      </c>
      <c r="K2121" t="b">
        <v>0</v>
      </c>
      <c r="L2121">
        <v>61</v>
      </c>
      <c r="M2121" t="b">
        <v>1</v>
      </c>
      <c r="N2121" t="s">
        <v>8271</v>
      </c>
      <c r="O2121" s="9">
        <f t="shared" si="198"/>
        <v>100</v>
      </c>
      <c r="P2121" s="5">
        <f t="shared" si="199"/>
        <v>65.868852459016395</v>
      </c>
      <c r="Q2121" t="str">
        <f t="shared" si="200"/>
        <v>theater</v>
      </c>
      <c r="R2121" t="str">
        <f t="shared" si="201"/>
        <v>plays</v>
      </c>
      <c r="S2121" s="10">
        <f t="shared" si="202"/>
        <v>42561.154664351852</v>
      </c>
      <c r="T2121" s="10">
        <f t="shared" si="203"/>
        <v>42592.166666666672</v>
      </c>
    </row>
    <row r="2122" spans="1:20" ht="45" x14ac:dyDescent="0.25">
      <c r="A2122">
        <v>798</v>
      </c>
      <c r="B2122" s="3" t="s">
        <v>799</v>
      </c>
      <c r="C2122" s="3" t="s">
        <v>4908</v>
      </c>
      <c r="D2122">
        <v>3500</v>
      </c>
      <c r="E2122">
        <v>4021</v>
      </c>
      <c r="F2122" t="s">
        <v>8219</v>
      </c>
      <c r="G2122" t="s">
        <v>8224</v>
      </c>
      <c r="H2122" t="s">
        <v>8246</v>
      </c>
      <c r="I2122">
        <v>1412086187</v>
      </c>
      <c r="J2122">
        <v>1409494187</v>
      </c>
      <c r="K2122" t="b">
        <v>0</v>
      </c>
      <c r="L2122">
        <v>87</v>
      </c>
      <c r="M2122" t="b">
        <v>1</v>
      </c>
      <c r="N2122" t="s">
        <v>8276</v>
      </c>
      <c r="O2122" s="9">
        <f t="shared" si="198"/>
        <v>115</v>
      </c>
      <c r="P2122" s="5">
        <f t="shared" si="199"/>
        <v>46.218390804597703</v>
      </c>
      <c r="Q2122" t="str">
        <f t="shared" si="200"/>
        <v>music</v>
      </c>
      <c r="R2122" t="str">
        <f t="shared" si="201"/>
        <v>rock</v>
      </c>
      <c r="S2122" s="10">
        <f t="shared" si="202"/>
        <v>41882.590127314819</v>
      </c>
      <c r="T2122" s="10">
        <f t="shared" si="203"/>
        <v>41912.590127314819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9">
        <f t="shared" si="198"/>
        <v>1</v>
      </c>
      <c r="P2123" s="5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0">
        <f t="shared" si="202"/>
        <v>42716.7424537037</v>
      </c>
      <c r="T2123" s="10">
        <f t="shared" si="203"/>
        <v>42746.7424537037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9">
        <f t="shared" si="198"/>
        <v>0</v>
      </c>
      <c r="P2124" s="5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0">
        <f t="shared" si="202"/>
        <v>42712.300567129627</v>
      </c>
      <c r="T2124" s="10">
        <f t="shared" si="203"/>
        <v>42742.300567129627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9">
        <f t="shared" si="198"/>
        <v>10</v>
      </c>
      <c r="P2125" s="5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0">
        <f t="shared" si="202"/>
        <v>40198.424849537041</v>
      </c>
      <c r="T2125" s="10">
        <f t="shared" si="203"/>
        <v>40252.290972222225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9">
        <f t="shared" si="198"/>
        <v>10</v>
      </c>
      <c r="P2126" s="5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0">
        <f t="shared" si="202"/>
        <v>40464.028182870366</v>
      </c>
      <c r="T2126" s="10">
        <f t="shared" si="203"/>
        <v>40512.208333333336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9">
        <f t="shared" si="198"/>
        <v>1</v>
      </c>
      <c r="P2127" s="5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0">
        <f t="shared" si="202"/>
        <v>42191.023530092592</v>
      </c>
      <c r="T2127" s="10">
        <f t="shared" si="203"/>
        <v>42221.023530092592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9">
        <f t="shared" si="198"/>
        <v>0</v>
      </c>
      <c r="P2128" s="5">
        <f t="shared" si="199"/>
        <v>5</v>
      </c>
      <c r="Q2128" t="str">
        <f t="shared" si="200"/>
        <v>games</v>
      </c>
      <c r="R2128" t="str">
        <f t="shared" si="201"/>
        <v>video games</v>
      </c>
      <c r="S2128" s="10">
        <f t="shared" si="202"/>
        <v>41951.973229166666</v>
      </c>
      <c r="T2128" s="10">
        <f t="shared" si="203"/>
        <v>41981.973229166666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9">
        <f t="shared" si="198"/>
        <v>29</v>
      </c>
      <c r="P2129" s="5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0">
        <f t="shared" si="202"/>
        <v>42045.50535879629</v>
      </c>
      <c r="T2129" s="10">
        <f t="shared" si="203"/>
        <v>42075.463692129633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9">
        <f t="shared" si="198"/>
        <v>0</v>
      </c>
      <c r="P2130" s="5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0">
        <f t="shared" si="202"/>
        <v>41843.772789351853</v>
      </c>
      <c r="T2130" s="10">
        <f t="shared" si="203"/>
        <v>41903.772789351853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9">
        <f t="shared" si="198"/>
        <v>12</v>
      </c>
      <c r="P2131" s="5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0">
        <f t="shared" si="202"/>
        <v>42409.024305555555</v>
      </c>
      <c r="T2131" s="10">
        <f t="shared" si="203"/>
        <v>42439.024305555555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9">
        <f t="shared" si="198"/>
        <v>0</v>
      </c>
      <c r="P2132" s="5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0">
        <f t="shared" si="202"/>
        <v>41832.086377314816</v>
      </c>
      <c r="T2132" s="10">
        <f t="shared" si="203"/>
        <v>41867.086377314816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9">
        <f t="shared" si="198"/>
        <v>5</v>
      </c>
      <c r="P2133" s="5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0">
        <f t="shared" si="202"/>
        <v>42167.207071759258</v>
      </c>
      <c r="T2133" s="10">
        <f t="shared" si="203"/>
        <v>42197.207071759258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9">
        <f t="shared" si="198"/>
        <v>2</v>
      </c>
      <c r="P2134" s="5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0">
        <f t="shared" si="202"/>
        <v>41643.487175925926</v>
      </c>
      <c r="T2134" s="10">
        <f t="shared" si="203"/>
        <v>41673.487175925926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9">
        <f t="shared" si="198"/>
        <v>2</v>
      </c>
      <c r="P2135" s="5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0">
        <f t="shared" si="202"/>
        <v>40619.097210648149</v>
      </c>
      <c r="T2135" s="10">
        <f t="shared" si="203"/>
        <v>40657.290972222225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9">
        <f t="shared" si="198"/>
        <v>2</v>
      </c>
      <c r="P2136" s="5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0">
        <f t="shared" si="202"/>
        <v>41361.886469907404</v>
      </c>
      <c r="T2136" s="10">
        <f t="shared" si="203"/>
        <v>41391.886469907404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9">
        <f t="shared" si="198"/>
        <v>10</v>
      </c>
      <c r="P2137" s="5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0">
        <f t="shared" si="202"/>
        <v>41156.963344907403</v>
      </c>
      <c r="T2137" s="10">
        <f t="shared" si="203"/>
        <v>41186.963344907403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9">
        <f t="shared" si="198"/>
        <v>0</v>
      </c>
      <c r="P2138" s="5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0">
        <f t="shared" si="202"/>
        <v>41536.509097222224</v>
      </c>
      <c r="T2138" s="10">
        <f t="shared" si="203"/>
        <v>41566.509097222224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9">
        <f t="shared" si="198"/>
        <v>28</v>
      </c>
      <c r="P2139" s="5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0">
        <f t="shared" si="202"/>
        <v>41948.771168981482</v>
      </c>
      <c r="T2139" s="10">
        <f t="shared" si="203"/>
        <v>41978.771168981482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9">
        <f t="shared" si="198"/>
        <v>13</v>
      </c>
      <c r="P2140" s="5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0">
        <f t="shared" si="202"/>
        <v>41557.013182870374</v>
      </c>
      <c r="T2140" s="10">
        <f t="shared" si="203"/>
        <v>41587.054849537039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9">
        <f t="shared" si="198"/>
        <v>5</v>
      </c>
      <c r="P2141" s="5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0">
        <f t="shared" si="202"/>
        <v>42647.750092592592</v>
      </c>
      <c r="T2141" s="10">
        <f t="shared" si="203"/>
        <v>42677.750092592592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9">
        <f t="shared" si="198"/>
        <v>0</v>
      </c>
      <c r="P2142" s="5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0">
        <f t="shared" si="202"/>
        <v>41255.833611111113</v>
      </c>
      <c r="T2142" s="10">
        <f t="shared" si="203"/>
        <v>41285.833611111113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9">
        <f t="shared" si="198"/>
        <v>0</v>
      </c>
      <c r="P2143" s="5" t="e">
        <f t="shared" si="199"/>
        <v>#DIV/0!</v>
      </c>
      <c r="Q2143" t="str">
        <f t="shared" si="200"/>
        <v>games</v>
      </c>
      <c r="R2143" t="str">
        <f t="shared" si="201"/>
        <v>video games</v>
      </c>
      <c r="S2143" s="10">
        <f t="shared" si="202"/>
        <v>41927.235636574071</v>
      </c>
      <c r="T2143" s="10">
        <f t="shared" si="203"/>
        <v>41957.277303240742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9">
        <f t="shared" si="198"/>
        <v>6</v>
      </c>
      <c r="P2144" s="5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0">
        <f t="shared" si="202"/>
        <v>42340.701504629629</v>
      </c>
      <c r="T2144" s="10">
        <f t="shared" si="203"/>
        <v>42368.701504629629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9">
        <f t="shared" si="198"/>
        <v>11</v>
      </c>
      <c r="P2145" s="5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0">
        <f t="shared" si="202"/>
        <v>40332.886712962965</v>
      </c>
      <c r="T2145" s="10">
        <f t="shared" si="203"/>
        <v>40380.791666666664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9">
        <f t="shared" si="198"/>
        <v>2</v>
      </c>
      <c r="P2146" s="5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0">
        <f t="shared" si="202"/>
        <v>41499.546759259261</v>
      </c>
      <c r="T2146" s="10">
        <f t="shared" si="203"/>
        <v>41531.546759259261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9">
        <f t="shared" si="198"/>
        <v>30</v>
      </c>
      <c r="P2147" s="5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0">
        <f t="shared" si="202"/>
        <v>41575.237430555557</v>
      </c>
      <c r="T2147" s="10">
        <f t="shared" si="203"/>
        <v>41605.279097222221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9">
        <f t="shared" si="198"/>
        <v>0</v>
      </c>
      <c r="P2148" s="5">
        <f t="shared" si="199"/>
        <v>1</v>
      </c>
      <c r="Q2148" t="str">
        <f t="shared" si="200"/>
        <v>games</v>
      </c>
      <c r="R2148" t="str">
        <f t="shared" si="201"/>
        <v>video games</v>
      </c>
      <c r="S2148" s="10">
        <f t="shared" si="202"/>
        <v>42397.679513888885</v>
      </c>
      <c r="T2148" s="10">
        <f t="shared" si="203"/>
        <v>42411.679513888885</v>
      </c>
    </row>
    <row r="2149" spans="1:20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9">
        <f t="shared" si="198"/>
        <v>1</v>
      </c>
      <c r="P2149" s="5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0">
        <f t="shared" si="202"/>
        <v>41927.295694444445</v>
      </c>
      <c r="T2149" s="10">
        <f t="shared" si="203"/>
        <v>41959.337361111116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9">
        <f t="shared" si="198"/>
        <v>2</v>
      </c>
      <c r="P2150" s="5">
        <f t="shared" si="199"/>
        <v>1</v>
      </c>
      <c r="Q2150" t="str">
        <f t="shared" si="200"/>
        <v>games</v>
      </c>
      <c r="R2150" t="str">
        <f t="shared" si="201"/>
        <v>video games</v>
      </c>
      <c r="S2150" s="10">
        <f t="shared" si="202"/>
        <v>42066.733587962968</v>
      </c>
      <c r="T2150" s="10">
        <f t="shared" si="203"/>
        <v>42096.691921296297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9">
        <f t="shared" si="198"/>
        <v>0</v>
      </c>
      <c r="P2151" s="5" t="e">
        <f t="shared" si="199"/>
        <v>#DIV/0!</v>
      </c>
      <c r="Q2151" t="str">
        <f t="shared" si="200"/>
        <v>games</v>
      </c>
      <c r="R2151" t="str">
        <f t="shared" si="201"/>
        <v>video games</v>
      </c>
      <c r="S2151" s="10">
        <f t="shared" si="202"/>
        <v>40355.024953703702</v>
      </c>
      <c r="T2151" s="10">
        <f t="shared" si="203"/>
        <v>40390</v>
      </c>
    </row>
    <row r="2152" spans="1:20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9">
        <f t="shared" si="198"/>
        <v>1</v>
      </c>
      <c r="P2152" s="5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0">
        <f t="shared" si="202"/>
        <v>42534.284710648149</v>
      </c>
      <c r="T2152" s="10">
        <f t="shared" si="203"/>
        <v>42564.284710648149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9">
        <f t="shared" si="198"/>
        <v>0</v>
      </c>
      <c r="P2153" s="5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0">
        <f t="shared" si="202"/>
        <v>42520.847384259265</v>
      </c>
      <c r="T2153" s="10">
        <f t="shared" si="203"/>
        <v>42550.847384259265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9">
        <f t="shared" si="198"/>
        <v>0</v>
      </c>
      <c r="P2154" s="5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0">
        <f t="shared" si="202"/>
        <v>41683.832280092596</v>
      </c>
      <c r="T2154" s="10">
        <f t="shared" si="203"/>
        <v>41713.790613425925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9">
        <f t="shared" si="198"/>
        <v>0</v>
      </c>
      <c r="P2155" s="5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0">
        <f t="shared" si="202"/>
        <v>41974.911087962959</v>
      </c>
      <c r="T2155" s="10">
        <f t="shared" si="203"/>
        <v>42014.332638888889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9">
        <f t="shared" si="198"/>
        <v>1</v>
      </c>
      <c r="P2156" s="5">
        <f t="shared" si="199"/>
        <v>1</v>
      </c>
      <c r="Q2156" t="str">
        <f t="shared" si="200"/>
        <v>games</v>
      </c>
      <c r="R2156" t="str">
        <f t="shared" si="201"/>
        <v>video games</v>
      </c>
      <c r="S2156" s="10">
        <f t="shared" si="202"/>
        <v>41647.632256944446</v>
      </c>
      <c r="T2156" s="10">
        <f t="shared" si="203"/>
        <v>41667.632256944446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9">
        <f t="shared" si="198"/>
        <v>2</v>
      </c>
      <c r="P2157" s="5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0">
        <f t="shared" si="202"/>
        <v>42430.747511574074</v>
      </c>
      <c r="T2157" s="10">
        <f t="shared" si="203"/>
        <v>42460.70584490741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9">
        <f t="shared" si="198"/>
        <v>3</v>
      </c>
      <c r="P2158" s="5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0">
        <f t="shared" si="202"/>
        <v>41488.85423611111</v>
      </c>
      <c r="T2158" s="10">
        <f t="shared" si="203"/>
        <v>41533.85423611111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9">
        <f t="shared" si="198"/>
        <v>28</v>
      </c>
      <c r="P2159" s="5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0">
        <f t="shared" si="202"/>
        <v>42694.98128472222</v>
      </c>
      <c r="T2159" s="10">
        <f t="shared" si="203"/>
        <v>42727.332638888889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9">
        <f t="shared" si="198"/>
        <v>7</v>
      </c>
      <c r="P2160" s="5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0">
        <f t="shared" si="202"/>
        <v>41264.853865740741</v>
      </c>
      <c r="T2160" s="10">
        <f t="shared" si="203"/>
        <v>41309.853865740741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9">
        <f t="shared" si="198"/>
        <v>1</v>
      </c>
      <c r="P2161" s="5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0">
        <f t="shared" si="202"/>
        <v>40710.731180555551</v>
      </c>
      <c r="T2161" s="10">
        <f t="shared" si="203"/>
        <v>40740.731180555551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9">
        <f t="shared" si="198"/>
        <v>1</v>
      </c>
      <c r="P2162" s="5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0">
        <f t="shared" si="202"/>
        <v>41018.711863425924</v>
      </c>
      <c r="T2162" s="10">
        <f t="shared" si="203"/>
        <v>41048.711863425924</v>
      </c>
    </row>
    <row r="2163" spans="1:20" ht="45" x14ac:dyDescent="0.25">
      <c r="A2163">
        <v>1666</v>
      </c>
      <c r="B2163" s="3" t="s">
        <v>1667</v>
      </c>
      <c r="C2163" s="3" t="s">
        <v>5776</v>
      </c>
      <c r="D2163">
        <v>2500</v>
      </c>
      <c r="E2163">
        <v>4022</v>
      </c>
      <c r="F2163" t="s">
        <v>8219</v>
      </c>
      <c r="G2163" t="s">
        <v>8224</v>
      </c>
      <c r="H2163" t="s">
        <v>8246</v>
      </c>
      <c r="I2163">
        <v>1364447073</v>
      </c>
      <c r="J2163">
        <v>1361858673</v>
      </c>
      <c r="K2163" t="b">
        <v>0</v>
      </c>
      <c r="L2163">
        <v>98</v>
      </c>
      <c r="M2163" t="b">
        <v>1</v>
      </c>
      <c r="N2163" t="s">
        <v>8292</v>
      </c>
      <c r="O2163" s="9">
        <f t="shared" si="198"/>
        <v>161</v>
      </c>
      <c r="P2163" s="5">
        <f t="shared" si="199"/>
        <v>41.04081632653061</v>
      </c>
      <c r="Q2163" t="str">
        <f t="shared" si="200"/>
        <v>music</v>
      </c>
      <c r="R2163" t="str">
        <f t="shared" si="201"/>
        <v>pop</v>
      </c>
      <c r="S2163" s="10">
        <f t="shared" si="202"/>
        <v>41331.253159722226</v>
      </c>
      <c r="T2163" s="10">
        <f t="shared" si="203"/>
        <v>41361.211493055554</v>
      </c>
    </row>
    <row r="2164" spans="1:20" ht="45" x14ac:dyDescent="0.25">
      <c r="A2164">
        <v>2086</v>
      </c>
      <c r="B2164" s="3" t="s">
        <v>2087</v>
      </c>
      <c r="C2164" s="3" t="s">
        <v>6196</v>
      </c>
      <c r="D2164">
        <v>4000</v>
      </c>
      <c r="E2164">
        <v>4028</v>
      </c>
      <c r="F2164" t="s">
        <v>8219</v>
      </c>
      <c r="G2164" t="s">
        <v>8224</v>
      </c>
      <c r="H2164" t="s">
        <v>8246</v>
      </c>
      <c r="I2164">
        <v>1323838740</v>
      </c>
      <c r="J2164">
        <v>1321200332</v>
      </c>
      <c r="K2164" t="b">
        <v>0</v>
      </c>
      <c r="L2164">
        <v>35</v>
      </c>
      <c r="M2164" t="b">
        <v>1</v>
      </c>
      <c r="N2164" t="s">
        <v>8279</v>
      </c>
      <c r="O2164" s="9">
        <f t="shared" si="198"/>
        <v>101</v>
      </c>
      <c r="P2164" s="5">
        <f t="shared" si="199"/>
        <v>115.08571428571429</v>
      </c>
      <c r="Q2164" t="str">
        <f t="shared" si="200"/>
        <v>music</v>
      </c>
      <c r="R2164" t="str">
        <f t="shared" si="201"/>
        <v>indie rock</v>
      </c>
      <c r="S2164" s="10">
        <f t="shared" si="202"/>
        <v>40860.67050925926</v>
      </c>
      <c r="T2164" s="10">
        <f t="shared" si="203"/>
        <v>40891.207638888889</v>
      </c>
    </row>
    <row r="2165" spans="1:20" ht="45" x14ac:dyDescent="0.25">
      <c r="A2165">
        <v>3717</v>
      </c>
      <c r="B2165" s="3" t="s">
        <v>3714</v>
      </c>
      <c r="C2165" s="3" t="s">
        <v>7827</v>
      </c>
      <c r="D2165">
        <v>4000</v>
      </c>
      <c r="E2165">
        <v>4030</v>
      </c>
      <c r="F2165" t="s">
        <v>8219</v>
      </c>
      <c r="G2165" t="s">
        <v>8225</v>
      </c>
      <c r="H2165" t="s">
        <v>8247</v>
      </c>
      <c r="I2165">
        <v>1431204449</v>
      </c>
      <c r="J2165">
        <v>1428526049</v>
      </c>
      <c r="K2165" t="b">
        <v>0</v>
      </c>
      <c r="L2165">
        <v>13</v>
      </c>
      <c r="M2165" t="b">
        <v>1</v>
      </c>
      <c r="N2165" t="s">
        <v>8271</v>
      </c>
      <c r="O2165" s="9">
        <f t="shared" si="198"/>
        <v>101</v>
      </c>
      <c r="P2165" s="5">
        <f t="shared" si="199"/>
        <v>310</v>
      </c>
      <c r="Q2165" t="str">
        <f t="shared" si="200"/>
        <v>theater</v>
      </c>
      <c r="R2165" t="str">
        <f t="shared" si="201"/>
        <v>plays</v>
      </c>
      <c r="S2165" s="10">
        <f t="shared" si="202"/>
        <v>42102.866307870368</v>
      </c>
      <c r="T2165" s="10">
        <f t="shared" si="203"/>
        <v>42133.866307870368</v>
      </c>
    </row>
    <row r="2166" spans="1:20" ht="60" x14ac:dyDescent="0.25">
      <c r="A2166">
        <v>3418</v>
      </c>
      <c r="B2166" s="3" t="s">
        <v>3417</v>
      </c>
      <c r="C2166" s="3" t="s">
        <v>7528</v>
      </c>
      <c r="D2166">
        <v>4000</v>
      </c>
      <c r="E2166">
        <v>4035</v>
      </c>
      <c r="F2166" t="s">
        <v>8219</v>
      </c>
      <c r="G2166" t="s">
        <v>8224</v>
      </c>
      <c r="H2166" t="s">
        <v>8246</v>
      </c>
      <c r="I2166">
        <v>1400875307</v>
      </c>
      <c r="J2166">
        <v>1398283307</v>
      </c>
      <c r="K2166" t="b">
        <v>0</v>
      </c>
      <c r="L2166">
        <v>56</v>
      </c>
      <c r="M2166" t="b">
        <v>1</v>
      </c>
      <c r="N2166" t="s">
        <v>8271</v>
      </c>
      <c r="O2166" s="9">
        <f t="shared" si="198"/>
        <v>101</v>
      </c>
      <c r="P2166" s="5">
        <f t="shared" si="199"/>
        <v>72.053571428571431</v>
      </c>
      <c r="Q2166" t="str">
        <f t="shared" si="200"/>
        <v>theater</v>
      </c>
      <c r="R2166" t="str">
        <f t="shared" si="201"/>
        <v>plays</v>
      </c>
      <c r="S2166" s="10">
        <f t="shared" si="202"/>
        <v>41752.83457175926</v>
      </c>
      <c r="T2166" s="10">
        <f t="shared" si="203"/>
        <v>41782.83457175926</v>
      </c>
    </row>
    <row r="2167" spans="1:20" ht="30" x14ac:dyDescent="0.25">
      <c r="A2167">
        <v>1628</v>
      </c>
      <c r="B2167" s="3" t="s">
        <v>1629</v>
      </c>
      <c r="C2167" s="3" t="s">
        <v>5738</v>
      </c>
      <c r="D2167">
        <v>4000</v>
      </c>
      <c r="E2167">
        <v>4037</v>
      </c>
      <c r="F2167" t="s">
        <v>8219</v>
      </c>
      <c r="G2167" t="s">
        <v>8224</v>
      </c>
      <c r="H2167" t="s">
        <v>8246</v>
      </c>
      <c r="I2167">
        <v>1403026882</v>
      </c>
      <c r="J2167">
        <v>1400175682</v>
      </c>
      <c r="K2167" t="b">
        <v>0</v>
      </c>
      <c r="L2167">
        <v>88</v>
      </c>
      <c r="M2167" t="b">
        <v>1</v>
      </c>
      <c r="N2167" t="s">
        <v>8276</v>
      </c>
      <c r="O2167" s="9">
        <f t="shared" si="198"/>
        <v>101</v>
      </c>
      <c r="P2167" s="5">
        <f t="shared" si="199"/>
        <v>45.875</v>
      </c>
      <c r="Q2167" t="str">
        <f t="shared" si="200"/>
        <v>music</v>
      </c>
      <c r="R2167" t="str">
        <f t="shared" si="201"/>
        <v>rock</v>
      </c>
      <c r="S2167" s="10">
        <f t="shared" si="202"/>
        <v>41774.737060185187</v>
      </c>
      <c r="T2167" s="10">
        <f t="shared" si="203"/>
        <v>41807.737060185187</v>
      </c>
    </row>
    <row r="2168" spans="1:20" ht="45" x14ac:dyDescent="0.25">
      <c r="A2168">
        <v>75</v>
      </c>
      <c r="B2168" s="3" t="s">
        <v>77</v>
      </c>
      <c r="C2168" s="3" t="s">
        <v>4186</v>
      </c>
      <c r="D2168">
        <v>3500</v>
      </c>
      <c r="E2168">
        <v>4040</v>
      </c>
      <c r="F2168" t="s">
        <v>8219</v>
      </c>
      <c r="G2168" t="s">
        <v>8224</v>
      </c>
      <c r="H2168" t="s">
        <v>8246</v>
      </c>
      <c r="I2168">
        <v>1366693272</v>
      </c>
      <c r="J2168">
        <v>1364101272</v>
      </c>
      <c r="K2168" t="b">
        <v>0</v>
      </c>
      <c r="L2168">
        <v>47</v>
      </c>
      <c r="M2168" t="b">
        <v>1</v>
      </c>
      <c r="N2168" t="s">
        <v>8266</v>
      </c>
      <c r="O2168" s="9">
        <f t="shared" si="198"/>
        <v>115</v>
      </c>
      <c r="P2168" s="5">
        <f t="shared" si="199"/>
        <v>85.957446808510639</v>
      </c>
      <c r="Q2168" t="str">
        <f t="shared" si="200"/>
        <v>film &amp; video</v>
      </c>
      <c r="R2168" t="str">
        <f t="shared" si="201"/>
        <v>shorts</v>
      </c>
      <c r="S2168" s="10">
        <f t="shared" si="202"/>
        <v>41357.209166666667</v>
      </c>
      <c r="T2168" s="10">
        <f t="shared" si="203"/>
        <v>41387.209166666667</v>
      </c>
    </row>
    <row r="2169" spans="1:20" ht="30" x14ac:dyDescent="0.25">
      <c r="A2169">
        <v>3157</v>
      </c>
      <c r="B2169" s="3" t="s">
        <v>3157</v>
      </c>
      <c r="C2169" s="3" t="s">
        <v>7267</v>
      </c>
      <c r="D2169">
        <v>4000</v>
      </c>
      <c r="E2169">
        <v>4040</v>
      </c>
      <c r="F2169" t="s">
        <v>8219</v>
      </c>
      <c r="G2169" t="s">
        <v>8224</v>
      </c>
      <c r="H2169" t="s">
        <v>8246</v>
      </c>
      <c r="I2169">
        <v>1405746000</v>
      </c>
      <c r="J2169">
        <v>1404932105</v>
      </c>
      <c r="K2169" t="b">
        <v>1</v>
      </c>
      <c r="L2169">
        <v>41</v>
      </c>
      <c r="M2169" t="b">
        <v>1</v>
      </c>
      <c r="N2169" t="s">
        <v>8271</v>
      </c>
      <c r="O2169" s="9">
        <f t="shared" si="198"/>
        <v>101</v>
      </c>
      <c r="P2169" s="5">
        <f t="shared" si="199"/>
        <v>98.536585365853654</v>
      </c>
      <c r="Q2169" t="str">
        <f t="shared" si="200"/>
        <v>theater</v>
      </c>
      <c r="R2169" t="str">
        <f t="shared" si="201"/>
        <v>plays</v>
      </c>
      <c r="S2169" s="10">
        <f t="shared" si="202"/>
        <v>41829.788252314815</v>
      </c>
      <c r="T2169" s="10">
        <f t="shared" si="203"/>
        <v>41839.208333333336</v>
      </c>
    </row>
    <row r="2170" spans="1:20" ht="60" x14ac:dyDescent="0.25">
      <c r="A2170">
        <v>1503</v>
      </c>
      <c r="B2170" s="3" t="s">
        <v>1504</v>
      </c>
      <c r="C2170" s="3" t="s">
        <v>5613</v>
      </c>
      <c r="D2170">
        <v>3750</v>
      </c>
      <c r="E2170">
        <v>4045.93</v>
      </c>
      <c r="F2170" t="s">
        <v>8219</v>
      </c>
      <c r="G2170" t="s">
        <v>8242</v>
      </c>
      <c r="H2170" t="s">
        <v>8249</v>
      </c>
      <c r="I2170">
        <v>1477210801</v>
      </c>
      <c r="J2170">
        <v>1472026801</v>
      </c>
      <c r="K2170" t="b">
        <v>1</v>
      </c>
      <c r="L2170">
        <v>71</v>
      </c>
      <c r="M2170" t="b">
        <v>1</v>
      </c>
      <c r="N2170" t="s">
        <v>8285</v>
      </c>
      <c r="O2170" s="9">
        <f t="shared" si="198"/>
        <v>108</v>
      </c>
      <c r="P2170" s="5">
        <f t="shared" si="199"/>
        <v>56.98492957746479</v>
      </c>
      <c r="Q2170" t="str">
        <f t="shared" si="200"/>
        <v>photography</v>
      </c>
      <c r="R2170" t="str">
        <f t="shared" si="201"/>
        <v>photobooks</v>
      </c>
      <c r="S2170" s="10">
        <f t="shared" si="202"/>
        <v>42606.347233796296</v>
      </c>
      <c r="T2170" s="10">
        <f t="shared" si="203"/>
        <v>42666.347233796296</v>
      </c>
    </row>
    <row r="2171" spans="1:20" ht="60" x14ac:dyDescent="0.25">
      <c r="A2171">
        <v>1300</v>
      </c>
      <c r="B2171" s="3" t="s">
        <v>1301</v>
      </c>
      <c r="C2171" s="3" t="s">
        <v>5410</v>
      </c>
      <c r="D2171">
        <v>3000</v>
      </c>
      <c r="E2171">
        <v>4050</v>
      </c>
      <c r="F2171" t="s">
        <v>8219</v>
      </c>
      <c r="G2171" t="s">
        <v>8224</v>
      </c>
      <c r="H2171" t="s">
        <v>8246</v>
      </c>
      <c r="I2171">
        <v>1464807420</v>
      </c>
      <c r="J2171">
        <v>1461427938</v>
      </c>
      <c r="K2171" t="b">
        <v>0</v>
      </c>
      <c r="L2171">
        <v>24</v>
      </c>
      <c r="M2171" t="b">
        <v>1</v>
      </c>
      <c r="N2171" t="s">
        <v>8271</v>
      </c>
      <c r="O2171" s="9">
        <f t="shared" si="198"/>
        <v>135</v>
      </c>
      <c r="P2171" s="5">
        <f t="shared" si="199"/>
        <v>168.75</v>
      </c>
      <c r="Q2171" t="str">
        <f t="shared" si="200"/>
        <v>theater</v>
      </c>
      <c r="R2171" t="str">
        <f t="shared" si="201"/>
        <v>plays</v>
      </c>
      <c r="S2171" s="10">
        <f t="shared" si="202"/>
        <v>42483.675208333334</v>
      </c>
      <c r="T2171" s="10">
        <f t="shared" si="203"/>
        <v>42522.789583333331</v>
      </c>
    </row>
    <row r="2172" spans="1:20" ht="45" x14ac:dyDescent="0.25">
      <c r="A2172">
        <v>3585</v>
      </c>
      <c r="B2172" s="3" t="s">
        <v>3584</v>
      </c>
      <c r="C2172" s="3" t="s">
        <v>7695</v>
      </c>
      <c r="D2172">
        <v>3400</v>
      </c>
      <c r="E2172">
        <v>4050</v>
      </c>
      <c r="F2172" t="s">
        <v>8219</v>
      </c>
      <c r="G2172" t="s">
        <v>8224</v>
      </c>
      <c r="H2172" t="s">
        <v>8246</v>
      </c>
      <c r="I2172">
        <v>1419181890</v>
      </c>
      <c r="J2172">
        <v>1416589890</v>
      </c>
      <c r="K2172" t="b">
        <v>0</v>
      </c>
      <c r="L2172">
        <v>23</v>
      </c>
      <c r="M2172" t="b">
        <v>1</v>
      </c>
      <c r="N2172" t="s">
        <v>8271</v>
      </c>
      <c r="O2172" s="9">
        <f t="shared" si="198"/>
        <v>119</v>
      </c>
      <c r="P2172" s="5">
        <f t="shared" si="199"/>
        <v>176.08695652173913</v>
      </c>
      <c r="Q2172" t="str">
        <f t="shared" si="200"/>
        <v>theater</v>
      </c>
      <c r="R2172" t="str">
        <f t="shared" si="201"/>
        <v>plays</v>
      </c>
      <c r="S2172" s="10">
        <f t="shared" si="202"/>
        <v>41964.716319444444</v>
      </c>
      <c r="T2172" s="10">
        <f t="shared" si="203"/>
        <v>41994.716319444444</v>
      </c>
    </row>
    <row r="2173" spans="1:20" ht="45" x14ac:dyDescent="0.25">
      <c r="A2173">
        <v>30</v>
      </c>
      <c r="B2173" s="3" t="s">
        <v>32</v>
      </c>
      <c r="C2173" s="3" t="s">
        <v>4141</v>
      </c>
      <c r="D2173">
        <v>4000</v>
      </c>
      <c r="E2173">
        <v>4051.99</v>
      </c>
      <c r="F2173" t="s">
        <v>8219</v>
      </c>
      <c r="G2173" t="s">
        <v>8224</v>
      </c>
      <c r="H2173" t="s">
        <v>8246</v>
      </c>
      <c r="I2173">
        <v>1408604515</v>
      </c>
      <c r="J2173">
        <v>1406012515</v>
      </c>
      <c r="K2173" t="b">
        <v>0</v>
      </c>
      <c r="L2173">
        <v>53</v>
      </c>
      <c r="M2173" t="b">
        <v>1</v>
      </c>
      <c r="N2173" t="s">
        <v>8265</v>
      </c>
      <c r="O2173" s="9">
        <f t="shared" si="198"/>
        <v>101</v>
      </c>
      <c r="P2173" s="5">
        <f t="shared" si="199"/>
        <v>76.45264150943396</v>
      </c>
      <c r="Q2173" t="str">
        <f t="shared" si="200"/>
        <v>film &amp; video</v>
      </c>
      <c r="R2173" t="str">
        <f t="shared" si="201"/>
        <v>television</v>
      </c>
      <c r="S2173" s="10">
        <f t="shared" si="202"/>
        <v>41842.292997685188</v>
      </c>
      <c r="T2173" s="10">
        <f t="shared" si="203"/>
        <v>41872.292997685188</v>
      </c>
    </row>
    <row r="2174" spans="1:20" ht="60" x14ac:dyDescent="0.25">
      <c r="A2174">
        <v>2938</v>
      </c>
      <c r="B2174" s="3" t="s">
        <v>2938</v>
      </c>
      <c r="C2174" s="3" t="s">
        <v>7048</v>
      </c>
      <c r="D2174">
        <v>4000</v>
      </c>
      <c r="E2174">
        <v>4055</v>
      </c>
      <c r="F2174" t="s">
        <v>8219</v>
      </c>
      <c r="G2174" t="s">
        <v>8224</v>
      </c>
      <c r="H2174" t="s">
        <v>8246</v>
      </c>
      <c r="I2174">
        <v>1422636814</v>
      </c>
      <c r="J2174">
        <v>1420044814</v>
      </c>
      <c r="K2174" t="b">
        <v>0</v>
      </c>
      <c r="L2174">
        <v>32</v>
      </c>
      <c r="M2174" t="b">
        <v>1</v>
      </c>
      <c r="N2174" t="s">
        <v>8305</v>
      </c>
      <c r="O2174" s="9">
        <f t="shared" si="198"/>
        <v>101</v>
      </c>
      <c r="P2174" s="5">
        <f t="shared" si="199"/>
        <v>126.71875</v>
      </c>
      <c r="Q2174" t="str">
        <f t="shared" si="200"/>
        <v>theater</v>
      </c>
      <c r="R2174" t="str">
        <f t="shared" si="201"/>
        <v>musical</v>
      </c>
      <c r="S2174" s="10">
        <f t="shared" si="202"/>
        <v>42004.703865740739</v>
      </c>
      <c r="T2174" s="10">
        <f t="shared" si="203"/>
        <v>42034.703865740739</v>
      </c>
    </row>
    <row r="2175" spans="1:20" ht="45" x14ac:dyDescent="0.25">
      <c r="A2175">
        <v>3426</v>
      </c>
      <c r="B2175" s="3" t="s">
        <v>3425</v>
      </c>
      <c r="C2175" s="3" t="s">
        <v>7536</v>
      </c>
      <c r="D2175">
        <v>3750</v>
      </c>
      <c r="E2175">
        <v>4055</v>
      </c>
      <c r="F2175" t="s">
        <v>8219</v>
      </c>
      <c r="G2175" t="s">
        <v>8224</v>
      </c>
      <c r="H2175" t="s">
        <v>8246</v>
      </c>
      <c r="I2175">
        <v>1411264800</v>
      </c>
      <c r="J2175">
        <v>1409620903</v>
      </c>
      <c r="K2175" t="b">
        <v>0</v>
      </c>
      <c r="L2175">
        <v>87</v>
      </c>
      <c r="M2175" t="b">
        <v>1</v>
      </c>
      <c r="N2175" t="s">
        <v>8271</v>
      </c>
      <c r="O2175" s="9">
        <f t="shared" si="198"/>
        <v>108</v>
      </c>
      <c r="P2175" s="5">
        <f t="shared" si="199"/>
        <v>46.609195402298852</v>
      </c>
      <c r="Q2175" t="str">
        <f t="shared" si="200"/>
        <v>theater</v>
      </c>
      <c r="R2175" t="str">
        <f t="shared" si="201"/>
        <v>plays</v>
      </c>
      <c r="S2175" s="10">
        <f t="shared" si="202"/>
        <v>41884.056747685187</v>
      </c>
      <c r="T2175" s="10">
        <f t="shared" si="203"/>
        <v>41903.083333333336</v>
      </c>
    </row>
    <row r="2176" spans="1:20" ht="60" x14ac:dyDescent="0.25">
      <c r="A2176">
        <v>1632</v>
      </c>
      <c r="B2176" s="3" t="s">
        <v>1633</v>
      </c>
      <c r="C2176" s="3" t="s">
        <v>5742</v>
      </c>
      <c r="D2176">
        <v>4000</v>
      </c>
      <c r="E2176">
        <v>4065</v>
      </c>
      <c r="F2176" t="s">
        <v>8219</v>
      </c>
      <c r="G2176" t="s">
        <v>8224</v>
      </c>
      <c r="H2176" t="s">
        <v>8246</v>
      </c>
      <c r="I2176">
        <v>1316851854</v>
      </c>
      <c r="J2176">
        <v>1311667854</v>
      </c>
      <c r="K2176" t="b">
        <v>0</v>
      </c>
      <c r="L2176">
        <v>47</v>
      </c>
      <c r="M2176" t="b">
        <v>1</v>
      </c>
      <c r="N2176" t="s">
        <v>8276</v>
      </c>
      <c r="O2176" s="9">
        <f t="shared" si="198"/>
        <v>102</v>
      </c>
      <c r="P2176" s="5">
        <f t="shared" si="199"/>
        <v>86.489361702127653</v>
      </c>
      <c r="Q2176" t="str">
        <f t="shared" si="200"/>
        <v>music</v>
      </c>
      <c r="R2176" t="str">
        <f t="shared" si="201"/>
        <v>rock</v>
      </c>
      <c r="S2176" s="10">
        <f t="shared" si="202"/>
        <v>40750.340902777774</v>
      </c>
      <c r="T2176" s="10">
        <f t="shared" si="203"/>
        <v>40810.340902777774</v>
      </c>
    </row>
    <row r="2177" spans="1:20" x14ac:dyDescent="0.25">
      <c r="A2177">
        <v>1378</v>
      </c>
      <c r="B2177" s="3" t="s">
        <v>1379</v>
      </c>
      <c r="C2177" s="3" t="s">
        <v>5488</v>
      </c>
      <c r="D2177">
        <v>2000</v>
      </c>
      <c r="E2177">
        <v>4067</v>
      </c>
      <c r="F2177" t="s">
        <v>8219</v>
      </c>
      <c r="G2177" t="s">
        <v>8225</v>
      </c>
      <c r="H2177" t="s">
        <v>8247</v>
      </c>
      <c r="I2177">
        <v>1470075210</v>
      </c>
      <c r="J2177">
        <v>1468779210</v>
      </c>
      <c r="K2177" t="b">
        <v>0</v>
      </c>
      <c r="L2177">
        <v>133</v>
      </c>
      <c r="M2177" t="b">
        <v>1</v>
      </c>
      <c r="N2177" t="s">
        <v>8276</v>
      </c>
      <c r="O2177" s="9">
        <f t="shared" si="198"/>
        <v>203</v>
      </c>
      <c r="P2177" s="5">
        <f t="shared" si="199"/>
        <v>30.578947368421051</v>
      </c>
      <c r="Q2177" t="str">
        <f t="shared" si="200"/>
        <v>music</v>
      </c>
      <c r="R2177" t="str">
        <f t="shared" si="201"/>
        <v>rock</v>
      </c>
      <c r="S2177" s="10">
        <f t="shared" si="202"/>
        <v>42568.759374999994</v>
      </c>
      <c r="T2177" s="10">
        <f t="shared" si="203"/>
        <v>42583.759374999994</v>
      </c>
    </row>
    <row r="2178" spans="1:20" ht="60" x14ac:dyDescent="0.25">
      <c r="A2178">
        <v>3626</v>
      </c>
      <c r="B2178" s="3" t="s">
        <v>3624</v>
      </c>
      <c r="C2178" s="3" t="s">
        <v>7736</v>
      </c>
      <c r="D2178">
        <v>4000</v>
      </c>
      <c r="E2178">
        <v>4073</v>
      </c>
      <c r="F2178" t="s">
        <v>8219</v>
      </c>
      <c r="G2178" t="s">
        <v>8225</v>
      </c>
      <c r="H2178" t="s">
        <v>8247</v>
      </c>
      <c r="I2178">
        <v>1408204857</v>
      </c>
      <c r="J2178">
        <v>1406390457</v>
      </c>
      <c r="K2178" t="b">
        <v>0</v>
      </c>
      <c r="L2178">
        <v>48</v>
      </c>
      <c r="M2178" t="b">
        <v>1</v>
      </c>
      <c r="N2178" t="s">
        <v>8271</v>
      </c>
      <c r="O2178" s="9">
        <f t="shared" ref="O2178:O2241" si="204">ROUND((E2178/D2178)*100,0)</f>
        <v>102</v>
      </c>
      <c r="P2178" s="5">
        <f t="shared" ref="P2178:P2241" si="205">E2178/L2178</f>
        <v>84.854166666666671</v>
      </c>
      <c r="Q2178" t="str">
        <f t="shared" ref="Q2178:Q2241" si="206">LEFT(N2178,SEARCH("/",N2178)-1)</f>
        <v>theater</v>
      </c>
      <c r="R2178" t="str">
        <f t="shared" ref="R2178:R2241" si="207">RIGHT(N2178,LEN(N2178)-SEARCH("/",N2178,1))</f>
        <v>plays</v>
      </c>
      <c r="S2178" s="10">
        <f t="shared" ref="S2178:S2241" si="208">(((J2178/60)/60)/24)+DATE(1970,1,1)</f>
        <v>41846.667326388888</v>
      </c>
      <c r="T2178" s="10">
        <f t="shared" ref="T2178:T2241" si="209">(((I2178/60)/60)/24)+DATE(1970,1,1)</f>
        <v>41867.667326388888</v>
      </c>
    </row>
    <row r="2179" spans="1:20" ht="45" x14ac:dyDescent="0.25">
      <c r="A2179">
        <v>2334</v>
      </c>
      <c r="B2179" s="3" t="s">
        <v>2335</v>
      </c>
      <c r="C2179" s="3" t="s">
        <v>6444</v>
      </c>
      <c r="D2179">
        <v>4000</v>
      </c>
      <c r="E2179">
        <v>4078</v>
      </c>
      <c r="F2179" t="s">
        <v>8219</v>
      </c>
      <c r="G2179" t="s">
        <v>8224</v>
      </c>
      <c r="H2179" t="s">
        <v>8246</v>
      </c>
      <c r="I2179">
        <v>1415208840</v>
      </c>
      <c r="J2179">
        <v>1412611498</v>
      </c>
      <c r="K2179" t="b">
        <v>1</v>
      </c>
      <c r="L2179">
        <v>67</v>
      </c>
      <c r="M2179" t="b">
        <v>1</v>
      </c>
      <c r="N2179" t="s">
        <v>8298</v>
      </c>
      <c r="O2179" s="9">
        <f t="shared" si="204"/>
        <v>102</v>
      </c>
      <c r="P2179" s="5">
        <f t="shared" si="205"/>
        <v>60.865671641791046</v>
      </c>
      <c r="Q2179" t="str">
        <f t="shared" si="206"/>
        <v>food</v>
      </c>
      <c r="R2179" t="str">
        <f t="shared" si="207"/>
        <v>small batch</v>
      </c>
      <c r="S2179" s="10">
        <f t="shared" si="208"/>
        <v>41918.670115740737</v>
      </c>
      <c r="T2179" s="10">
        <f t="shared" si="209"/>
        <v>41948.731944444444</v>
      </c>
    </row>
    <row r="2180" spans="1:20" ht="60" x14ac:dyDescent="0.25">
      <c r="A2180">
        <v>3305</v>
      </c>
      <c r="B2180" s="3" t="s">
        <v>3305</v>
      </c>
      <c r="C2180" s="3" t="s">
        <v>7415</v>
      </c>
      <c r="D2180">
        <v>4000</v>
      </c>
      <c r="E2180">
        <v>4081</v>
      </c>
      <c r="F2180" t="s">
        <v>8219</v>
      </c>
      <c r="G2180" t="s">
        <v>8224</v>
      </c>
      <c r="H2180" t="s">
        <v>8246</v>
      </c>
      <c r="I2180">
        <v>1438374748</v>
      </c>
      <c r="J2180">
        <v>1435782748</v>
      </c>
      <c r="K2180" t="b">
        <v>0</v>
      </c>
      <c r="L2180">
        <v>20</v>
      </c>
      <c r="M2180" t="b">
        <v>1</v>
      </c>
      <c r="N2180" t="s">
        <v>8271</v>
      </c>
      <c r="O2180" s="9">
        <f t="shared" si="204"/>
        <v>102</v>
      </c>
      <c r="P2180" s="5">
        <f t="shared" si="205"/>
        <v>204.05</v>
      </c>
      <c r="Q2180" t="str">
        <f t="shared" si="206"/>
        <v>theater</v>
      </c>
      <c r="R2180" t="str">
        <f t="shared" si="207"/>
        <v>plays</v>
      </c>
      <c r="S2180" s="10">
        <f t="shared" si="208"/>
        <v>42186.855879629627</v>
      </c>
      <c r="T2180" s="10">
        <f t="shared" si="209"/>
        <v>42216.855879629627</v>
      </c>
    </row>
    <row r="2181" spans="1:20" ht="45" x14ac:dyDescent="0.25">
      <c r="A2181">
        <v>2527</v>
      </c>
      <c r="B2181" s="3" t="s">
        <v>2527</v>
      </c>
      <c r="C2181" s="3" t="s">
        <v>6637</v>
      </c>
      <c r="D2181">
        <v>4000</v>
      </c>
      <c r="E2181">
        <v>4085</v>
      </c>
      <c r="F2181" t="s">
        <v>8219</v>
      </c>
      <c r="G2181" t="s">
        <v>8224</v>
      </c>
      <c r="H2181" t="s">
        <v>8246</v>
      </c>
      <c r="I2181">
        <v>1382068740</v>
      </c>
      <c r="J2181">
        <v>1380477691</v>
      </c>
      <c r="K2181" t="b">
        <v>0</v>
      </c>
      <c r="L2181">
        <v>71</v>
      </c>
      <c r="M2181" t="b">
        <v>1</v>
      </c>
      <c r="N2181" t="s">
        <v>8300</v>
      </c>
      <c r="O2181" s="9">
        <f t="shared" si="204"/>
        <v>102</v>
      </c>
      <c r="P2181" s="5">
        <f t="shared" si="205"/>
        <v>57.535211267605632</v>
      </c>
      <c r="Q2181" t="str">
        <f t="shared" si="206"/>
        <v>music</v>
      </c>
      <c r="R2181" t="str">
        <f t="shared" si="207"/>
        <v>classical music</v>
      </c>
      <c r="S2181" s="10">
        <f t="shared" si="208"/>
        <v>41546.75105324074</v>
      </c>
      <c r="T2181" s="10">
        <f t="shared" si="209"/>
        <v>41565.165972222225</v>
      </c>
    </row>
    <row r="2182" spans="1:20" ht="45" x14ac:dyDescent="0.25">
      <c r="A2182">
        <v>3300</v>
      </c>
      <c r="B2182" s="3" t="s">
        <v>3300</v>
      </c>
      <c r="C2182" s="3" t="s">
        <v>7410</v>
      </c>
      <c r="D2182">
        <v>3000</v>
      </c>
      <c r="E2182">
        <v>4085</v>
      </c>
      <c r="F2182" t="s">
        <v>8219</v>
      </c>
      <c r="G2182" t="s">
        <v>8224</v>
      </c>
      <c r="H2182" t="s">
        <v>8246</v>
      </c>
      <c r="I2182">
        <v>1430329862</v>
      </c>
      <c r="J2182">
        <v>1428515462</v>
      </c>
      <c r="K2182" t="b">
        <v>0</v>
      </c>
      <c r="L2182">
        <v>88</v>
      </c>
      <c r="M2182" t="b">
        <v>1</v>
      </c>
      <c r="N2182" t="s">
        <v>8271</v>
      </c>
      <c r="O2182" s="9">
        <f t="shared" si="204"/>
        <v>136</v>
      </c>
      <c r="P2182" s="5">
        <f t="shared" si="205"/>
        <v>46.420454545454547</v>
      </c>
      <c r="Q2182" t="str">
        <f t="shared" si="206"/>
        <v>theater</v>
      </c>
      <c r="R2182" t="str">
        <f t="shared" si="207"/>
        <v>plays</v>
      </c>
      <c r="S2182" s="10">
        <f t="shared" si="208"/>
        <v>42102.743773148148</v>
      </c>
      <c r="T2182" s="10">
        <f t="shared" si="209"/>
        <v>42123.743773148148</v>
      </c>
    </row>
    <row r="2183" spans="1:20" ht="60" x14ac:dyDescent="0.25">
      <c r="A2183">
        <v>3381</v>
      </c>
      <c r="B2183" s="3" t="s">
        <v>3380</v>
      </c>
      <c r="C2183" s="3" t="s">
        <v>7491</v>
      </c>
      <c r="D2183">
        <v>4000</v>
      </c>
      <c r="E2183">
        <v>4090</v>
      </c>
      <c r="F2183" t="s">
        <v>8219</v>
      </c>
      <c r="G2183" t="s">
        <v>8224</v>
      </c>
      <c r="H2183" t="s">
        <v>8246</v>
      </c>
      <c r="I2183">
        <v>1426044383</v>
      </c>
      <c r="J2183">
        <v>1423455983</v>
      </c>
      <c r="K2183" t="b">
        <v>0</v>
      </c>
      <c r="L2183">
        <v>48</v>
      </c>
      <c r="M2183" t="b">
        <v>1</v>
      </c>
      <c r="N2183" t="s">
        <v>8271</v>
      </c>
      <c r="O2183" s="9">
        <f t="shared" si="204"/>
        <v>102</v>
      </c>
      <c r="P2183" s="5">
        <f t="shared" si="205"/>
        <v>85.208333333333329</v>
      </c>
      <c r="Q2183" t="str">
        <f t="shared" si="206"/>
        <v>theater</v>
      </c>
      <c r="R2183" t="str">
        <f t="shared" si="207"/>
        <v>plays</v>
      </c>
      <c r="S2183" s="10">
        <f t="shared" si="208"/>
        <v>42044.184988425928</v>
      </c>
      <c r="T2183" s="10">
        <f t="shared" si="209"/>
        <v>42074.143321759257</v>
      </c>
    </row>
    <row r="2184" spans="1:20" ht="60" x14ac:dyDescent="0.25">
      <c r="A2184">
        <v>1403</v>
      </c>
      <c r="B2184" s="3" t="s">
        <v>1404</v>
      </c>
      <c r="C2184" s="3" t="s">
        <v>5513</v>
      </c>
      <c r="D2184">
        <v>4000</v>
      </c>
      <c r="E2184">
        <v>4103</v>
      </c>
      <c r="F2184" t="s">
        <v>8219</v>
      </c>
      <c r="G2184" t="s">
        <v>8224</v>
      </c>
      <c r="H2184" t="s">
        <v>8246</v>
      </c>
      <c r="I2184">
        <v>1374802235</v>
      </c>
      <c r="J2184">
        <v>1372210235</v>
      </c>
      <c r="K2184" t="b">
        <v>0</v>
      </c>
      <c r="L2184">
        <v>66</v>
      </c>
      <c r="M2184" t="b">
        <v>1</v>
      </c>
      <c r="N2184" t="s">
        <v>8276</v>
      </c>
      <c r="O2184" s="9">
        <f t="shared" si="204"/>
        <v>103</v>
      </c>
      <c r="P2184" s="5">
        <f t="shared" si="205"/>
        <v>62.166666666666664</v>
      </c>
      <c r="Q2184" t="str">
        <f t="shared" si="206"/>
        <v>music</v>
      </c>
      <c r="R2184" t="str">
        <f t="shared" si="207"/>
        <v>rock</v>
      </c>
      <c r="S2184" s="10">
        <f t="shared" si="208"/>
        <v>41451.062905092593</v>
      </c>
      <c r="T2184" s="10">
        <f t="shared" si="209"/>
        <v>41481.062905092593</v>
      </c>
    </row>
    <row r="2185" spans="1:20" ht="60" x14ac:dyDescent="0.25">
      <c r="A2185">
        <v>2174</v>
      </c>
      <c r="B2185" s="3" t="s">
        <v>2175</v>
      </c>
      <c r="C2185" s="3" t="s">
        <v>6284</v>
      </c>
      <c r="D2185">
        <v>4000</v>
      </c>
      <c r="E2185">
        <v>4119</v>
      </c>
      <c r="F2185" t="s">
        <v>8219</v>
      </c>
      <c r="G2185" t="s">
        <v>8225</v>
      </c>
      <c r="H2185" t="s">
        <v>8247</v>
      </c>
      <c r="I2185">
        <v>1462453307</v>
      </c>
      <c r="J2185">
        <v>1459861307</v>
      </c>
      <c r="K2185" t="b">
        <v>0</v>
      </c>
      <c r="L2185">
        <v>63</v>
      </c>
      <c r="M2185" t="b">
        <v>1</v>
      </c>
      <c r="N2185" t="s">
        <v>8276</v>
      </c>
      <c r="O2185" s="9">
        <f t="shared" si="204"/>
        <v>103</v>
      </c>
      <c r="P2185" s="5">
        <f t="shared" si="205"/>
        <v>65.38095238095238</v>
      </c>
      <c r="Q2185" t="str">
        <f t="shared" si="206"/>
        <v>music</v>
      </c>
      <c r="R2185" t="str">
        <f t="shared" si="207"/>
        <v>rock</v>
      </c>
      <c r="S2185" s="10">
        <f t="shared" si="208"/>
        <v>42465.542905092589</v>
      </c>
      <c r="T2185" s="10">
        <f t="shared" si="209"/>
        <v>42495.542905092589</v>
      </c>
    </row>
    <row r="2186" spans="1:20" ht="45" x14ac:dyDescent="0.25">
      <c r="A2186">
        <v>303</v>
      </c>
      <c r="B2186" s="3" t="s">
        <v>304</v>
      </c>
      <c r="C2186" s="3" t="s">
        <v>4413</v>
      </c>
      <c r="D2186">
        <v>3000</v>
      </c>
      <c r="E2186">
        <v>4124</v>
      </c>
      <c r="F2186" t="s">
        <v>8219</v>
      </c>
      <c r="G2186" t="s">
        <v>8224</v>
      </c>
      <c r="H2186" t="s">
        <v>8246</v>
      </c>
      <c r="I2186">
        <v>1338601346</v>
      </c>
      <c r="J2186">
        <v>1336009346</v>
      </c>
      <c r="K2186" t="b">
        <v>1</v>
      </c>
      <c r="L2186">
        <v>82</v>
      </c>
      <c r="M2186" t="b">
        <v>1</v>
      </c>
      <c r="N2186" t="s">
        <v>8269</v>
      </c>
      <c r="O2186" s="9">
        <f t="shared" si="204"/>
        <v>137</v>
      </c>
      <c r="P2186" s="5">
        <f t="shared" si="205"/>
        <v>50.292682926829265</v>
      </c>
      <c r="Q2186" t="str">
        <f t="shared" si="206"/>
        <v>film &amp; video</v>
      </c>
      <c r="R2186" t="str">
        <f t="shared" si="207"/>
        <v>documentary</v>
      </c>
      <c r="S2186" s="10">
        <f t="shared" si="208"/>
        <v>41032.071134259262</v>
      </c>
      <c r="T2186" s="10">
        <f t="shared" si="209"/>
        <v>41062.071134259262</v>
      </c>
    </row>
    <row r="2187" spans="1:20" ht="60" x14ac:dyDescent="0.25">
      <c r="A2187">
        <v>1531</v>
      </c>
      <c r="B2187" s="3" t="s">
        <v>1532</v>
      </c>
      <c r="C2187" s="3" t="s">
        <v>5641</v>
      </c>
      <c r="D2187">
        <v>2350</v>
      </c>
      <c r="E2187">
        <v>4135</v>
      </c>
      <c r="F2187" t="s">
        <v>8219</v>
      </c>
      <c r="G2187" t="s">
        <v>8224</v>
      </c>
      <c r="H2187" t="s">
        <v>8246</v>
      </c>
      <c r="I2187">
        <v>1417402800</v>
      </c>
      <c r="J2187">
        <v>1414610126</v>
      </c>
      <c r="K2187" t="b">
        <v>1</v>
      </c>
      <c r="L2187">
        <v>73</v>
      </c>
      <c r="M2187" t="b">
        <v>1</v>
      </c>
      <c r="N2187" t="s">
        <v>8285</v>
      </c>
      <c r="O2187" s="9">
        <f t="shared" si="204"/>
        <v>176</v>
      </c>
      <c r="P2187" s="5">
        <f t="shared" si="205"/>
        <v>56.643835616438359</v>
      </c>
      <c r="Q2187" t="str">
        <f t="shared" si="206"/>
        <v>photography</v>
      </c>
      <c r="R2187" t="str">
        <f t="shared" si="207"/>
        <v>photobooks</v>
      </c>
      <c r="S2187" s="10">
        <f t="shared" si="208"/>
        <v>41941.802384259259</v>
      </c>
      <c r="T2187" s="10">
        <f t="shared" si="209"/>
        <v>41974.125</v>
      </c>
    </row>
    <row r="2188" spans="1:20" ht="60" x14ac:dyDescent="0.25">
      <c r="A2188">
        <v>3221</v>
      </c>
      <c r="B2188" s="3" t="s">
        <v>3221</v>
      </c>
      <c r="C2188" s="3" t="s">
        <v>7331</v>
      </c>
      <c r="D2188">
        <v>4000</v>
      </c>
      <c r="E2188">
        <v>4137</v>
      </c>
      <c r="F2188" t="s">
        <v>8219</v>
      </c>
      <c r="G2188" t="s">
        <v>8225</v>
      </c>
      <c r="H2188" t="s">
        <v>8247</v>
      </c>
      <c r="I2188">
        <v>1436114603</v>
      </c>
      <c r="J2188">
        <v>1433090603</v>
      </c>
      <c r="K2188" t="b">
        <v>1</v>
      </c>
      <c r="L2188">
        <v>113</v>
      </c>
      <c r="M2188" t="b">
        <v>1</v>
      </c>
      <c r="N2188" t="s">
        <v>8271</v>
      </c>
      <c r="O2188" s="9">
        <f t="shared" si="204"/>
        <v>103</v>
      </c>
      <c r="P2188" s="5">
        <f t="shared" si="205"/>
        <v>36.610619469026545</v>
      </c>
      <c r="Q2188" t="str">
        <f t="shared" si="206"/>
        <v>theater</v>
      </c>
      <c r="R2188" t="str">
        <f t="shared" si="207"/>
        <v>plays</v>
      </c>
      <c r="S2188" s="10">
        <f t="shared" si="208"/>
        <v>42155.696793981479</v>
      </c>
      <c r="T2188" s="10">
        <f t="shared" si="209"/>
        <v>42190.696793981479</v>
      </c>
    </row>
    <row r="2189" spans="1:20" ht="45" x14ac:dyDescent="0.25">
      <c r="A2189">
        <v>1273</v>
      </c>
      <c r="B2189" s="3" t="s">
        <v>1274</v>
      </c>
      <c r="C2189" s="3" t="s">
        <v>5383</v>
      </c>
      <c r="D2189">
        <v>4000</v>
      </c>
      <c r="E2189">
        <v>4140</v>
      </c>
      <c r="F2189" t="s">
        <v>8219</v>
      </c>
      <c r="G2189" t="s">
        <v>8229</v>
      </c>
      <c r="H2189" t="s">
        <v>8251</v>
      </c>
      <c r="I2189">
        <v>1409506291</v>
      </c>
      <c r="J2189">
        <v>1406914291</v>
      </c>
      <c r="K2189" t="b">
        <v>1</v>
      </c>
      <c r="L2189">
        <v>54</v>
      </c>
      <c r="M2189" t="b">
        <v>1</v>
      </c>
      <c r="N2189" t="s">
        <v>8276</v>
      </c>
      <c r="O2189" s="9">
        <f t="shared" si="204"/>
        <v>104</v>
      </c>
      <c r="P2189" s="5">
        <f t="shared" si="205"/>
        <v>76.666666666666671</v>
      </c>
      <c r="Q2189" t="str">
        <f t="shared" si="206"/>
        <v>music</v>
      </c>
      <c r="R2189" t="str">
        <f t="shared" si="207"/>
        <v>rock</v>
      </c>
      <c r="S2189" s="10">
        <f t="shared" si="208"/>
        <v>41852.730219907404</v>
      </c>
      <c r="T2189" s="10">
        <f t="shared" si="209"/>
        <v>41882.730219907404</v>
      </c>
    </row>
    <row r="2190" spans="1:20" ht="60" x14ac:dyDescent="0.25">
      <c r="A2190">
        <v>3340</v>
      </c>
      <c r="B2190" s="3" t="s">
        <v>3340</v>
      </c>
      <c r="C2190" s="3" t="s">
        <v>7450</v>
      </c>
      <c r="D2190">
        <v>3000</v>
      </c>
      <c r="E2190">
        <v>4145</v>
      </c>
      <c r="F2190" t="s">
        <v>8219</v>
      </c>
      <c r="G2190" t="s">
        <v>8224</v>
      </c>
      <c r="H2190" t="s">
        <v>8246</v>
      </c>
      <c r="I2190">
        <v>1481066554</v>
      </c>
      <c r="J2190">
        <v>1478906554</v>
      </c>
      <c r="K2190" t="b">
        <v>0</v>
      </c>
      <c r="L2190">
        <v>38</v>
      </c>
      <c r="M2190" t="b">
        <v>1</v>
      </c>
      <c r="N2190" t="s">
        <v>8271</v>
      </c>
      <c r="O2190" s="9">
        <f t="shared" si="204"/>
        <v>138</v>
      </c>
      <c r="P2190" s="5">
        <f t="shared" si="205"/>
        <v>109.07894736842105</v>
      </c>
      <c r="Q2190" t="str">
        <f t="shared" si="206"/>
        <v>theater</v>
      </c>
      <c r="R2190" t="str">
        <f t="shared" si="207"/>
        <v>plays</v>
      </c>
      <c r="S2190" s="10">
        <f t="shared" si="208"/>
        <v>42685.974004629628</v>
      </c>
      <c r="T2190" s="10">
        <f t="shared" si="209"/>
        <v>42710.974004629628</v>
      </c>
    </row>
    <row r="2191" spans="1:20" ht="45" x14ac:dyDescent="0.25">
      <c r="A2191">
        <v>3482</v>
      </c>
      <c r="B2191" s="3" t="s">
        <v>3481</v>
      </c>
      <c r="C2191" s="3" t="s">
        <v>7592</v>
      </c>
      <c r="D2191">
        <v>3000</v>
      </c>
      <c r="E2191">
        <v>4150</v>
      </c>
      <c r="F2191" t="s">
        <v>8219</v>
      </c>
      <c r="G2191" t="s">
        <v>8225</v>
      </c>
      <c r="H2191" t="s">
        <v>8247</v>
      </c>
      <c r="I2191">
        <v>1404671466</v>
      </c>
      <c r="J2191">
        <v>1402079466</v>
      </c>
      <c r="K2191" t="b">
        <v>0</v>
      </c>
      <c r="L2191">
        <v>80</v>
      </c>
      <c r="M2191" t="b">
        <v>1</v>
      </c>
      <c r="N2191" t="s">
        <v>8271</v>
      </c>
      <c r="O2191" s="9">
        <f t="shared" si="204"/>
        <v>138</v>
      </c>
      <c r="P2191" s="5">
        <f t="shared" si="205"/>
        <v>51.875</v>
      </c>
      <c r="Q2191" t="str">
        <f t="shared" si="206"/>
        <v>theater</v>
      </c>
      <c r="R2191" t="str">
        <f t="shared" si="207"/>
        <v>plays</v>
      </c>
      <c r="S2191" s="10">
        <f t="shared" si="208"/>
        <v>41796.771597222221</v>
      </c>
      <c r="T2191" s="10">
        <f t="shared" si="209"/>
        <v>41826.771597222221</v>
      </c>
    </row>
    <row r="2192" spans="1:20" ht="45" x14ac:dyDescent="0.25">
      <c r="A2192">
        <v>809</v>
      </c>
      <c r="B2192" s="3" t="s">
        <v>810</v>
      </c>
      <c r="C2192" s="3" t="s">
        <v>4919</v>
      </c>
      <c r="D2192">
        <v>4000</v>
      </c>
      <c r="E2192">
        <v>4151</v>
      </c>
      <c r="F2192" t="s">
        <v>8219</v>
      </c>
      <c r="G2192" t="s">
        <v>8224</v>
      </c>
      <c r="H2192" t="s">
        <v>8246</v>
      </c>
      <c r="I2192">
        <v>1390161630</v>
      </c>
      <c r="J2192">
        <v>1387569630</v>
      </c>
      <c r="K2192" t="b">
        <v>0</v>
      </c>
      <c r="L2192">
        <v>52</v>
      </c>
      <c r="M2192" t="b">
        <v>1</v>
      </c>
      <c r="N2192" t="s">
        <v>8276</v>
      </c>
      <c r="O2192" s="9">
        <f t="shared" si="204"/>
        <v>104</v>
      </c>
      <c r="P2192" s="5">
        <f t="shared" si="205"/>
        <v>79.82692307692308</v>
      </c>
      <c r="Q2192" t="str">
        <f t="shared" si="206"/>
        <v>music</v>
      </c>
      <c r="R2192" t="str">
        <f t="shared" si="207"/>
        <v>rock</v>
      </c>
      <c r="S2192" s="10">
        <f t="shared" si="208"/>
        <v>41628.833680555559</v>
      </c>
      <c r="T2192" s="10">
        <f t="shared" si="209"/>
        <v>41658.833680555559</v>
      </c>
    </row>
    <row r="2193" spans="1:20" ht="60" x14ac:dyDescent="0.25">
      <c r="A2193">
        <v>1888</v>
      </c>
      <c r="B2193" s="3" t="s">
        <v>1889</v>
      </c>
      <c r="C2193" s="3" t="s">
        <v>5998</v>
      </c>
      <c r="D2193">
        <v>2500</v>
      </c>
      <c r="E2193">
        <v>4152</v>
      </c>
      <c r="F2193" t="s">
        <v>8219</v>
      </c>
      <c r="G2193" t="s">
        <v>8224</v>
      </c>
      <c r="H2193" t="s">
        <v>8246</v>
      </c>
      <c r="I2193">
        <v>1275368340</v>
      </c>
      <c r="J2193">
        <v>1272692732</v>
      </c>
      <c r="K2193" t="b">
        <v>0</v>
      </c>
      <c r="L2193">
        <v>89</v>
      </c>
      <c r="M2193" t="b">
        <v>1</v>
      </c>
      <c r="N2193" t="s">
        <v>8279</v>
      </c>
      <c r="O2193" s="9">
        <f t="shared" si="204"/>
        <v>166</v>
      </c>
      <c r="P2193" s="5">
        <f t="shared" si="205"/>
        <v>46.651685393258425</v>
      </c>
      <c r="Q2193" t="str">
        <f t="shared" si="206"/>
        <v>music</v>
      </c>
      <c r="R2193" t="str">
        <f t="shared" si="207"/>
        <v>indie rock</v>
      </c>
      <c r="S2193" s="10">
        <f t="shared" si="208"/>
        <v>40299.239953703705</v>
      </c>
      <c r="T2193" s="10">
        <f t="shared" si="209"/>
        <v>40330.207638888889</v>
      </c>
    </row>
    <row r="2194" spans="1:20" ht="60" x14ac:dyDescent="0.25">
      <c r="A2194">
        <v>1265</v>
      </c>
      <c r="B2194" s="3" t="s">
        <v>1266</v>
      </c>
      <c r="C2194" s="3" t="s">
        <v>5375</v>
      </c>
      <c r="D2194">
        <v>3500</v>
      </c>
      <c r="E2194">
        <v>4170.17</v>
      </c>
      <c r="F2194" t="s">
        <v>8219</v>
      </c>
      <c r="G2194" t="s">
        <v>8224</v>
      </c>
      <c r="H2194" t="s">
        <v>8246</v>
      </c>
      <c r="I2194">
        <v>1291131815</v>
      </c>
      <c r="J2194">
        <v>1287071015</v>
      </c>
      <c r="K2194" t="b">
        <v>1</v>
      </c>
      <c r="L2194">
        <v>66</v>
      </c>
      <c r="M2194" t="b">
        <v>1</v>
      </c>
      <c r="N2194" t="s">
        <v>8276</v>
      </c>
      <c r="O2194" s="9">
        <f t="shared" si="204"/>
        <v>119</v>
      </c>
      <c r="P2194" s="5">
        <f t="shared" si="205"/>
        <v>63.184393939393942</v>
      </c>
      <c r="Q2194" t="str">
        <f t="shared" si="206"/>
        <v>music</v>
      </c>
      <c r="R2194" t="str">
        <f t="shared" si="207"/>
        <v>rock</v>
      </c>
      <c r="S2194" s="10">
        <f t="shared" si="208"/>
        <v>40465.655266203699</v>
      </c>
      <c r="T2194" s="10">
        <f t="shared" si="209"/>
        <v>40512.655266203699</v>
      </c>
    </row>
    <row r="2195" spans="1:20" ht="45" x14ac:dyDescent="0.25">
      <c r="A2195">
        <v>3682</v>
      </c>
      <c r="B2195" s="3" t="s">
        <v>3679</v>
      </c>
      <c r="C2195" s="3" t="s">
        <v>7792</v>
      </c>
      <c r="D2195">
        <v>3000</v>
      </c>
      <c r="E2195">
        <v>4176</v>
      </c>
      <c r="F2195" t="s">
        <v>8219</v>
      </c>
      <c r="G2195" t="s">
        <v>8224</v>
      </c>
      <c r="H2195" t="s">
        <v>8246</v>
      </c>
      <c r="I2195">
        <v>1402901940</v>
      </c>
      <c r="J2195">
        <v>1399998418</v>
      </c>
      <c r="K2195" t="b">
        <v>0</v>
      </c>
      <c r="L2195">
        <v>67</v>
      </c>
      <c r="M2195" t="b">
        <v>1</v>
      </c>
      <c r="N2195" t="s">
        <v>8271</v>
      </c>
      <c r="O2195" s="9">
        <f t="shared" si="204"/>
        <v>139</v>
      </c>
      <c r="P2195" s="5">
        <f t="shared" si="205"/>
        <v>62.328358208955223</v>
      </c>
      <c r="Q2195" t="str">
        <f t="shared" si="206"/>
        <v>theater</v>
      </c>
      <c r="R2195" t="str">
        <f t="shared" si="207"/>
        <v>plays</v>
      </c>
      <c r="S2195" s="10">
        <f t="shared" si="208"/>
        <v>41772.685393518521</v>
      </c>
      <c r="T2195" s="10">
        <f t="shared" si="209"/>
        <v>41806.290972222225</v>
      </c>
    </row>
    <row r="2196" spans="1:20" ht="60" x14ac:dyDescent="0.25">
      <c r="A2196">
        <v>2484</v>
      </c>
      <c r="B2196" s="3" t="s">
        <v>2484</v>
      </c>
      <c r="C2196" s="3" t="s">
        <v>6594</v>
      </c>
      <c r="D2196">
        <v>3500</v>
      </c>
      <c r="E2196">
        <v>4176.1099999999997</v>
      </c>
      <c r="F2196" t="s">
        <v>8219</v>
      </c>
      <c r="G2196" t="s">
        <v>8224</v>
      </c>
      <c r="H2196" t="s">
        <v>8246</v>
      </c>
      <c r="I2196">
        <v>1316124003</v>
      </c>
      <c r="J2196">
        <v>1313532003</v>
      </c>
      <c r="K2196" t="b">
        <v>0</v>
      </c>
      <c r="L2196">
        <v>90</v>
      </c>
      <c r="M2196" t="b">
        <v>1</v>
      </c>
      <c r="N2196" t="s">
        <v>8279</v>
      </c>
      <c r="O2196" s="9">
        <f t="shared" si="204"/>
        <v>119</v>
      </c>
      <c r="P2196" s="5">
        <f t="shared" si="205"/>
        <v>46.401222222222216</v>
      </c>
      <c r="Q2196" t="str">
        <f t="shared" si="206"/>
        <v>music</v>
      </c>
      <c r="R2196" t="str">
        <f t="shared" si="207"/>
        <v>indie rock</v>
      </c>
      <c r="S2196" s="10">
        <f t="shared" si="208"/>
        <v>40771.916701388887</v>
      </c>
      <c r="T2196" s="10">
        <f t="shared" si="209"/>
        <v>40801.916701388887</v>
      </c>
    </row>
    <row r="2197" spans="1:20" ht="60" x14ac:dyDescent="0.25">
      <c r="A2197">
        <v>1665</v>
      </c>
      <c r="B2197" s="3" t="s">
        <v>1666</v>
      </c>
      <c r="C2197" s="3" t="s">
        <v>5775</v>
      </c>
      <c r="D2197">
        <v>3500</v>
      </c>
      <c r="E2197">
        <v>4181</v>
      </c>
      <c r="F2197" t="s">
        <v>8219</v>
      </c>
      <c r="G2197" t="s">
        <v>8224</v>
      </c>
      <c r="H2197" t="s">
        <v>8246</v>
      </c>
      <c r="I2197">
        <v>1298343600</v>
      </c>
      <c r="J2197">
        <v>1295624113</v>
      </c>
      <c r="K2197" t="b">
        <v>0</v>
      </c>
      <c r="L2197">
        <v>93</v>
      </c>
      <c r="M2197" t="b">
        <v>1</v>
      </c>
      <c r="N2197" t="s">
        <v>8292</v>
      </c>
      <c r="O2197" s="9">
        <f t="shared" si="204"/>
        <v>119</v>
      </c>
      <c r="P2197" s="5">
        <f t="shared" si="205"/>
        <v>44.956989247311824</v>
      </c>
      <c r="Q2197" t="str">
        <f t="shared" si="206"/>
        <v>music</v>
      </c>
      <c r="R2197" t="str">
        <f t="shared" si="207"/>
        <v>pop</v>
      </c>
      <c r="S2197" s="10">
        <f t="shared" si="208"/>
        <v>40564.649456018517</v>
      </c>
      <c r="T2197" s="10">
        <f t="shared" si="209"/>
        <v>40596.125</v>
      </c>
    </row>
    <row r="2198" spans="1:20" ht="45" x14ac:dyDescent="0.25">
      <c r="A2198">
        <v>859</v>
      </c>
      <c r="B2198" s="3" t="s">
        <v>860</v>
      </c>
      <c r="C2198" s="3" t="s">
        <v>4969</v>
      </c>
      <c r="D2198">
        <v>4000</v>
      </c>
      <c r="E2198">
        <v>4187</v>
      </c>
      <c r="F2198" t="s">
        <v>8219</v>
      </c>
      <c r="G2198" t="s">
        <v>8224</v>
      </c>
      <c r="H2198" t="s">
        <v>8246</v>
      </c>
      <c r="I2198">
        <v>1433376000</v>
      </c>
      <c r="J2198">
        <v>1430768468</v>
      </c>
      <c r="K2198" t="b">
        <v>0</v>
      </c>
      <c r="L2198">
        <v>98</v>
      </c>
      <c r="M2198" t="b">
        <v>1</v>
      </c>
      <c r="N2198" t="s">
        <v>8277</v>
      </c>
      <c r="O2198" s="9">
        <f t="shared" si="204"/>
        <v>105</v>
      </c>
      <c r="P2198" s="5">
        <f t="shared" si="205"/>
        <v>42.724489795918366</v>
      </c>
      <c r="Q2198" t="str">
        <f t="shared" si="206"/>
        <v>music</v>
      </c>
      <c r="R2198" t="str">
        <f t="shared" si="207"/>
        <v>metal</v>
      </c>
      <c r="S2198" s="10">
        <f t="shared" si="208"/>
        <v>42128.820231481484</v>
      </c>
      <c r="T2198" s="10">
        <f t="shared" si="209"/>
        <v>42159</v>
      </c>
    </row>
    <row r="2199" spans="1:20" ht="30" x14ac:dyDescent="0.25">
      <c r="A2199">
        <v>807</v>
      </c>
      <c r="B2199" s="3" t="s">
        <v>808</v>
      </c>
      <c r="C2199" s="3" t="s">
        <v>4917</v>
      </c>
      <c r="D2199">
        <v>4000</v>
      </c>
      <c r="E2199">
        <v>4205</v>
      </c>
      <c r="F2199" t="s">
        <v>8219</v>
      </c>
      <c r="G2199" t="s">
        <v>8224</v>
      </c>
      <c r="H2199" t="s">
        <v>8246</v>
      </c>
      <c r="I2199">
        <v>1488333600</v>
      </c>
      <c r="J2199">
        <v>1485270311</v>
      </c>
      <c r="K2199" t="b">
        <v>0</v>
      </c>
      <c r="L2199">
        <v>57</v>
      </c>
      <c r="M2199" t="b">
        <v>1</v>
      </c>
      <c r="N2199" t="s">
        <v>8276</v>
      </c>
      <c r="O2199" s="9">
        <f t="shared" si="204"/>
        <v>105</v>
      </c>
      <c r="P2199" s="5">
        <f t="shared" si="205"/>
        <v>73.771929824561397</v>
      </c>
      <c r="Q2199" t="str">
        <f t="shared" si="206"/>
        <v>music</v>
      </c>
      <c r="R2199" t="str">
        <f t="shared" si="207"/>
        <v>rock</v>
      </c>
      <c r="S2199" s="10">
        <f t="shared" si="208"/>
        <v>42759.628599537042</v>
      </c>
      <c r="T2199" s="10">
        <f t="shared" si="209"/>
        <v>42795.083333333328</v>
      </c>
    </row>
    <row r="2200" spans="1:20" ht="60" x14ac:dyDescent="0.25">
      <c r="A2200">
        <v>3502</v>
      </c>
      <c r="B2200" s="3" t="s">
        <v>3501</v>
      </c>
      <c r="C2200" s="3" t="s">
        <v>7612</v>
      </c>
      <c r="D2200">
        <v>4000</v>
      </c>
      <c r="E2200">
        <v>4216</v>
      </c>
      <c r="F2200" t="s">
        <v>8219</v>
      </c>
      <c r="G2200" t="s">
        <v>8224</v>
      </c>
      <c r="H2200" t="s">
        <v>8246</v>
      </c>
      <c r="I2200">
        <v>1458100740</v>
      </c>
      <c r="J2200">
        <v>1456862924</v>
      </c>
      <c r="K2200" t="b">
        <v>0</v>
      </c>
      <c r="L2200">
        <v>31</v>
      </c>
      <c r="M2200" t="b">
        <v>1</v>
      </c>
      <c r="N2200" t="s">
        <v>8271</v>
      </c>
      <c r="O2200" s="9">
        <f t="shared" si="204"/>
        <v>105</v>
      </c>
      <c r="P2200" s="5">
        <f t="shared" si="205"/>
        <v>136</v>
      </c>
      <c r="Q2200" t="str">
        <f t="shared" si="206"/>
        <v>theater</v>
      </c>
      <c r="R2200" t="str">
        <f t="shared" si="207"/>
        <v>plays</v>
      </c>
      <c r="S2200" s="10">
        <f t="shared" si="208"/>
        <v>42430.839398148149</v>
      </c>
      <c r="T2200" s="10">
        <f t="shared" si="209"/>
        <v>42445.165972222225</v>
      </c>
    </row>
    <row r="2201" spans="1:20" ht="60" x14ac:dyDescent="0.25">
      <c r="A2201">
        <v>2094</v>
      </c>
      <c r="B2201" s="3" t="s">
        <v>2095</v>
      </c>
      <c r="C2201" s="3" t="s">
        <v>6204</v>
      </c>
      <c r="D2201">
        <v>3500</v>
      </c>
      <c r="E2201">
        <v>4219</v>
      </c>
      <c r="F2201" t="s">
        <v>8219</v>
      </c>
      <c r="G2201" t="s">
        <v>8224</v>
      </c>
      <c r="H2201" t="s">
        <v>8246</v>
      </c>
      <c r="I2201">
        <v>1330916400</v>
      </c>
      <c r="J2201">
        <v>1327969730</v>
      </c>
      <c r="K2201" t="b">
        <v>0</v>
      </c>
      <c r="L2201">
        <v>72</v>
      </c>
      <c r="M2201" t="b">
        <v>1</v>
      </c>
      <c r="N2201" t="s">
        <v>8279</v>
      </c>
      <c r="O2201" s="9">
        <f t="shared" si="204"/>
        <v>121</v>
      </c>
      <c r="P2201" s="5">
        <f t="shared" si="205"/>
        <v>58.597222222222221</v>
      </c>
      <c r="Q2201" t="str">
        <f t="shared" si="206"/>
        <v>music</v>
      </c>
      <c r="R2201" t="str">
        <f t="shared" si="207"/>
        <v>indie rock</v>
      </c>
      <c r="S2201" s="10">
        <f t="shared" si="208"/>
        <v>40939.02002314815</v>
      </c>
      <c r="T2201" s="10">
        <f t="shared" si="209"/>
        <v>40973.125</v>
      </c>
    </row>
    <row r="2202" spans="1:20" ht="60" x14ac:dyDescent="0.25">
      <c r="A2202">
        <v>2739</v>
      </c>
      <c r="B2202" s="3" t="s">
        <v>2739</v>
      </c>
      <c r="C2202" s="3" t="s">
        <v>6849</v>
      </c>
      <c r="D2202">
        <v>1100</v>
      </c>
      <c r="E2202">
        <v>4225</v>
      </c>
      <c r="F2202" t="s">
        <v>8219</v>
      </c>
      <c r="G2202" t="s">
        <v>8225</v>
      </c>
      <c r="H2202" t="s">
        <v>8247</v>
      </c>
      <c r="I2202">
        <v>1399324717</v>
      </c>
      <c r="J2202">
        <v>1395436717</v>
      </c>
      <c r="K2202" t="b">
        <v>0</v>
      </c>
      <c r="L2202">
        <v>191</v>
      </c>
      <c r="M2202" t="b">
        <v>1</v>
      </c>
      <c r="N2202" t="s">
        <v>8295</v>
      </c>
      <c r="O2202" s="9">
        <f t="shared" si="204"/>
        <v>384</v>
      </c>
      <c r="P2202" s="5">
        <f t="shared" si="205"/>
        <v>22.120418848167539</v>
      </c>
      <c r="Q2202" t="str">
        <f t="shared" si="206"/>
        <v>technology</v>
      </c>
      <c r="R2202" t="str">
        <f t="shared" si="207"/>
        <v>hardware</v>
      </c>
      <c r="S2202" s="10">
        <f t="shared" si="208"/>
        <v>41719.887928240743</v>
      </c>
      <c r="T2202" s="10">
        <f t="shared" si="209"/>
        <v>41764.887928240743</v>
      </c>
    </row>
    <row r="2203" spans="1:20" ht="60" x14ac:dyDescent="0.25">
      <c r="A2203">
        <v>3018</v>
      </c>
      <c r="B2203" s="3" t="s">
        <v>3018</v>
      </c>
      <c r="C2203" s="3" t="s">
        <v>7128</v>
      </c>
      <c r="D2203">
        <v>4200</v>
      </c>
      <c r="E2203">
        <v>4230</v>
      </c>
      <c r="F2203" t="s">
        <v>8219</v>
      </c>
      <c r="G2203" t="s">
        <v>8230</v>
      </c>
      <c r="H2203" t="s">
        <v>8249</v>
      </c>
      <c r="I2203">
        <v>1437429600</v>
      </c>
      <c r="J2203">
        <v>1433747376</v>
      </c>
      <c r="K2203" t="b">
        <v>0</v>
      </c>
      <c r="L2203">
        <v>41</v>
      </c>
      <c r="M2203" t="b">
        <v>1</v>
      </c>
      <c r="N2203" t="s">
        <v>8303</v>
      </c>
      <c r="O2203" s="9">
        <f t="shared" si="204"/>
        <v>101</v>
      </c>
      <c r="P2203" s="5">
        <f t="shared" si="205"/>
        <v>103.17073170731707</v>
      </c>
      <c r="Q2203" t="str">
        <f t="shared" si="206"/>
        <v>theater</v>
      </c>
      <c r="R2203" t="str">
        <f t="shared" si="207"/>
        <v>spaces</v>
      </c>
      <c r="S2203" s="10">
        <f t="shared" si="208"/>
        <v>42163.29833333334</v>
      </c>
      <c r="T2203" s="10">
        <f t="shared" si="209"/>
        <v>42205.916666666672</v>
      </c>
    </row>
    <row r="2204" spans="1:20" ht="45" x14ac:dyDescent="0.25">
      <c r="A2204">
        <v>2171</v>
      </c>
      <c r="B2204" s="3" t="s">
        <v>2172</v>
      </c>
      <c r="C2204" s="3" t="s">
        <v>6281</v>
      </c>
      <c r="D2204">
        <v>4000</v>
      </c>
      <c r="E2204">
        <v>4243</v>
      </c>
      <c r="F2204" t="s">
        <v>8219</v>
      </c>
      <c r="G2204" t="s">
        <v>8224</v>
      </c>
      <c r="H2204" t="s">
        <v>8246</v>
      </c>
      <c r="I2204">
        <v>1434949200</v>
      </c>
      <c r="J2204">
        <v>1431903495</v>
      </c>
      <c r="K2204" t="b">
        <v>0</v>
      </c>
      <c r="L2204">
        <v>47</v>
      </c>
      <c r="M2204" t="b">
        <v>1</v>
      </c>
      <c r="N2204" t="s">
        <v>8276</v>
      </c>
      <c r="O2204" s="9">
        <f t="shared" si="204"/>
        <v>106</v>
      </c>
      <c r="P2204" s="5">
        <f t="shared" si="205"/>
        <v>90.276595744680847</v>
      </c>
      <c r="Q2204" t="str">
        <f t="shared" si="206"/>
        <v>music</v>
      </c>
      <c r="R2204" t="str">
        <f t="shared" si="207"/>
        <v>rock</v>
      </c>
      <c r="S2204" s="10">
        <f t="shared" si="208"/>
        <v>42141.95711805555</v>
      </c>
      <c r="T2204" s="10">
        <f t="shared" si="209"/>
        <v>42177.208333333328</v>
      </c>
    </row>
    <row r="2205" spans="1:20" ht="45" x14ac:dyDescent="0.25">
      <c r="A2205">
        <v>2816</v>
      </c>
      <c r="B2205" s="3" t="s">
        <v>2816</v>
      </c>
      <c r="C2205" s="3" t="s">
        <v>6926</v>
      </c>
      <c r="D2205">
        <v>3000</v>
      </c>
      <c r="E2205">
        <v>4247</v>
      </c>
      <c r="F2205" t="s">
        <v>8219</v>
      </c>
      <c r="G2205" t="s">
        <v>8225</v>
      </c>
      <c r="H2205" t="s">
        <v>8247</v>
      </c>
      <c r="I2205">
        <v>1438531200</v>
      </c>
      <c r="J2205">
        <v>1435921992</v>
      </c>
      <c r="K2205" t="b">
        <v>0</v>
      </c>
      <c r="L2205">
        <v>169</v>
      </c>
      <c r="M2205" t="b">
        <v>1</v>
      </c>
      <c r="N2205" t="s">
        <v>8271</v>
      </c>
      <c r="O2205" s="9">
        <f t="shared" si="204"/>
        <v>142</v>
      </c>
      <c r="P2205" s="5">
        <f t="shared" si="205"/>
        <v>25.130177514792898</v>
      </c>
      <c r="Q2205" t="str">
        <f t="shared" si="206"/>
        <v>theater</v>
      </c>
      <c r="R2205" t="str">
        <f t="shared" si="207"/>
        <v>plays</v>
      </c>
      <c r="S2205" s="10">
        <f t="shared" si="208"/>
        <v>42188.467499999999</v>
      </c>
      <c r="T2205" s="10">
        <f t="shared" si="209"/>
        <v>42218.666666666672</v>
      </c>
    </row>
    <row r="2206" spans="1:20" ht="45" x14ac:dyDescent="0.25">
      <c r="A2206">
        <v>3359</v>
      </c>
      <c r="B2206" s="3" t="s">
        <v>3358</v>
      </c>
      <c r="C2206" s="3" t="s">
        <v>7469</v>
      </c>
      <c r="D2206">
        <v>4000</v>
      </c>
      <c r="E2206">
        <v>4250</v>
      </c>
      <c r="F2206" t="s">
        <v>8219</v>
      </c>
      <c r="G2206" t="s">
        <v>8224</v>
      </c>
      <c r="H2206" t="s">
        <v>8246</v>
      </c>
      <c r="I2206">
        <v>1487985734</v>
      </c>
      <c r="J2206">
        <v>1484097734</v>
      </c>
      <c r="K2206" t="b">
        <v>0</v>
      </c>
      <c r="L2206">
        <v>23</v>
      </c>
      <c r="M2206" t="b">
        <v>1</v>
      </c>
      <c r="N2206" t="s">
        <v>8271</v>
      </c>
      <c r="O2206" s="9">
        <f t="shared" si="204"/>
        <v>106</v>
      </c>
      <c r="P2206" s="5">
        <f t="shared" si="205"/>
        <v>184.78260869565219</v>
      </c>
      <c r="Q2206" t="str">
        <f t="shared" si="206"/>
        <v>theater</v>
      </c>
      <c r="R2206" t="str">
        <f t="shared" si="207"/>
        <v>plays</v>
      </c>
      <c r="S2206" s="10">
        <f t="shared" si="208"/>
        <v>42746.057106481487</v>
      </c>
      <c r="T2206" s="10">
        <f t="shared" si="209"/>
        <v>42791.057106481487</v>
      </c>
    </row>
    <row r="2207" spans="1:20" ht="45" x14ac:dyDescent="0.25">
      <c r="A2207">
        <v>2109</v>
      </c>
      <c r="B2207" s="3" t="s">
        <v>2110</v>
      </c>
      <c r="C2207" s="3" t="s">
        <v>6219</v>
      </c>
      <c r="D2207">
        <v>4000</v>
      </c>
      <c r="E2207">
        <v>4261</v>
      </c>
      <c r="F2207" t="s">
        <v>8219</v>
      </c>
      <c r="G2207" t="s">
        <v>8224</v>
      </c>
      <c r="H2207" t="s">
        <v>8246</v>
      </c>
      <c r="I2207">
        <v>1436115617</v>
      </c>
      <c r="J2207">
        <v>1433523617</v>
      </c>
      <c r="K2207" t="b">
        <v>0</v>
      </c>
      <c r="L2207">
        <v>40</v>
      </c>
      <c r="M2207" t="b">
        <v>1</v>
      </c>
      <c r="N2207" t="s">
        <v>8279</v>
      </c>
      <c r="O2207" s="9">
        <f t="shared" si="204"/>
        <v>107</v>
      </c>
      <c r="P2207" s="5">
        <f t="shared" si="205"/>
        <v>106.52500000000001</v>
      </c>
      <c r="Q2207" t="str">
        <f t="shared" si="206"/>
        <v>music</v>
      </c>
      <c r="R2207" t="str">
        <f t="shared" si="207"/>
        <v>indie rock</v>
      </c>
      <c r="S2207" s="10">
        <f t="shared" si="208"/>
        <v>42160.708530092597</v>
      </c>
      <c r="T2207" s="10">
        <f t="shared" si="209"/>
        <v>42190.708530092597</v>
      </c>
    </row>
    <row r="2208" spans="1:20" ht="30" x14ac:dyDescent="0.25">
      <c r="A2208">
        <v>1247</v>
      </c>
      <c r="B2208" s="3" t="s">
        <v>1248</v>
      </c>
      <c r="C2208" s="3" t="s">
        <v>5357</v>
      </c>
      <c r="D2208">
        <v>3500</v>
      </c>
      <c r="E2208">
        <v>4275</v>
      </c>
      <c r="F2208" t="s">
        <v>8219</v>
      </c>
      <c r="G2208" t="s">
        <v>8224</v>
      </c>
      <c r="H2208" t="s">
        <v>8246</v>
      </c>
      <c r="I2208">
        <v>1367823655</v>
      </c>
      <c r="J2208">
        <v>1365231655</v>
      </c>
      <c r="K2208" t="b">
        <v>1</v>
      </c>
      <c r="L2208">
        <v>50</v>
      </c>
      <c r="M2208" t="b">
        <v>1</v>
      </c>
      <c r="N2208" t="s">
        <v>8276</v>
      </c>
      <c r="O2208" s="9">
        <f t="shared" si="204"/>
        <v>122</v>
      </c>
      <c r="P2208" s="5">
        <f t="shared" si="205"/>
        <v>85.5</v>
      </c>
      <c r="Q2208" t="str">
        <f t="shared" si="206"/>
        <v>music</v>
      </c>
      <c r="R2208" t="str">
        <f t="shared" si="207"/>
        <v>rock</v>
      </c>
      <c r="S2208" s="10">
        <f t="shared" si="208"/>
        <v>41370.292303240742</v>
      </c>
      <c r="T2208" s="10">
        <f t="shared" si="209"/>
        <v>41400.292303240742</v>
      </c>
    </row>
    <row r="2209" spans="1:20" ht="30" x14ac:dyDescent="0.25">
      <c r="A2209">
        <v>815</v>
      </c>
      <c r="B2209" s="3" t="s">
        <v>816</v>
      </c>
      <c r="C2209" s="3" t="s">
        <v>4925</v>
      </c>
      <c r="D2209">
        <v>4000</v>
      </c>
      <c r="E2209">
        <v>4280</v>
      </c>
      <c r="F2209" t="s">
        <v>8219</v>
      </c>
      <c r="G2209" t="s">
        <v>8224</v>
      </c>
      <c r="H2209" t="s">
        <v>8246</v>
      </c>
      <c r="I2209">
        <v>1414879303</v>
      </c>
      <c r="J2209">
        <v>1412287303</v>
      </c>
      <c r="K2209" t="b">
        <v>0</v>
      </c>
      <c r="L2209">
        <v>43</v>
      </c>
      <c r="M2209" t="b">
        <v>1</v>
      </c>
      <c r="N2209" t="s">
        <v>8276</v>
      </c>
      <c r="O2209" s="9">
        <f t="shared" si="204"/>
        <v>107</v>
      </c>
      <c r="P2209" s="5">
        <f t="shared" si="205"/>
        <v>99.534883720930239</v>
      </c>
      <c r="Q2209" t="str">
        <f t="shared" si="206"/>
        <v>music</v>
      </c>
      <c r="R2209" t="str">
        <f t="shared" si="207"/>
        <v>rock</v>
      </c>
      <c r="S2209" s="10">
        <f t="shared" si="208"/>
        <v>41914.917858796296</v>
      </c>
      <c r="T2209" s="10">
        <f t="shared" si="209"/>
        <v>41944.917858796296</v>
      </c>
    </row>
    <row r="2210" spans="1:20" ht="45" x14ac:dyDescent="0.25">
      <c r="A2210">
        <v>3308</v>
      </c>
      <c r="B2210" s="3" t="s">
        <v>3308</v>
      </c>
      <c r="C2210" s="3" t="s">
        <v>7418</v>
      </c>
      <c r="D2210">
        <v>3500</v>
      </c>
      <c r="E2210">
        <v>4280</v>
      </c>
      <c r="F2210" t="s">
        <v>8219</v>
      </c>
      <c r="G2210" t="s">
        <v>8224</v>
      </c>
      <c r="H2210" t="s">
        <v>8246</v>
      </c>
      <c r="I2210">
        <v>1460581365</v>
      </c>
      <c r="J2210">
        <v>1458766965</v>
      </c>
      <c r="K2210" t="b">
        <v>0</v>
      </c>
      <c r="L2210">
        <v>57</v>
      </c>
      <c r="M2210" t="b">
        <v>1</v>
      </c>
      <c r="N2210" t="s">
        <v>8271</v>
      </c>
      <c r="O2210" s="9">
        <f t="shared" si="204"/>
        <v>122</v>
      </c>
      <c r="P2210" s="5">
        <f t="shared" si="205"/>
        <v>75.087719298245617</v>
      </c>
      <c r="Q2210" t="str">
        <f t="shared" si="206"/>
        <v>theater</v>
      </c>
      <c r="R2210" t="str">
        <f t="shared" si="207"/>
        <v>plays</v>
      </c>
      <c r="S2210" s="10">
        <f t="shared" si="208"/>
        <v>42452.876909722225</v>
      </c>
      <c r="T2210" s="10">
        <f t="shared" si="209"/>
        <v>42473.876909722225</v>
      </c>
    </row>
    <row r="2211" spans="1:20" ht="60" x14ac:dyDescent="0.25">
      <c r="A2211">
        <v>2528</v>
      </c>
      <c r="B2211" s="3" t="s">
        <v>2528</v>
      </c>
      <c r="C2211" s="3" t="s">
        <v>6638</v>
      </c>
      <c r="D2211">
        <v>4000</v>
      </c>
      <c r="E2211">
        <v>4289.99</v>
      </c>
      <c r="F2211" t="s">
        <v>8219</v>
      </c>
      <c r="G2211" t="s">
        <v>8225</v>
      </c>
      <c r="H2211" t="s">
        <v>8247</v>
      </c>
      <c r="I2211">
        <v>1440068400</v>
      </c>
      <c r="J2211">
        <v>1438459303</v>
      </c>
      <c r="K2211" t="b">
        <v>0</v>
      </c>
      <c r="L2211">
        <v>81</v>
      </c>
      <c r="M2211" t="b">
        <v>1</v>
      </c>
      <c r="N2211" t="s">
        <v>8300</v>
      </c>
      <c r="O2211" s="9">
        <f t="shared" si="204"/>
        <v>107</v>
      </c>
      <c r="P2211" s="5">
        <f t="shared" si="205"/>
        <v>52.962839506172834</v>
      </c>
      <c r="Q2211" t="str">
        <f t="shared" si="206"/>
        <v>music</v>
      </c>
      <c r="R2211" t="str">
        <f t="shared" si="207"/>
        <v>classical music</v>
      </c>
      <c r="S2211" s="10">
        <f t="shared" si="208"/>
        <v>42217.834525462968</v>
      </c>
      <c r="T2211" s="10">
        <f t="shared" si="209"/>
        <v>42236.458333333328</v>
      </c>
    </row>
    <row r="2212" spans="1:20" ht="60" x14ac:dyDescent="0.25">
      <c r="A2212">
        <v>3273</v>
      </c>
      <c r="B2212" s="3" t="s">
        <v>3273</v>
      </c>
      <c r="C2212" s="3" t="s">
        <v>7383</v>
      </c>
      <c r="D2212">
        <v>4000</v>
      </c>
      <c r="E2212">
        <v>4296</v>
      </c>
      <c r="F2212" t="s">
        <v>8219</v>
      </c>
      <c r="G2212" t="s">
        <v>8224</v>
      </c>
      <c r="H2212" t="s">
        <v>8246</v>
      </c>
      <c r="I2212">
        <v>1473879600</v>
      </c>
      <c r="J2212">
        <v>1472498042</v>
      </c>
      <c r="K2212" t="b">
        <v>1</v>
      </c>
      <c r="L2212">
        <v>21</v>
      </c>
      <c r="M2212" t="b">
        <v>1</v>
      </c>
      <c r="N2212" t="s">
        <v>8271</v>
      </c>
      <c r="O2212" s="9">
        <f t="shared" si="204"/>
        <v>107</v>
      </c>
      <c r="P2212" s="5">
        <f t="shared" si="205"/>
        <v>204.57142857142858</v>
      </c>
      <c r="Q2212" t="str">
        <f t="shared" si="206"/>
        <v>theater</v>
      </c>
      <c r="R2212" t="str">
        <f t="shared" si="207"/>
        <v>plays</v>
      </c>
      <c r="S2212" s="10">
        <f t="shared" si="208"/>
        <v>42611.801412037035</v>
      </c>
      <c r="T2212" s="10">
        <f t="shared" si="209"/>
        <v>42627.791666666672</v>
      </c>
    </row>
    <row r="2213" spans="1:20" ht="60" x14ac:dyDescent="0.25">
      <c r="A2213">
        <v>3768</v>
      </c>
      <c r="B2213" s="3" t="s">
        <v>3765</v>
      </c>
      <c r="C2213" s="3" t="s">
        <v>7878</v>
      </c>
      <c r="D2213">
        <v>4000</v>
      </c>
      <c r="E2213">
        <v>4306.1099999999997</v>
      </c>
      <c r="F2213" t="s">
        <v>8219</v>
      </c>
      <c r="G2213" t="s">
        <v>8224</v>
      </c>
      <c r="H2213" t="s">
        <v>8246</v>
      </c>
      <c r="I2213">
        <v>1402594090</v>
      </c>
      <c r="J2213">
        <v>1400002090</v>
      </c>
      <c r="K2213" t="b">
        <v>0</v>
      </c>
      <c r="L2213">
        <v>58</v>
      </c>
      <c r="M2213" t="b">
        <v>1</v>
      </c>
      <c r="N2213" t="s">
        <v>8305</v>
      </c>
      <c r="O2213" s="9">
        <f t="shared" si="204"/>
        <v>108</v>
      </c>
      <c r="P2213" s="5">
        <f t="shared" si="205"/>
        <v>74.243275862068955</v>
      </c>
      <c r="Q2213" t="str">
        <f t="shared" si="206"/>
        <v>theater</v>
      </c>
      <c r="R2213" t="str">
        <f t="shared" si="207"/>
        <v>musical</v>
      </c>
      <c r="S2213" s="10">
        <f t="shared" si="208"/>
        <v>41772.727893518517</v>
      </c>
      <c r="T2213" s="10">
        <f t="shared" si="209"/>
        <v>41802.727893518517</v>
      </c>
    </row>
    <row r="2214" spans="1:20" ht="30" x14ac:dyDescent="0.25">
      <c r="A2214">
        <v>2058</v>
      </c>
      <c r="B2214" s="3" t="s">
        <v>2059</v>
      </c>
      <c r="C2214" s="3" t="s">
        <v>6168</v>
      </c>
      <c r="D2214">
        <v>2560</v>
      </c>
      <c r="E2214">
        <v>4308</v>
      </c>
      <c r="F2214" t="s">
        <v>8219</v>
      </c>
      <c r="G2214" t="s">
        <v>8225</v>
      </c>
      <c r="H2214" t="s">
        <v>8247</v>
      </c>
      <c r="I2214">
        <v>1425326400</v>
      </c>
      <c r="J2214">
        <v>1421916830</v>
      </c>
      <c r="K2214" t="b">
        <v>0</v>
      </c>
      <c r="L2214">
        <v>410</v>
      </c>
      <c r="M2214" t="b">
        <v>1</v>
      </c>
      <c r="N2214" t="s">
        <v>8295</v>
      </c>
      <c r="O2214" s="9">
        <f t="shared" si="204"/>
        <v>168</v>
      </c>
      <c r="P2214" s="5">
        <f t="shared" si="205"/>
        <v>10.507317073170732</v>
      </c>
      <c r="Q2214" t="str">
        <f t="shared" si="206"/>
        <v>technology</v>
      </c>
      <c r="R2214" t="str">
        <f t="shared" si="207"/>
        <v>hardware</v>
      </c>
      <c r="S2214" s="10">
        <f t="shared" si="208"/>
        <v>42026.370717592596</v>
      </c>
      <c r="T2214" s="10">
        <f t="shared" si="209"/>
        <v>42065.833333333328</v>
      </c>
    </row>
    <row r="2215" spans="1:20" ht="60" x14ac:dyDescent="0.25">
      <c r="A2215">
        <v>2665</v>
      </c>
      <c r="B2215" s="3" t="s">
        <v>2665</v>
      </c>
      <c r="C2215" s="3" t="s">
        <v>6775</v>
      </c>
      <c r="D2215">
        <v>3500</v>
      </c>
      <c r="E2215">
        <v>4310</v>
      </c>
      <c r="F2215" t="s">
        <v>8219</v>
      </c>
      <c r="G2215" t="s">
        <v>8224</v>
      </c>
      <c r="H2215" t="s">
        <v>8246</v>
      </c>
      <c r="I2215">
        <v>1430774974</v>
      </c>
      <c r="J2215">
        <v>1426886974</v>
      </c>
      <c r="K2215" t="b">
        <v>0</v>
      </c>
      <c r="L2215">
        <v>46</v>
      </c>
      <c r="M2215" t="b">
        <v>1</v>
      </c>
      <c r="N2215" t="s">
        <v>8302</v>
      </c>
      <c r="O2215" s="9">
        <f t="shared" si="204"/>
        <v>123</v>
      </c>
      <c r="P2215" s="5">
        <f t="shared" si="205"/>
        <v>93.695652173913047</v>
      </c>
      <c r="Q2215" t="str">
        <f t="shared" si="206"/>
        <v>technology</v>
      </c>
      <c r="R2215" t="str">
        <f t="shared" si="207"/>
        <v>makerspaces</v>
      </c>
      <c r="S2215" s="10">
        <f t="shared" si="208"/>
        <v>42083.895532407405</v>
      </c>
      <c r="T2215" s="10">
        <f t="shared" si="209"/>
        <v>42128.895532407405</v>
      </c>
    </row>
    <row r="2216" spans="1:20" ht="45" x14ac:dyDescent="0.25">
      <c r="A2216">
        <v>1667</v>
      </c>
      <c r="B2216" s="3" t="s">
        <v>1668</v>
      </c>
      <c r="C2216" s="3" t="s">
        <v>5777</v>
      </c>
      <c r="D2216">
        <v>3400</v>
      </c>
      <c r="E2216">
        <v>4313</v>
      </c>
      <c r="F2216" t="s">
        <v>8219</v>
      </c>
      <c r="G2216" t="s">
        <v>8224</v>
      </c>
      <c r="H2216" t="s">
        <v>8246</v>
      </c>
      <c r="I2216">
        <v>1394521140</v>
      </c>
      <c r="J2216">
        <v>1392169298</v>
      </c>
      <c r="K2216" t="b">
        <v>0</v>
      </c>
      <c r="L2216">
        <v>82</v>
      </c>
      <c r="M2216" t="b">
        <v>1</v>
      </c>
      <c r="N2216" t="s">
        <v>8292</v>
      </c>
      <c r="O2216" s="9">
        <f t="shared" si="204"/>
        <v>127</v>
      </c>
      <c r="P2216" s="5">
        <f t="shared" si="205"/>
        <v>52.597560975609753</v>
      </c>
      <c r="Q2216" t="str">
        <f t="shared" si="206"/>
        <v>music</v>
      </c>
      <c r="R2216" t="str">
        <f t="shared" si="207"/>
        <v>pop</v>
      </c>
      <c r="S2216" s="10">
        <f t="shared" si="208"/>
        <v>41682.0705787037</v>
      </c>
      <c r="T2216" s="10">
        <f t="shared" si="209"/>
        <v>41709.290972222225</v>
      </c>
    </row>
    <row r="2217" spans="1:20" ht="60" x14ac:dyDescent="0.25">
      <c r="A2217">
        <v>2291</v>
      </c>
      <c r="B2217" s="3" t="s">
        <v>2292</v>
      </c>
      <c r="C2217" s="3" t="s">
        <v>6401</v>
      </c>
      <c r="D2217">
        <v>2500</v>
      </c>
      <c r="E2217">
        <v>4320</v>
      </c>
      <c r="F2217" t="s">
        <v>8219</v>
      </c>
      <c r="G2217" t="s">
        <v>8224</v>
      </c>
      <c r="H2217" t="s">
        <v>8246</v>
      </c>
      <c r="I2217">
        <v>1335153600</v>
      </c>
      <c r="J2217">
        <v>1332199618</v>
      </c>
      <c r="K2217" t="b">
        <v>0</v>
      </c>
      <c r="L2217">
        <v>43</v>
      </c>
      <c r="M2217" t="b">
        <v>1</v>
      </c>
      <c r="N2217" t="s">
        <v>8276</v>
      </c>
      <c r="O2217" s="9">
        <f t="shared" si="204"/>
        <v>173</v>
      </c>
      <c r="P2217" s="5">
        <f t="shared" si="205"/>
        <v>100.46511627906976</v>
      </c>
      <c r="Q2217" t="str">
        <f t="shared" si="206"/>
        <v>music</v>
      </c>
      <c r="R2217" t="str">
        <f t="shared" si="207"/>
        <v>rock</v>
      </c>
      <c r="S2217" s="10">
        <f t="shared" si="208"/>
        <v>40987.977060185185</v>
      </c>
      <c r="T2217" s="10">
        <f t="shared" si="209"/>
        <v>41022.166666666664</v>
      </c>
    </row>
    <row r="2218" spans="1:20" ht="45" x14ac:dyDescent="0.25">
      <c r="A2218">
        <v>1299</v>
      </c>
      <c r="B2218" s="3" t="s">
        <v>1300</v>
      </c>
      <c r="C2218" s="3" t="s">
        <v>5409</v>
      </c>
      <c r="D2218">
        <v>3500</v>
      </c>
      <c r="E2218">
        <v>4340</v>
      </c>
      <c r="F2218" t="s">
        <v>8219</v>
      </c>
      <c r="G2218" t="s">
        <v>8224</v>
      </c>
      <c r="H2218" t="s">
        <v>8246</v>
      </c>
      <c r="I2218">
        <v>1436902359</v>
      </c>
      <c r="J2218">
        <v>1434310359</v>
      </c>
      <c r="K2218" t="b">
        <v>0</v>
      </c>
      <c r="L2218">
        <v>32</v>
      </c>
      <c r="M2218" t="b">
        <v>1</v>
      </c>
      <c r="N2218" t="s">
        <v>8271</v>
      </c>
      <c r="O2218" s="9">
        <f t="shared" si="204"/>
        <v>124</v>
      </c>
      <c r="P2218" s="5">
        <f t="shared" si="205"/>
        <v>135.625</v>
      </c>
      <c r="Q2218" t="str">
        <f t="shared" si="206"/>
        <v>theater</v>
      </c>
      <c r="R2218" t="str">
        <f t="shared" si="207"/>
        <v>plays</v>
      </c>
      <c r="S2218" s="10">
        <f t="shared" si="208"/>
        <v>42169.814340277779</v>
      </c>
      <c r="T2218" s="10">
        <f t="shared" si="209"/>
        <v>42199.814340277779</v>
      </c>
    </row>
    <row r="2219" spans="1:20" ht="30" x14ac:dyDescent="0.25">
      <c r="A2219">
        <v>1462</v>
      </c>
      <c r="B2219" s="3" t="s">
        <v>1463</v>
      </c>
      <c r="C2219" s="3" t="s">
        <v>5572</v>
      </c>
      <c r="D2219">
        <v>4000</v>
      </c>
      <c r="E2219">
        <v>4340.7</v>
      </c>
      <c r="F2219" t="s">
        <v>8219</v>
      </c>
      <c r="G2219" t="s">
        <v>8224</v>
      </c>
      <c r="H2219" t="s">
        <v>8246</v>
      </c>
      <c r="I2219">
        <v>1365609271</v>
      </c>
      <c r="J2219">
        <v>1363017271</v>
      </c>
      <c r="K2219" t="b">
        <v>1</v>
      </c>
      <c r="L2219">
        <v>150</v>
      </c>
      <c r="M2219" t="b">
        <v>1</v>
      </c>
      <c r="N2219" t="s">
        <v>8288</v>
      </c>
      <c r="O2219" s="9">
        <f t="shared" si="204"/>
        <v>109</v>
      </c>
      <c r="P2219" s="5">
        <f t="shared" si="205"/>
        <v>28.937999999999999</v>
      </c>
      <c r="Q2219" t="str">
        <f t="shared" si="206"/>
        <v>publishing</v>
      </c>
      <c r="R2219" t="str">
        <f t="shared" si="207"/>
        <v>radio &amp; podcasts</v>
      </c>
      <c r="S2219" s="10">
        <f t="shared" si="208"/>
        <v>41344.662858796299</v>
      </c>
      <c r="T2219" s="10">
        <f t="shared" si="209"/>
        <v>41374.662858796299</v>
      </c>
    </row>
    <row r="2220" spans="1:20" ht="45" x14ac:dyDescent="0.25">
      <c r="A2220">
        <v>1384</v>
      </c>
      <c r="B2220" s="3" t="s">
        <v>1385</v>
      </c>
      <c r="C2220" s="3" t="s">
        <v>5494</v>
      </c>
      <c r="D2220">
        <v>3500</v>
      </c>
      <c r="E2220">
        <v>4343</v>
      </c>
      <c r="F2220" t="s">
        <v>8219</v>
      </c>
      <c r="G2220" t="s">
        <v>8224</v>
      </c>
      <c r="H2220" t="s">
        <v>8246</v>
      </c>
      <c r="I2220">
        <v>1436117922</v>
      </c>
      <c r="J2220">
        <v>1433525922</v>
      </c>
      <c r="K2220" t="b">
        <v>0</v>
      </c>
      <c r="L2220">
        <v>63</v>
      </c>
      <c r="M2220" t="b">
        <v>1</v>
      </c>
      <c r="N2220" t="s">
        <v>8276</v>
      </c>
      <c r="O2220" s="9">
        <f t="shared" si="204"/>
        <v>124</v>
      </c>
      <c r="P2220" s="5">
        <f t="shared" si="205"/>
        <v>68.936507936507937</v>
      </c>
      <c r="Q2220" t="str">
        <f t="shared" si="206"/>
        <v>music</v>
      </c>
      <c r="R2220" t="str">
        <f t="shared" si="207"/>
        <v>rock</v>
      </c>
      <c r="S2220" s="10">
        <f t="shared" si="208"/>
        <v>42160.735208333332</v>
      </c>
      <c r="T2220" s="10">
        <f t="shared" si="209"/>
        <v>42190.735208333332</v>
      </c>
    </row>
    <row r="2221" spans="1:20" ht="60" x14ac:dyDescent="0.25">
      <c r="A2221">
        <v>1291</v>
      </c>
      <c r="B2221" s="3" t="s">
        <v>1292</v>
      </c>
      <c r="C2221" s="3" t="s">
        <v>5401</v>
      </c>
      <c r="D2221">
        <v>3000</v>
      </c>
      <c r="E2221">
        <v>4371</v>
      </c>
      <c r="F2221" t="s">
        <v>8219</v>
      </c>
      <c r="G2221" t="s">
        <v>8224</v>
      </c>
      <c r="H2221" t="s">
        <v>8246</v>
      </c>
      <c r="I2221">
        <v>1428390000</v>
      </c>
      <c r="J2221">
        <v>1425224391</v>
      </c>
      <c r="K2221" t="b">
        <v>0</v>
      </c>
      <c r="L2221">
        <v>42</v>
      </c>
      <c r="M2221" t="b">
        <v>1</v>
      </c>
      <c r="N2221" t="s">
        <v>8271</v>
      </c>
      <c r="O2221" s="9">
        <f t="shared" si="204"/>
        <v>146</v>
      </c>
      <c r="P2221" s="5">
        <f t="shared" si="205"/>
        <v>104.07142857142857</v>
      </c>
      <c r="Q2221" t="str">
        <f t="shared" si="206"/>
        <v>theater</v>
      </c>
      <c r="R2221" t="str">
        <f t="shared" si="207"/>
        <v>plays</v>
      </c>
      <c r="S2221" s="10">
        <f t="shared" si="208"/>
        <v>42064.652673611112</v>
      </c>
      <c r="T2221" s="10">
        <f t="shared" si="209"/>
        <v>42101.291666666672</v>
      </c>
    </row>
    <row r="2222" spans="1:20" ht="45" x14ac:dyDescent="0.25">
      <c r="A2222">
        <v>2066</v>
      </c>
      <c r="B2222" s="3" t="s">
        <v>2067</v>
      </c>
      <c r="C2222" s="3" t="s">
        <v>6176</v>
      </c>
      <c r="D2222">
        <v>2000</v>
      </c>
      <c r="E2222">
        <v>4372</v>
      </c>
      <c r="F2222" t="s">
        <v>8219</v>
      </c>
      <c r="G2222" t="s">
        <v>8224</v>
      </c>
      <c r="H2222" t="s">
        <v>8246</v>
      </c>
      <c r="I2222">
        <v>1408818683</v>
      </c>
      <c r="J2222">
        <v>1406226683</v>
      </c>
      <c r="K2222" t="b">
        <v>0</v>
      </c>
      <c r="L2222">
        <v>65</v>
      </c>
      <c r="M2222" t="b">
        <v>1</v>
      </c>
      <c r="N2222" t="s">
        <v>8295</v>
      </c>
      <c r="O2222" s="9">
        <f t="shared" si="204"/>
        <v>219</v>
      </c>
      <c r="P2222" s="5">
        <f t="shared" si="205"/>
        <v>67.261538461538464</v>
      </c>
      <c r="Q2222" t="str">
        <f t="shared" si="206"/>
        <v>technology</v>
      </c>
      <c r="R2222" t="str">
        <f t="shared" si="207"/>
        <v>hardware</v>
      </c>
      <c r="S2222" s="10">
        <f t="shared" si="208"/>
        <v>41844.771793981483</v>
      </c>
      <c r="T2222" s="10">
        <f t="shared" si="209"/>
        <v>41874.771793981483</v>
      </c>
    </row>
    <row r="2223" spans="1:20" ht="60" x14ac:dyDescent="0.25">
      <c r="A2223">
        <v>2617</v>
      </c>
      <c r="B2223" s="3" t="s">
        <v>2617</v>
      </c>
      <c r="C2223" s="3" t="s">
        <v>6727</v>
      </c>
      <c r="D2223">
        <v>500</v>
      </c>
      <c r="E2223">
        <v>4388</v>
      </c>
      <c r="F2223" t="s">
        <v>8219</v>
      </c>
      <c r="G2223" t="s">
        <v>8224</v>
      </c>
      <c r="H2223" t="s">
        <v>8246</v>
      </c>
      <c r="I2223">
        <v>1413838751</v>
      </c>
      <c r="J2223">
        <v>1411246751</v>
      </c>
      <c r="K2223" t="b">
        <v>1</v>
      </c>
      <c r="L2223">
        <v>159</v>
      </c>
      <c r="M2223" t="b">
        <v>1</v>
      </c>
      <c r="N2223" t="s">
        <v>8301</v>
      </c>
      <c r="O2223" s="9">
        <f t="shared" si="204"/>
        <v>878</v>
      </c>
      <c r="P2223" s="5">
        <f t="shared" si="205"/>
        <v>27.59748427672956</v>
      </c>
      <c r="Q2223" t="str">
        <f t="shared" si="206"/>
        <v>technology</v>
      </c>
      <c r="R2223" t="str">
        <f t="shared" si="207"/>
        <v>space exploration</v>
      </c>
      <c r="S2223" s="10">
        <f t="shared" si="208"/>
        <v>41902.874432870369</v>
      </c>
      <c r="T2223" s="10">
        <f t="shared" si="209"/>
        <v>41932.874432870369</v>
      </c>
    </row>
    <row r="2224" spans="1:20" ht="45" x14ac:dyDescent="0.25">
      <c r="A2224">
        <v>5</v>
      </c>
      <c r="B2224" s="3" t="s">
        <v>7</v>
      </c>
      <c r="C2224" s="3" t="s">
        <v>4116</v>
      </c>
      <c r="D2224">
        <v>3999</v>
      </c>
      <c r="E2224">
        <v>4390</v>
      </c>
      <c r="F2224" t="s">
        <v>8219</v>
      </c>
      <c r="G2224" t="s">
        <v>8224</v>
      </c>
      <c r="H2224" t="s">
        <v>8246</v>
      </c>
      <c r="I2224">
        <v>1469770500</v>
      </c>
      <c r="J2224">
        <v>1468362207</v>
      </c>
      <c r="K2224" t="b">
        <v>0</v>
      </c>
      <c r="L2224">
        <v>47</v>
      </c>
      <c r="M2224" t="b">
        <v>1</v>
      </c>
      <c r="N2224" t="s">
        <v>8265</v>
      </c>
      <c r="O2224" s="9">
        <f t="shared" si="204"/>
        <v>110</v>
      </c>
      <c r="P2224" s="5">
        <f t="shared" si="205"/>
        <v>93.40425531914893</v>
      </c>
      <c r="Q2224" t="str">
        <f t="shared" si="206"/>
        <v>film &amp; video</v>
      </c>
      <c r="R2224" t="str">
        <f t="shared" si="207"/>
        <v>television</v>
      </c>
      <c r="S2224" s="10">
        <f t="shared" si="208"/>
        <v>42563.932951388888</v>
      </c>
      <c r="T2224" s="10">
        <f t="shared" si="209"/>
        <v>42580.232638888891</v>
      </c>
    </row>
    <row r="2225" spans="1:20" ht="45" x14ac:dyDescent="0.25">
      <c r="A2225">
        <v>251</v>
      </c>
      <c r="B2225" s="3" t="s">
        <v>252</v>
      </c>
      <c r="C2225" s="3" t="s">
        <v>4361</v>
      </c>
      <c r="D2225">
        <v>3500</v>
      </c>
      <c r="E2225">
        <v>4395</v>
      </c>
      <c r="F2225" t="s">
        <v>8219</v>
      </c>
      <c r="G2225" t="s">
        <v>8224</v>
      </c>
      <c r="H2225" t="s">
        <v>8246</v>
      </c>
      <c r="I2225">
        <v>1337194800</v>
      </c>
      <c r="J2225">
        <v>1334429646</v>
      </c>
      <c r="K2225" t="b">
        <v>1</v>
      </c>
      <c r="L2225">
        <v>77</v>
      </c>
      <c r="M2225" t="b">
        <v>1</v>
      </c>
      <c r="N2225" t="s">
        <v>8269</v>
      </c>
      <c r="O2225" s="9">
        <f t="shared" si="204"/>
        <v>126</v>
      </c>
      <c r="P2225" s="5">
        <f t="shared" si="205"/>
        <v>57.077922077922075</v>
      </c>
      <c r="Q2225" t="str">
        <f t="shared" si="206"/>
        <v>film &amp; video</v>
      </c>
      <c r="R2225" t="str">
        <f t="shared" si="207"/>
        <v>documentary</v>
      </c>
      <c r="S2225" s="10">
        <f t="shared" si="208"/>
        <v>41013.787569444445</v>
      </c>
      <c r="T2225" s="10">
        <f t="shared" si="209"/>
        <v>41045.791666666664</v>
      </c>
    </row>
    <row r="2226" spans="1:20" ht="45" x14ac:dyDescent="0.25">
      <c r="A2226">
        <v>3033</v>
      </c>
      <c r="B2226" s="3" t="s">
        <v>3033</v>
      </c>
      <c r="C2226" s="3" t="s">
        <v>7143</v>
      </c>
      <c r="D2226">
        <v>3000</v>
      </c>
      <c r="E2226">
        <v>4396</v>
      </c>
      <c r="F2226" t="s">
        <v>8219</v>
      </c>
      <c r="G2226" t="s">
        <v>8224</v>
      </c>
      <c r="H2226" t="s">
        <v>8246</v>
      </c>
      <c r="I2226">
        <v>1471487925</v>
      </c>
      <c r="J2226">
        <v>1468895925</v>
      </c>
      <c r="K2226" t="b">
        <v>0</v>
      </c>
      <c r="L2226">
        <v>23</v>
      </c>
      <c r="M2226" t="b">
        <v>1</v>
      </c>
      <c r="N2226" t="s">
        <v>8303</v>
      </c>
      <c r="O2226" s="9">
        <f t="shared" si="204"/>
        <v>147</v>
      </c>
      <c r="P2226" s="5">
        <f t="shared" si="205"/>
        <v>191.13043478260869</v>
      </c>
      <c r="Q2226" t="str">
        <f t="shared" si="206"/>
        <v>theater</v>
      </c>
      <c r="R2226" t="str">
        <f t="shared" si="207"/>
        <v>spaces</v>
      </c>
      <c r="S2226" s="10">
        <f t="shared" si="208"/>
        <v>42570.110243055555</v>
      </c>
      <c r="T2226" s="10">
        <f t="shared" si="209"/>
        <v>42600.110243055555</v>
      </c>
    </row>
    <row r="2227" spans="1:20" ht="45" x14ac:dyDescent="0.25">
      <c r="A2227">
        <v>3315</v>
      </c>
      <c r="B2227" s="3" t="s">
        <v>3315</v>
      </c>
      <c r="C2227" s="3" t="s">
        <v>7425</v>
      </c>
      <c r="D2227">
        <v>4000</v>
      </c>
      <c r="E2227">
        <v>4400</v>
      </c>
      <c r="F2227" t="s">
        <v>8219</v>
      </c>
      <c r="G2227" t="s">
        <v>8225</v>
      </c>
      <c r="H2227" t="s">
        <v>8247</v>
      </c>
      <c r="I2227">
        <v>1462519041</v>
      </c>
      <c r="J2227">
        <v>1459927041</v>
      </c>
      <c r="K2227" t="b">
        <v>0</v>
      </c>
      <c r="L2227">
        <v>89</v>
      </c>
      <c r="M2227" t="b">
        <v>1</v>
      </c>
      <c r="N2227" t="s">
        <v>8271</v>
      </c>
      <c r="O2227" s="9">
        <f t="shared" si="204"/>
        <v>110</v>
      </c>
      <c r="P2227" s="5">
        <f t="shared" si="205"/>
        <v>49.438202247191015</v>
      </c>
      <c r="Q2227" t="str">
        <f t="shared" si="206"/>
        <v>theater</v>
      </c>
      <c r="R2227" t="str">
        <f t="shared" si="207"/>
        <v>plays</v>
      </c>
      <c r="S2227" s="10">
        <f t="shared" si="208"/>
        <v>42466.303715277783</v>
      </c>
      <c r="T2227" s="10">
        <f t="shared" si="209"/>
        <v>42496.303715277783</v>
      </c>
    </row>
    <row r="2228" spans="1:20" ht="60" x14ac:dyDescent="0.25">
      <c r="A2228">
        <v>3724</v>
      </c>
      <c r="B2228" s="3" t="s">
        <v>3721</v>
      </c>
      <c r="C2228" s="3" t="s">
        <v>7834</v>
      </c>
      <c r="D2228">
        <v>4300</v>
      </c>
      <c r="E2228">
        <v>4409.55</v>
      </c>
      <c r="F2228" t="s">
        <v>8219</v>
      </c>
      <c r="G2228" t="s">
        <v>8225</v>
      </c>
      <c r="H2228" t="s">
        <v>8247</v>
      </c>
      <c r="I2228">
        <v>1462402800</v>
      </c>
      <c r="J2228">
        <v>1459856860</v>
      </c>
      <c r="K2228" t="b">
        <v>0</v>
      </c>
      <c r="L2228">
        <v>89</v>
      </c>
      <c r="M2228" t="b">
        <v>1</v>
      </c>
      <c r="N2228" t="s">
        <v>8271</v>
      </c>
      <c r="O2228" s="9">
        <f t="shared" si="204"/>
        <v>103</v>
      </c>
      <c r="P2228" s="5">
        <f t="shared" si="205"/>
        <v>49.545505617977533</v>
      </c>
      <c r="Q2228" t="str">
        <f t="shared" si="206"/>
        <v>theater</v>
      </c>
      <c r="R2228" t="str">
        <f t="shared" si="207"/>
        <v>plays</v>
      </c>
      <c r="S2228" s="10">
        <f t="shared" si="208"/>
        <v>42465.491435185191</v>
      </c>
      <c r="T2228" s="10">
        <f t="shared" si="209"/>
        <v>42494.958333333328</v>
      </c>
    </row>
    <row r="2229" spans="1:20" ht="30" x14ac:dyDescent="0.25">
      <c r="A2229">
        <v>3759</v>
      </c>
      <c r="B2229" s="3" t="s">
        <v>3756</v>
      </c>
      <c r="C2229" s="3" t="s">
        <v>7869</v>
      </c>
      <c r="D2229">
        <v>4000</v>
      </c>
      <c r="E2229">
        <v>4409.7700000000004</v>
      </c>
      <c r="F2229" t="s">
        <v>8219</v>
      </c>
      <c r="G2229" t="s">
        <v>8224</v>
      </c>
      <c r="H2229" t="s">
        <v>8246</v>
      </c>
      <c r="I2229">
        <v>1440556553</v>
      </c>
      <c r="J2229">
        <v>1435372553</v>
      </c>
      <c r="K2229" t="b">
        <v>0</v>
      </c>
      <c r="L2229">
        <v>88</v>
      </c>
      <c r="M2229" t="b">
        <v>1</v>
      </c>
      <c r="N2229" t="s">
        <v>8305</v>
      </c>
      <c r="O2229" s="9">
        <f t="shared" si="204"/>
        <v>110</v>
      </c>
      <c r="P2229" s="5">
        <f t="shared" si="205"/>
        <v>50.111022727272733</v>
      </c>
      <c r="Q2229" t="str">
        <f t="shared" si="206"/>
        <v>theater</v>
      </c>
      <c r="R2229" t="str">
        <f t="shared" si="207"/>
        <v>musical</v>
      </c>
      <c r="S2229" s="10">
        <f t="shared" si="208"/>
        <v>42182.108252314814</v>
      </c>
      <c r="T2229" s="10">
        <f t="shared" si="209"/>
        <v>42242.108252314814</v>
      </c>
    </row>
    <row r="2230" spans="1:20" ht="45" x14ac:dyDescent="0.25">
      <c r="A2230">
        <v>3265</v>
      </c>
      <c r="B2230" s="3" t="s">
        <v>3265</v>
      </c>
      <c r="C2230" s="3" t="s">
        <v>7375</v>
      </c>
      <c r="D2230">
        <v>2700</v>
      </c>
      <c r="E2230">
        <v>4428</v>
      </c>
      <c r="F2230" t="s">
        <v>8219</v>
      </c>
      <c r="G2230" t="s">
        <v>8241</v>
      </c>
      <c r="H2230" t="s">
        <v>8249</v>
      </c>
      <c r="I2230">
        <v>1449162000</v>
      </c>
      <c r="J2230">
        <v>1446570315</v>
      </c>
      <c r="K2230" t="b">
        <v>1</v>
      </c>
      <c r="L2230">
        <v>63</v>
      </c>
      <c r="M2230" t="b">
        <v>1</v>
      </c>
      <c r="N2230" t="s">
        <v>8271</v>
      </c>
      <c r="O2230" s="9">
        <f t="shared" si="204"/>
        <v>164</v>
      </c>
      <c r="P2230" s="5">
        <f t="shared" si="205"/>
        <v>70.285714285714292</v>
      </c>
      <c r="Q2230" t="str">
        <f t="shared" si="206"/>
        <v>theater</v>
      </c>
      <c r="R2230" t="str">
        <f t="shared" si="207"/>
        <v>plays</v>
      </c>
      <c r="S2230" s="10">
        <f t="shared" si="208"/>
        <v>42311.711979166663</v>
      </c>
      <c r="T2230" s="10">
        <f t="shared" si="209"/>
        <v>42341.708333333328</v>
      </c>
    </row>
    <row r="2231" spans="1:20" ht="60" x14ac:dyDescent="0.25">
      <c r="A2231">
        <v>3398</v>
      </c>
      <c r="B2231" s="3" t="s">
        <v>3397</v>
      </c>
      <c r="C2231" s="3" t="s">
        <v>7508</v>
      </c>
      <c r="D2231">
        <v>4000</v>
      </c>
      <c r="E2231">
        <v>4443</v>
      </c>
      <c r="F2231" t="s">
        <v>8219</v>
      </c>
      <c r="G2231" t="s">
        <v>8224</v>
      </c>
      <c r="H2231" t="s">
        <v>8246</v>
      </c>
      <c r="I2231">
        <v>1416589200</v>
      </c>
      <c r="J2231">
        <v>1414605776</v>
      </c>
      <c r="K2231" t="b">
        <v>0</v>
      </c>
      <c r="L2231">
        <v>65</v>
      </c>
      <c r="M2231" t="b">
        <v>1</v>
      </c>
      <c r="N2231" t="s">
        <v>8271</v>
      </c>
      <c r="O2231" s="9">
        <f t="shared" si="204"/>
        <v>111</v>
      </c>
      <c r="P2231" s="5">
        <f t="shared" si="205"/>
        <v>68.353846153846149</v>
      </c>
      <c r="Q2231" t="str">
        <f t="shared" si="206"/>
        <v>theater</v>
      </c>
      <c r="R2231" t="str">
        <f t="shared" si="207"/>
        <v>plays</v>
      </c>
      <c r="S2231" s="10">
        <f t="shared" si="208"/>
        <v>41941.75203703704</v>
      </c>
      <c r="T2231" s="10">
        <f t="shared" si="209"/>
        <v>41964.708333333328</v>
      </c>
    </row>
    <row r="2232" spans="1:20" ht="45" x14ac:dyDescent="0.25">
      <c r="A2232">
        <v>3466</v>
      </c>
      <c r="B2232" s="3" t="s">
        <v>3465</v>
      </c>
      <c r="C2232" s="3" t="s">
        <v>7576</v>
      </c>
      <c r="D2232">
        <v>3500</v>
      </c>
      <c r="E2232">
        <v>4450</v>
      </c>
      <c r="F2232" t="s">
        <v>8219</v>
      </c>
      <c r="G2232" t="s">
        <v>8224</v>
      </c>
      <c r="H2232" t="s">
        <v>8246</v>
      </c>
      <c r="I2232">
        <v>1461108450</v>
      </c>
      <c r="J2232">
        <v>1455928050</v>
      </c>
      <c r="K2232" t="b">
        <v>0</v>
      </c>
      <c r="L2232">
        <v>61</v>
      </c>
      <c r="M2232" t="b">
        <v>1</v>
      </c>
      <c r="N2232" t="s">
        <v>8271</v>
      </c>
      <c r="O2232" s="9">
        <f t="shared" si="204"/>
        <v>127</v>
      </c>
      <c r="P2232" s="5">
        <f t="shared" si="205"/>
        <v>72.950819672131146</v>
      </c>
      <c r="Q2232" t="str">
        <f t="shared" si="206"/>
        <v>theater</v>
      </c>
      <c r="R2232" t="str">
        <f t="shared" si="207"/>
        <v>plays</v>
      </c>
      <c r="S2232" s="10">
        <f t="shared" si="208"/>
        <v>42420.019097222219</v>
      </c>
      <c r="T2232" s="10">
        <f t="shared" si="209"/>
        <v>42479.977430555555</v>
      </c>
    </row>
    <row r="2233" spans="1:20" ht="60" x14ac:dyDescent="0.25">
      <c r="A2233">
        <v>2210</v>
      </c>
      <c r="B2233" s="3" t="s">
        <v>2211</v>
      </c>
      <c r="C2233" s="3" t="s">
        <v>6320</v>
      </c>
      <c r="D2233">
        <v>4000</v>
      </c>
      <c r="E2233">
        <v>4457</v>
      </c>
      <c r="F2233" t="s">
        <v>8219</v>
      </c>
      <c r="G2233" t="s">
        <v>8224</v>
      </c>
      <c r="H2233" t="s">
        <v>8246</v>
      </c>
      <c r="I2233">
        <v>1334424960</v>
      </c>
      <c r="J2233">
        <v>1329442510</v>
      </c>
      <c r="K2233" t="b">
        <v>0</v>
      </c>
      <c r="L2233">
        <v>72</v>
      </c>
      <c r="M2233" t="b">
        <v>1</v>
      </c>
      <c r="N2233" t="s">
        <v>8280</v>
      </c>
      <c r="O2233" s="9">
        <f t="shared" si="204"/>
        <v>111</v>
      </c>
      <c r="P2233" s="5">
        <f t="shared" si="205"/>
        <v>61.902777777777779</v>
      </c>
      <c r="Q2233" t="str">
        <f t="shared" si="206"/>
        <v>music</v>
      </c>
      <c r="R2233" t="str">
        <f t="shared" si="207"/>
        <v>electronic music</v>
      </c>
      <c r="S2233" s="10">
        <f t="shared" si="208"/>
        <v>40956.066087962965</v>
      </c>
      <c r="T2233" s="10">
        <f t="shared" si="209"/>
        <v>41013.73333333333</v>
      </c>
    </row>
    <row r="2234" spans="1:20" ht="60" x14ac:dyDescent="0.25">
      <c r="A2234">
        <v>808</v>
      </c>
      <c r="B2234" s="3" t="s">
        <v>809</v>
      </c>
      <c r="C2234" s="3" t="s">
        <v>4918</v>
      </c>
      <c r="D2234">
        <v>4500</v>
      </c>
      <c r="E2234">
        <v>4500</v>
      </c>
      <c r="F2234" t="s">
        <v>8219</v>
      </c>
      <c r="G2234" t="s">
        <v>8229</v>
      </c>
      <c r="H2234" t="s">
        <v>8251</v>
      </c>
      <c r="I2234">
        <v>1419224340</v>
      </c>
      <c r="J2234">
        <v>1416363886</v>
      </c>
      <c r="K2234" t="b">
        <v>0</v>
      </c>
      <c r="L2234">
        <v>43</v>
      </c>
      <c r="M2234" t="b">
        <v>1</v>
      </c>
      <c r="N2234" t="s">
        <v>8276</v>
      </c>
      <c r="O2234" s="9">
        <f t="shared" si="204"/>
        <v>100</v>
      </c>
      <c r="P2234" s="5">
        <f t="shared" si="205"/>
        <v>104.65116279069767</v>
      </c>
      <c r="Q2234" t="str">
        <f t="shared" si="206"/>
        <v>music</v>
      </c>
      <c r="R2234" t="str">
        <f t="shared" si="207"/>
        <v>rock</v>
      </c>
      <c r="S2234" s="10">
        <f t="shared" si="208"/>
        <v>41962.100532407407</v>
      </c>
      <c r="T2234" s="10">
        <f t="shared" si="209"/>
        <v>41995.207638888889</v>
      </c>
    </row>
    <row r="2235" spans="1:20" ht="60" x14ac:dyDescent="0.25">
      <c r="A2235">
        <v>3674</v>
      </c>
      <c r="B2235" s="3" t="s">
        <v>3671</v>
      </c>
      <c r="C2235" s="3" t="s">
        <v>7784</v>
      </c>
      <c r="D2235">
        <v>4500</v>
      </c>
      <c r="E2235">
        <v>4500</v>
      </c>
      <c r="F2235" t="s">
        <v>8219</v>
      </c>
      <c r="G2235" t="s">
        <v>8236</v>
      </c>
      <c r="H2235" t="s">
        <v>8249</v>
      </c>
      <c r="I2235">
        <v>1472936229</v>
      </c>
      <c r="J2235">
        <v>1467752229</v>
      </c>
      <c r="K2235" t="b">
        <v>0</v>
      </c>
      <c r="L2235">
        <v>31</v>
      </c>
      <c r="M2235" t="b">
        <v>1</v>
      </c>
      <c r="N2235" t="s">
        <v>8271</v>
      </c>
      <c r="O2235" s="9">
        <f t="shared" si="204"/>
        <v>100</v>
      </c>
      <c r="P2235" s="5">
        <f t="shared" si="205"/>
        <v>145.16129032258064</v>
      </c>
      <c r="Q2235" t="str">
        <f t="shared" si="206"/>
        <v>theater</v>
      </c>
      <c r="R2235" t="str">
        <f t="shared" si="207"/>
        <v>plays</v>
      </c>
      <c r="S2235" s="10">
        <f t="shared" si="208"/>
        <v>42556.873020833329</v>
      </c>
      <c r="T2235" s="10">
        <f t="shared" si="209"/>
        <v>42616.873020833329</v>
      </c>
    </row>
    <row r="2236" spans="1:20" ht="45" x14ac:dyDescent="0.25">
      <c r="A2236">
        <v>2497</v>
      </c>
      <c r="B2236" s="3" t="s">
        <v>2497</v>
      </c>
      <c r="C2236" s="3" t="s">
        <v>6607</v>
      </c>
      <c r="D2236">
        <v>4000</v>
      </c>
      <c r="E2236">
        <v>4510.8599999999997</v>
      </c>
      <c r="F2236" t="s">
        <v>8219</v>
      </c>
      <c r="G2236" t="s">
        <v>8224</v>
      </c>
      <c r="H2236" t="s">
        <v>8246</v>
      </c>
      <c r="I2236">
        <v>1312578338</v>
      </c>
      <c r="J2236">
        <v>1309986338</v>
      </c>
      <c r="K2236" t="b">
        <v>0</v>
      </c>
      <c r="L2236">
        <v>56</v>
      </c>
      <c r="M2236" t="b">
        <v>1</v>
      </c>
      <c r="N2236" t="s">
        <v>8279</v>
      </c>
      <c r="O2236" s="9">
        <f t="shared" si="204"/>
        <v>113</v>
      </c>
      <c r="P2236" s="5">
        <f t="shared" si="205"/>
        <v>80.551071428571419</v>
      </c>
      <c r="Q2236" t="str">
        <f t="shared" si="206"/>
        <v>music</v>
      </c>
      <c r="R2236" t="str">
        <f t="shared" si="207"/>
        <v>indie rock</v>
      </c>
      <c r="S2236" s="10">
        <f t="shared" si="208"/>
        <v>40730.878912037035</v>
      </c>
      <c r="T2236" s="10">
        <f t="shared" si="209"/>
        <v>40760.878912037035</v>
      </c>
    </row>
    <row r="2237" spans="1:20" ht="60" x14ac:dyDescent="0.25">
      <c r="A2237">
        <v>2808</v>
      </c>
      <c r="B2237" s="3" t="s">
        <v>2808</v>
      </c>
      <c r="C2237" s="3" t="s">
        <v>6918</v>
      </c>
      <c r="D2237">
        <v>4500</v>
      </c>
      <c r="E2237">
        <v>4511</v>
      </c>
      <c r="F2237" t="s">
        <v>8219</v>
      </c>
      <c r="G2237" t="s">
        <v>8224</v>
      </c>
      <c r="H2237" t="s">
        <v>8246</v>
      </c>
      <c r="I2237">
        <v>1440274735</v>
      </c>
      <c r="J2237">
        <v>1437682735</v>
      </c>
      <c r="K2237" t="b">
        <v>0</v>
      </c>
      <c r="L2237">
        <v>69</v>
      </c>
      <c r="M2237" t="b">
        <v>1</v>
      </c>
      <c r="N2237" t="s">
        <v>8271</v>
      </c>
      <c r="O2237" s="9">
        <f t="shared" si="204"/>
        <v>100</v>
      </c>
      <c r="P2237" s="5">
        <f t="shared" si="205"/>
        <v>65.376811594202906</v>
      </c>
      <c r="Q2237" t="str">
        <f t="shared" si="206"/>
        <v>theater</v>
      </c>
      <c r="R2237" t="str">
        <f t="shared" si="207"/>
        <v>plays</v>
      </c>
      <c r="S2237" s="10">
        <f t="shared" si="208"/>
        <v>42208.84646990741</v>
      </c>
      <c r="T2237" s="10">
        <f t="shared" si="209"/>
        <v>42238.84646990741</v>
      </c>
    </row>
    <row r="2238" spans="1:20" ht="60" x14ac:dyDescent="0.25">
      <c r="A2238">
        <v>2481</v>
      </c>
      <c r="B2238" s="3" t="s">
        <v>2481</v>
      </c>
      <c r="C2238" s="3" t="s">
        <v>6591</v>
      </c>
      <c r="D2238">
        <v>4000</v>
      </c>
      <c r="E2238">
        <v>4516.4399999999996</v>
      </c>
      <c r="F2238" t="s">
        <v>8219</v>
      </c>
      <c r="G2238" t="s">
        <v>8224</v>
      </c>
      <c r="H2238" t="s">
        <v>8246</v>
      </c>
      <c r="I2238">
        <v>1335799808</v>
      </c>
      <c r="J2238">
        <v>1333207808</v>
      </c>
      <c r="K2238" t="b">
        <v>0</v>
      </c>
      <c r="L2238">
        <v>95</v>
      </c>
      <c r="M2238" t="b">
        <v>1</v>
      </c>
      <c r="N2238" t="s">
        <v>8279</v>
      </c>
      <c r="O2238" s="9">
        <f t="shared" si="204"/>
        <v>113</v>
      </c>
      <c r="P2238" s="5">
        <f t="shared" si="205"/>
        <v>47.541473684210523</v>
      </c>
      <c r="Q2238" t="str">
        <f t="shared" si="206"/>
        <v>music</v>
      </c>
      <c r="R2238" t="str">
        <f t="shared" si="207"/>
        <v>indie rock</v>
      </c>
      <c r="S2238" s="10">
        <f t="shared" si="208"/>
        <v>40999.645925925928</v>
      </c>
      <c r="T2238" s="10">
        <f t="shared" si="209"/>
        <v>41029.645925925928</v>
      </c>
    </row>
    <row r="2239" spans="1:20" ht="45" x14ac:dyDescent="0.25">
      <c r="A2239">
        <v>2526</v>
      </c>
      <c r="B2239" s="3" t="s">
        <v>2526</v>
      </c>
      <c r="C2239" s="3" t="s">
        <v>6636</v>
      </c>
      <c r="D2239">
        <v>4000</v>
      </c>
      <c r="E2239">
        <v>4518</v>
      </c>
      <c r="F2239" t="s">
        <v>8219</v>
      </c>
      <c r="G2239" t="s">
        <v>8224</v>
      </c>
      <c r="H2239" t="s">
        <v>8246</v>
      </c>
      <c r="I2239">
        <v>1418014740</v>
      </c>
      <c r="J2239">
        <v>1415585474</v>
      </c>
      <c r="K2239" t="b">
        <v>0</v>
      </c>
      <c r="L2239">
        <v>33</v>
      </c>
      <c r="M2239" t="b">
        <v>1</v>
      </c>
      <c r="N2239" t="s">
        <v>8300</v>
      </c>
      <c r="O2239" s="9">
        <f t="shared" si="204"/>
        <v>113</v>
      </c>
      <c r="P2239" s="5">
        <f t="shared" si="205"/>
        <v>136.90909090909091</v>
      </c>
      <c r="Q2239" t="str">
        <f t="shared" si="206"/>
        <v>music</v>
      </c>
      <c r="R2239" t="str">
        <f t="shared" si="207"/>
        <v>classical music</v>
      </c>
      <c r="S2239" s="10">
        <f t="shared" si="208"/>
        <v>41953.091134259259</v>
      </c>
      <c r="T2239" s="10">
        <f t="shared" si="209"/>
        <v>41981.207638888889</v>
      </c>
    </row>
    <row r="2240" spans="1:20" ht="60" x14ac:dyDescent="0.25">
      <c r="A2240">
        <v>2531</v>
      </c>
      <c r="B2240" s="3" t="s">
        <v>2531</v>
      </c>
      <c r="C2240" s="3" t="s">
        <v>6641</v>
      </c>
      <c r="D2240">
        <v>4500</v>
      </c>
      <c r="E2240">
        <v>4518</v>
      </c>
      <c r="F2240" t="s">
        <v>8219</v>
      </c>
      <c r="G2240" t="s">
        <v>8224</v>
      </c>
      <c r="H2240" t="s">
        <v>8246</v>
      </c>
      <c r="I2240">
        <v>1439611140</v>
      </c>
      <c r="J2240">
        <v>1437668354</v>
      </c>
      <c r="K2240" t="b">
        <v>0</v>
      </c>
      <c r="L2240">
        <v>61</v>
      </c>
      <c r="M2240" t="b">
        <v>1</v>
      </c>
      <c r="N2240" t="s">
        <v>8300</v>
      </c>
      <c r="O2240" s="9">
        <f t="shared" si="204"/>
        <v>100</v>
      </c>
      <c r="P2240" s="5">
        <f t="shared" si="205"/>
        <v>74.06557377049181</v>
      </c>
      <c r="Q2240" t="str">
        <f t="shared" si="206"/>
        <v>music</v>
      </c>
      <c r="R2240" t="str">
        <f t="shared" si="207"/>
        <v>classical music</v>
      </c>
      <c r="S2240" s="10">
        <f t="shared" si="208"/>
        <v>42208.680023148147</v>
      </c>
      <c r="T2240" s="10">
        <f t="shared" si="209"/>
        <v>42231.165972222225</v>
      </c>
    </row>
    <row r="2241" spans="1:20" ht="60" x14ac:dyDescent="0.25">
      <c r="A2241">
        <v>117</v>
      </c>
      <c r="B2241" s="3" t="s">
        <v>119</v>
      </c>
      <c r="C2241" s="3" t="s">
        <v>4228</v>
      </c>
      <c r="D2241">
        <v>4500</v>
      </c>
      <c r="E2241">
        <v>4522.22</v>
      </c>
      <c r="F2241" t="s">
        <v>8219</v>
      </c>
      <c r="G2241" t="s">
        <v>8224</v>
      </c>
      <c r="H2241" t="s">
        <v>8246</v>
      </c>
      <c r="I2241">
        <v>1276110000</v>
      </c>
      <c r="J2241">
        <v>1268337744</v>
      </c>
      <c r="K2241" t="b">
        <v>0</v>
      </c>
      <c r="L2241">
        <v>27</v>
      </c>
      <c r="M2241" t="b">
        <v>1</v>
      </c>
      <c r="N2241" t="s">
        <v>8266</v>
      </c>
      <c r="O2241" s="9">
        <f t="shared" si="204"/>
        <v>100</v>
      </c>
      <c r="P2241" s="5">
        <f t="shared" si="205"/>
        <v>167.48962962962963</v>
      </c>
      <c r="Q2241" t="str">
        <f t="shared" si="206"/>
        <v>film &amp; video</v>
      </c>
      <c r="R2241" t="str">
        <f t="shared" si="207"/>
        <v>shorts</v>
      </c>
      <c r="S2241" s="10">
        <f t="shared" si="208"/>
        <v>40248.834999999999</v>
      </c>
      <c r="T2241" s="10">
        <f t="shared" si="209"/>
        <v>40338.791666666664</v>
      </c>
    </row>
    <row r="2242" spans="1:20" ht="60" x14ac:dyDescent="0.25">
      <c r="A2242">
        <v>1525</v>
      </c>
      <c r="B2242" s="3" t="s">
        <v>1526</v>
      </c>
      <c r="C2242" s="3" t="s">
        <v>5635</v>
      </c>
      <c r="D2242">
        <v>2600</v>
      </c>
      <c r="E2242">
        <v>4524.1499999999996</v>
      </c>
      <c r="F2242" t="s">
        <v>8219</v>
      </c>
      <c r="G2242" t="s">
        <v>8224</v>
      </c>
      <c r="H2242" t="s">
        <v>8246</v>
      </c>
      <c r="I2242">
        <v>1471539138</v>
      </c>
      <c r="J2242">
        <v>1468947138</v>
      </c>
      <c r="K2242" t="b">
        <v>1</v>
      </c>
      <c r="L2242">
        <v>140</v>
      </c>
      <c r="M2242" t="b">
        <v>1</v>
      </c>
      <c r="N2242" t="s">
        <v>8285</v>
      </c>
      <c r="O2242" s="9">
        <f t="shared" ref="O2242:O2305" si="210">ROUND((E2242/D2242)*100,0)</f>
        <v>174</v>
      </c>
      <c r="P2242" s="5">
        <f t="shared" ref="P2242:P2305" si="211">E2242/L2242</f>
        <v>32.315357142857138</v>
      </c>
      <c r="Q2242" t="str">
        <f t="shared" ref="Q2242:Q2305" si="212">LEFT(N2242,SEARCH("/",N2242)-1)</f>
        <v>photography</v>
      </c>
      <c r="R2242" t="str">
        <f t="shared" ref="R2242:R2305" si="213">RIGHT(N2242,LEN(N2242)-SEARCH("/",N2242,1))</f>
        <v>photobooks</v>
      </c>
      <c r="S2242" s="10">
        <f t="shared" ref="S2242:S2305" si="214">(((J2242/60)/60)/24)+DATE(1970,1,1)</f>
        <v>42570.702986111108</v>
      </c>
      <c r="T2242" s="10">
        <f t="shared" ref="T2242:T2305" si="215">(((I2242/60)/60)/24)+DATE(1970,1,1)</f>
        <v>42600.702986111108</v>
      </c>
    </row>
    <row r="2243" spans="1:20" ht="60" x14ac:dyDescent="0.25">
      <c r="A2243">
        <v>1652</v>
      </c>
      <c r="B2243" s="3" t="s">
        <v>1653</v>
      </c>
      <c r="C2243" s="3" t="s">
        <v>5762</v>
      </c>
      <c r="D2243">
        <v>4500</v>
      </c>
      <c r="E2243">
        <v>4530</v>
      </c>
      <c r="F2243" t="s">
        <v>8219</v>
      </c>
      <c r="G2243" t="s">
        <v>8224</v>
      </c>
      <c r="H2243" t="s">
        <v>8246</v>
      </c>
      <c r="I2243">
        <v>1385297393</v>
      </c>
      <c r="J2243">
        <v>1382701793</v>
      </c>
      <c r="K2243" t="b">
        <v>0</v>
      </c>
      <c r="L2243">
        <v>70</v>
      </c>
      <c r="M2243" t="b">
        <v>1</v>
      </c>
      <c r="N2243" t="s">
        <v>8292</v>
      </c>
      <c r="O2243" s="9">
        <f t="shared" si="210"/>
        <v>101</v>
      </c>
      <c r="P2243" s="5">
        <f t="shared" si="211"/>
        <v>64.714285714285708</v>
      </c>
      <c r="Q2243" t="str">
        <f t="shared" si="212"/>
        <v>music</v>
      </c>
      <c r="R2243" t="str">
        <f t="shared" si="213"/>
        <v>pop</v>
      </c>
      <c r="S2243" s="10">
        <f t="shared" si="214"/>
        <v>41572.492974537039</v>
      </c>
      <c r="T2243" s="10">
        <f t="shared" si="215"/>
        <v>41602.534641203703</v>
      </c>
    </row>
    <row r="2244" spans="1:20" ht="45" x14ac:dyDescent="0.25">
      <c r="A2244">
        <v>3673</v>
      </c>
      <c r="B2244" s="3" t="s">
        <v>3670</v>
      </c>
      <c r="C2244" s="3" t="s">
        <v>7783</v>
      </c>
      <c r="D2244">
        <v>4000</v>
      </c>
      <c r="E2244">
        <v>4545</v>
      </c>
      <c r="F2244" t="s">
        <v>8219</v>
      </c>
      <c r="G2244" t="s">
        <v>8225</v>
      </c>
      <c r="H2244" t="s">
        <v>8247</v>
      </c>
      <c r="I2244">
        <v>1415191920</v>
      </c>
      <c r="J2244">
        <v>1412233497</v>
      </c>
      <c r="K2244" t="b">
        <v>0</v>
      </c>
      <c r="L2244">
        <v>114</v>
      </c>
      <c r="M2244" t="b">
        <v>1</v>
      </c>
      <c r="N2244" t="s">
        <v>8271</v>
      </c>
      <c r="O2244" s="9">
        <f t="shared" si="210"/>
        <v>114</v>
      </c>
      <c r="P2244" s="5">
        <f t="shared" si="211"/>
        <v>39.868421052631582</v>
      </c>
      <c r="Q2244" t="str">
        <f t="shared" si="212"/>
        <v>theater</v>
      </c>
      <c r="R2244" t="str">
        <f t="shared" si="213"/>
        <v>plays</v>
      </c>
      <c r="S2244" s="10">
        <f t="shared" si="214"/>
        <v>41914.295104166667</v>
      </c>
      <c r="T2244" s="10">
        <f t="shared" si="215"/>
        <v>41948.536111111112</v>
      </c>
    </row>
    <row r="2245" spans="1:20" ht="45" x14ac:dyDescent="0.25">
      <c r="A2245">
        <v>3523</v>
      </c>
      <c r="B2245" s="3" t="s">
        <v>3522</v>
      </c>
      <c r="C2245" s="3" t="s">
        <v>7633</v>
      </c>
      <c r="D2245">
        <v>4000</v>
      </c>
      <c r="E2245">
        <v>4546</v>
      </c>
      <c r="F2245" t="s">
        <v>8219</v>
      </c>
      <c r="G2245" t="s">
        <v>8225</v>
      </c>
      <c r="H2245" t="s">
        <v>8247</v>
      </c>
      <c r="I2245">
        <v>1474844400</v>
      </c>
      <c r="J2245">
        <v>1469871148</v>
      </c>
      <c r="K2245" t="b">
        <v>0</v>
      </c>
      <c r="L2245">
        <v>80</v>
      </c>
      <c r="M2245" t="b">
        <v>1</v>
      </c>
      <c r="N2245" t="s">
        <v>8271</v>
      </c>
      <c r="O2245" s="9">
        <f t="shared" si="210"/>
        <v>114</v>
      </c>
      <c r="P2245" s="5">
        <f t="shared" si="211"/>
        <v>56.825000000000003</v>
      </c>
      <c r="Q2245" t="str">
        <f t="shared" si="212"/>
        <v>theater</v>
      </c>
      <c r="R2245" t="str">
        <f t="shared" si="213"/>
        <v>plays</v>
      </c>
      <c r="S2245" s="10">
        <f t="shared" si="214"/>
        <v>42581.397546296299</v>
      </c>
      <c r="T2245" s="10">
        <f t="shared" si="215"/>
        <v>42638.958333333328</v>
      </c>
    </row>
    <row r="2246" spans="1:20" ht="60" x14ac:dyDescent="0.25">
      <c r="A2246">
        <v>3756</v>
      </c>
      <c r="B2246" s="3" t="s">
        <v>3753</v>
      </c>
      <c r="C2246" s="3" t="s">
        <v>7866</v>
      </c>
      <c r="D2246">
        <v>4500</v>
      </c>
      <c r="E2246">
        <v>4550</v>
      </c>
      <c r="F2246" t="s">
        <v>8219</v>
      </c>
      <c r="G2246" t="s">
        <v>8224</v>
      </c>
      <c r="H2246" t="s">
        <v>8246</v>
      </c>
      <c r="I2246">
        <v>1402515198</v>
      </c>
      <c r="J2246">
        <v>1399923198</v>
      </c>
      <c r="K2246" t="b">
        <v>0</v>
      </c>
      <c r="L2246">
        <v>17</v>
      </c>
      <c r="M2246" t="b">
        <v>1</v>
      </c>
      <c r="N2246" t="s">
        <v>8305</v>
      </c>
      <c r="O2246" s="9">
        <f t="shared" si="210"/>
        <v>101</v>
      </c>
      <c r="P2246" s="5">
        <f t="shared" si="211"/>
        <v>267.64705882352939</v>
      </c>
      <c r="Q2246" t="str">
        <f t="shared" si="212"/>
        <v>theater</v>
      </c>
      <c r="R2246" t="str">
        <f t="shared" si="213"/>
        <v>musical</v>
      </c>
      <c r="S2246" s="10">
        <f t="shared" si="214"/>
        <v>41771.814791666664</v>
      </c>
      <c r="T2246" s="10">
        <f t="shared" si="215"/>
        <v>41801.814791666664</v>
      </c>
    </row>
    <row r="2247" spans="1:20" ht="60" x14ac:dyDescent="0.25">
      <c r="A2247">
        <v>750</v>
      </c>
      <c r="B2247" s="3" t="s">
        <v>751</v>
      </c>
      <c r="C2247" s="3" t="s">
        <v>4860</v>
      </c>
      <c r="D2247">
        <v>4444</v>
      </c>
      <c r="E2247">
        <v>4559</v>
      </c>
      <c r="F2247" t="s">
        <v>8219</v>
      </c>
      <c r="G2247" t="s">
        <v>8224</v>
      </c>
      <c r="H2247" t="s">
        <v>8246</v>
      </c>
      <c r="I2247">
        <v>1361739872</v>
      </c>
      <c r="J2247">
        <v>1359147872</v>
      </c>
      <c r="K2247" t="b">
        <v>0</v>
      </c>
      <c r="L2247">
        <v>59</v>
      </c>
      <c r="M2247" t="b">
        <v>1</v>
      </c>
      <c r="N2247" t="s">
        <v>8274</v>
      </c>
      <c r="O2247" s="9">
        <f t="shared" si="210"/>
        <v>103</v>
      </c>
      <c r="P2247" s="5">
        <f t="shared" si="211"/>
        <v>77.271186440677965</v>
      </c>
      <c r="Q2247" t="str">
        <f t="shared" si="212"/>
        <v>publishing</v>
      </c>
      <c r="R2247" t="str">
        <f t="shared" si="213"/>
        <v>nonfiction</v>
      </c>
      <c r="S2247" s="10">
        <f t="shared" si="214"/>
        <v>41299.878148148149</v>
      </c>
      <c r="T2247" s="10">
        <f t="shared" si="215"/>
        <v>41329.878148148149</v>
      </c>
    </row>
    <row r="2248" spans="1:20" ht="30" x14ac:dyDescent="0.25">
      <c r="A2248">
        <v>1303</v>
      </c>
      <c r="B2248" s="3" t="s">
        <v>1304</v>
      </c>
      <c r="C2248" s="3" t="s">
        <v>5413</v>
      </c>
      <c r="D2248">
        <v>3500</v>
      </c>
      <c r="E2248">
        <v>4559.13</v>
      </c>
      <c r="F2248" t="s">
        <v>8219</v>
      </c>
      <c r="G2248" t="s">
        <v>8225</v>
      </c>
      <c r="H2248" t="s">
        <v>8247</v>
      </c>
      <c r="I2248">
        <v>1469962800</v>
      </c>
      <c r="J2248">
        <v>1468578920</v>
      </c>
      <c r="K2248" t="b">
        <v>0</v>
      </c>
      <c r="L2248">
        <v>108</v>
      </c>
      <c r="M2248" t="b">
        <v>1</v>
      </c>
      <c r="N2248" t="s">
        <v>8271</v>
      </c>
      <c r="O2248" s="9">
        <f t="shared" si="210"/>
        <v>130</v>
      </c>
      <c r="P2248" s="5">
        <f t="shared" si="211"/>
        <v>42.214166666666671</v>
      </c>
      <c r="Q2248" t="str">
        <f t="shared" si="212"/>
        <v>theater</v>
      </c>
      <c r="R2248" t="str">
        <f t="shared" si="213"/>
        <v>plays</v>
      </c>
      <c r="S2248" s="10">
        <f t="shared" si="214"/>
        <v>42566.441203703704</v>
      </c>
      <c r="T2248" s="10">
        <f t="shared" si="215"/>
        <v>42582.458333333328</v>
      </c>
    </row>
    <row r="2249" spans="1:20" ht="60" x14ac:dyDescent="0.25">
      <c r="A2249">
        <v>3344</v>
      </c>
      <c r="B2249" s="3" t="s">
        <v>3344</v>
      </c>
      <c r="C2249" s="3" t="s">
        <v>7454</v>
      </c>
      <c r="D2249">
        <v>4500</v>
      </c>
      <c r="E2249">
        <v>4565</v>
      </c>
      <c r="F2249" t="s">
        <v>8219</v>
      </c>
      <c r="G2249" t="s">
        <v>8224</v>
      </c>
      <c r="H2249" t="s">
        <v>8246</v>
      </c>
      <c r="I2249">
        <v>1409374093</v>
      </c>
      <c r="J2249">
        <v>1406782093</v>
      </c>
      <c r="K2249" t="b">
        <v>0</v>
      </c>
      <c r="L2249">
        <v>40</v>
      </c>
      <c r="M2249" t="b">
        <v>1</v>
      </c>
      <c r="N2249" t="s">
        <v>8271</v>
      </c>
      <c r="O2249" s="9">
        <f t="shared" si="210"/>
        <v>101</v>
      </c>
      <c r="P2249" s="5">
        <f t="shared" si="211"/>
        <v>114.125</v>
      </c>
      <c r="Q2249" t="str">
        <f t="shared" si="212"/>
        <v>theater</v>
      </c>
      <c r="R2249" t="str">
        <f t="shared" si="213"/>
        <v>plays</v>
      </c>
      <c r="S2249" s="10">
        <f t="shared" si="214"/>
        <v>41851.200150462959</v>
      </c>
      <c r="T2249" s="10">
        <f t="shared" si="215"/>
        <v>41881.200150462959</v>
      </c>
    </row>
    <row r="2250" spans="1:20" ht="45" x14ac:dyDescent="0.25">
      <c r="A2250">
        <v>3160</v>
      </c>
      <c r="B2250" s="3" t="s">
        <v>3160</v>
      </c>
      <c r="C2250" s="3" t="s">
        <v>7270</v>
      </c>
      <c r="D2250">
        <v>4500</v>
      </c>
      <c r="E2250">
        <v>4569</v>
      </c>
      <c r="F2250" t="s">
        <v>8219</v>
      </c>
      <c r="G2250" t="s">
        <v>8224</v>
      </c>
      <c r="H2250" t="s">
        <v>8246</v>
      </c>
      <c r="I2250">
        <v>1407905940</v>
      </c>
      <c r="J2250">
        <v>1405923687</v>
      </c>
      <c r="K2250" t="b">
        <v>1</v>
      </c>
      <c r="L2250">
        <v>57</v>
      </c>
      <c r="M2250" t="b">
        <v>1</v>
      </c>
      <c r="N2250" t="s">
        <v>8271</v>
      </c>
      <c r="O2250" s="9">
        <f t="shared" si="210"/>
        <v>102</v>
      </c>
      <c r="P2250" s="5">
        <f t="shared" si="211"/>
        <v>80.15789473684211</v>
      </c>
      <c r="Q2250" t="str">
        <f t="shared" si="212"/>
        <v>theater</v>
      </c>
      <c r="R2250" t="str">
        <f t="shared" si="213"/>
        <v>plays</v>
      </c>
      <c r="S2250" s="10">
        <f t="shared" si="214"/>
        <v>41841.26489583333</v>
      </c>
      <c r="T2250" s="10">
        <f t="shared" si="215"/>
        <v>41864.207638888889</v>
      </c>
    </row>
    <row r="2251" spans="1:20" ht="60" x14ac:dyDescent="0.25">
      <c r="A2251">
        <v>3827</v>
      </c>
      <c r="B2251" s="3" t="s">
        <v>3824</v>
      </c>
      <c r="C2251" s="3" t="s">
        <v>7936</v>
      </c>
      <c r="D2251">
        <v>3000</v>
      </c>
      <c r="E2251">
        <v>4580</v>
      </c>
      <c r="F2251" t="s">
        <v>8219</v>
      </c>
      <c r="G2251" t="s">
        <v>8225</v>
      </c>
      <c r="H2251" t="s">
        <v>8247</v>
      </c>
      <c r="I2251">
        <v>1427414400</v>
      </c>
      <c r="J2251">
        <v>1422656201</v>
      </c>
      <c r="K2251" t="b">
        <v>0</v>
      </c>
      <c r="L2251">
        <v>65</v>
      </c>
      <c r="M2251" t="b">
        <v>1</v>
      </c>
      <c r="N2251" t="s">
        <v>8271</v>
      </c>
      <c r="O2251" s="9">
        <f t="shared" si="210"/>
        <v>153</v>
      </c>
      <c r="P2251" s="5">
        <f t="shared" si="211"/>
        <v>70.461538461538467</v>
      </c>
      <c r="Q2251" t="str">
        <f t="shared" si="212"/>
        <v>theater</v>
      </c>
      <c r="R2251" t="str">
        <f t="shared" si="213"/>
        <v>plays</v>
      </c>
      <c r="S2251" s="10">
        <f t="shared" si="214"/>
        <v>42034.928252314814</v>
      </c>
      <c r="T2251" s="10">
        <f t="shared" si="215"/>
        <v>42090</v>
      </c>
    </row>
    <row r="2252" spans="1:20" ht="30" x14ac:dyDescent="0.25">
      <c r="A2252">
        <v>3723</v>
      </c>
      <c r="B2252" s="3" t="s">
        <v>3720</v>
      </c>
      <c r="C2252" s="3" t="s">
        <v>7833</v>
      </c>
      <c r="D2252">
        <v>4500</v>
      </c>
      <c r="E2252">
        <v>4592</v>
      </c>
      <c r="F2252" t="s">
        <v>8219</v>
      </c>
      <c r="G2252" t="s">
        <v>8225</v>
      </c>
      <c r="H2252" t="s">
        <v>8247</v>
      </c>
      <c r="I2252">
        <v>1417374262</v>
      </c>
      <c r="J2252">
        <v>1414778662</v>
      </c>
      <c r="K2252" t="b">
        <v>0</v>
      </c>
      <c r="L2252">
        <v>63</v>
      </c>
      <c r="M2252" t="b">
        <v>1</v>
      </c>
      <c r="N2252" t="s">
        <v>8271</v>
      </c>
      <c r="O2252" s="9">
        <f t="shared" si="210"/>
        <v>102</v>
      </c>
      <c r="P2252" s="5">
        <f t="shared" si="211"/>
        <v>72.888888888888886</v>
      </c>
      <c r="Q2252" t="str">
        <f t="shared" si="212"/>
        <v>theater</v>
      </c>
      <c r="R2252" t="str">
        <f t="shared" si="213"/>
        <v>plays</v>
      </c>
      <c r="S2252" s="10">
        <f t="shared" si="214"/>
        <v>41943.753032407411</v>
      </c>
      <c r="T2252" s="10">
        <f t="shared" si="215"/>
        <v>41973.794699074075</v>
      </c>
    </row>
    <row r="2253" spans="1:20" ht="45" x14ac:dyDescent="0.25">
      <c r="A2253">
        <v>3184</v>
      </c>
      <c r="B2253" s="3" t="s">
        <v>3184</v>
      </c>
      <c r="C2253" s="3" t="s">
        <v>7294</v>
      </c>
      <c r="D2253">
        <v>4300</v>
      </c>
      <c r="E2253">
        <v>4610</v>
      </c>
      <c r="F2253" t="s">
        <v>8219</v>
      </c>
      <c r="G2253" t="s">
        <v>8224</v>
      </c>
      <c r="H2253" t="s">
        <v>8246</v>
      </c>
      <c r="I2253">
        <v>1404258631</v>
      </c>
      <c r="J2253">
        <v>1401666631</v>
      </c>
      <c r="K2253" t="b">
        <v>1</v>
      </c>
      <c r="L2253">
        <v>46</v>
      </c>
      <c r="M2253" t="b">
        <v>1</v>
      </c>
      <c r="N2253" t="s">
        <v>8271</v>
      </c>
      <c r="O2253" s="9">
        <f t="shared" si="210"/>
        <v>107</v>
      </c>
      <c r="P2253" s="5">
        <f t="shared" si="211"/>
        <v>100.21739130434783</v>
      </c>
      <c r="Q2253" t="str">
        <f t="shared" si="212"/>
        <v>theater</v>
      </c>
      <c r="R2253" t="str">
        <f t="shared" si="213"/>
        <v>plays</v>
      </c>
      <c r="S2253" s="10">
        <f t="shared" si="214"/>
        <v>41791.993414351848</v>
      </c>
      <c r="T2253" s="10">
        <f t="shared" si="215"/>
        <v>41821.993414351848</v>
      </c>
    </row>
    <row r="2254" spans="1:20" ht="60" x14ac:dyDescent="0.25">
      <c r="A2254">
        <v>2453</v>
      </c>
      <c r="B2254" s="3" t="s">
        <v>2454</v>
      </c>
      <c r="C2254" s="3" t="s">
        <v>6563</v>
      </c>
      <c r="D2254">
        <v>3000</v>
      </c>
      <c r="E2254">
        <v>4641</v>
      </c>
      <c r="F2254" t="s">
        <v>8219</v>
      </c>
      <c r="G2254" t="s">
        <v>8224</v>
      </c>
      <c r="H2254" t="s">
        <v>8246</v>
      </c>
      <c r="I2254">
        <v>1486053409</v>
      </c>
      <c r="J2254">
        <v>1483461409</v>
      </c>
      <c r="K2254" t="b">
        <v>0</v>
      </c>
      <c r="L2254">
        <v>67</v>
      </c>
      <c r="M2254" t="b">
        <v>1</v>
      </c>
      <c r="N2254" t="s">
        <v>8298</v>
      </c>
      <c r="O2254" s="9">
        <f t="shared" si="210"/>
        <v>155</v>
      </c>
      <c r="P2254" s="5">
        <f t="shared" si="211"/>
        <v>69.268656716417908</v>
      </c>
      <c r="Q2254" t="str">
        <f t="shared" si="212"/>
        <v>food</v>
      </c>
      <c r="R2254" t="str">
        <f t="shared" si="213"/>
        <v>small batch</v>
      </c>
      <c r="S2254" s="10">
        <f t="shared" si="214"/>
        <v>42738.692233796297</v>
      </c>
      <c r="T2254" s="10">
        <f t="shared" si="215"/>
        <v>42768.692233796297</v>
      </c>
    </row>
    <row r="2255" spans="1:20" ht="60" x14ac:dyDescent="0.25">
      <c r="A2255">
        <v>62</v>
      </c>
      <c r="B2255" s="3" t="s">
        <v>64</v>
      </c>
      <c r="C2255" s="3" t="s">
        <v>4173</v>
      </c>
      <c r="D2255">
        <v>3000</v>
      </c>
      <c r="E2255">
        <v>4642</v>
      </c>
      <c r="F2255" t="s">
        <v>8219</v>
      </c>
      <c r="G2255" t="s">
        <v>8224</v>
      </c>
      <c r="H2255" t="s">
        <v>8246</v>
      </c>
      <c r="I2255">
        <v>1362337878</v>
      </c>
      <c r="J2255">
        <v>1360177878</v>
      </c>
      <c r="K2255" t="b">
        <v>0</v>
      </c>
      <c r="L2255">
        <v>48</v>
      </c>
      <c r="M2255" t="b">
        <v>1</v>
      </c>
      <c r="N2255" t="s">
        <v>8266</v>
      </c>
      <c r="O2255" s="9">
        <f t="shared" si="210"/>
        <v>155</v>
      </c>
      <c r="P2255" s="5">
        <f t="shared" si="211"/>
        <v>96.708333333333329</v>
      </c>
      <c r="Q2255" t="str">
        <f t="shared" si="212"/>
        <v>film &amp; video</v>
      </c>
      <c r="R2255" t="str">
        <f t="shared" si="213"/>
        <v>shorts</v>
      </c>
      <c r="S2255" s="10">
        <f t="shared" si="214"/>
        <v>41311.799513888887</v>
      </c>
      <c r="T2255" s="10">
        <f t="shared" si="215"/>
        <v>41336.799513888887</v>
      </c>
    </row>
    <row r="2256" spans="1:20" ht="45" x14ac:dyDescent="0.25">
      <c r="A2256">
        <v>60</v>
      </c>
      <c r="B2256" s="3" t="s">
        <v>62</v>
      </c>
      <c r="C2256" s="3" t="s">
        <v>4171</v>
      </c>
      <c r="D2256">
        <v>4500</v>
      </c>
      <c r="E2256">
        <v>4648.33</v>
      </c>
      <c r="F2256" t="s">
        <v>8219</v>
      </c>
      <c r="G2256" t="s">
        <v>8225</v>
      </c>
      <c r="H2256" t="s">
        <v>8247</v>
      </c>
      <c r="I2256">
        <v>1395532800</v>
      </c>
      <c r="J2256">
        <v>1393882717</v>
      </c>
      <c r="K2256" t="b">
        <v>0</v>
      </c>
      <c r="L2256">
        <v>108</v>
      </c>
      <c r="M2256" t="b">
        <v>1</v>
      </c>
      <c r="N2256" t="s">
        <v>8266</v>
      </c>
      <c r="O2256" s="9">
        <f t="shared" si="210"/>
        <v>103</v>
      </c>
      <c r="P2256" s="5">
        <f t="shared" si="211"/>
        <v>43.040092592592593</v>
      </c>
      <c r="Q2256" t="str">
        <f t="shared" si="212"/>
        <v>film &amp; video</v>
      </c>
      <c r="R2256" t="str">
        <f t="shared" si="213"/>
        <v>shorts</v>
      </c>
      <c r="S2256" s="10">
        <f t="shared" si="214"/>
        <v>41701.901817129627</v>
      </c>
      <c r="T2256" s="10">
        <f t="shared" si="215"/>
        <v>41721</v>
      </c>
    </row>
    <row r="2257" spans="1:20" ht="45" x14ac:dyDescent="0.25">
      <c r="A2257">
        <v>3486</v>
      </c>
      <c r="B2257" s="3" t="s">
        <v>3485</v>
      </c>
      <c r="C2257" s="3" t="s">
        <v>7596</v>
      </c>
      <c r="D2257">
        <v>3000</v>
      </c>
      <c r="E2257">
        <v>4656</v>
      </c>
      <c r="F2257" t="s">
        <v>8219</v>
      </c>
      <c r="G2257" t="s">
        <v>8224</v>
      </c>
      <c r="H2257" t="s">
        <v>8246</v>
      </c>
      <c r="I2257">
        <v>1433314740</v>
      </c>
      <c r="J2257">
        <v>1430600401</v>
      </c>
      <c r="K2257" t="b">
        <v>0</v>
      </c>
      <c r="L2257">
        <v>56</v>
      </c>
      <c r="M2257" t="b">
        <v>1</v>
      </c>
      <c r="N2257" t="s">
        <v>8271</v>
      </c>
      <c r="O2257" s="9">
        <f t="shared" si="210"/>
        <v>155</v>
      </c>
      <c r="P2257" s="5">
        <f t="shared" si="211"/>
        <v>83.142857142857139</v>
      </c>
      <c r="Q2257" t="str">
        <f t="shared" si="212"/>
        <v>theater</v>
      </c>
      <c r="R2257" t="str">
        <f t="shared" si="213"/>
        <v>plays</v>
      </c>
      <c r="S2257" s="10">
        <f t="shared" si="214"/>
        <v>42126.87501157407</v>
      </c>
      <c r="T2257" s="10">
        <f t="shared" si="215"/>
        <v>42158.290972222225</v>
      </c>
    </row>
    <row r="2258" spans="1:20" ht="45" x14ac:dyDescent="0.25">
      <c r="A2258">
        <v>1636</v>
      </c>
      <c r="B2258" s="3" t="s">
        <v>1637</v>
      </c>
      <c r="C2258" s="3" t="s">
        <v>5746</v>
      </c>
      <c r="D2258">
        <v>4500</v>
      </c>
      <c r="E2258">
        <v>4660</v>
      </c>
      <c r="F2258" t="s">
        <v>8219</v>
      </c>
      <c r="G2258" t="s">
        <v>8224</v>
      </c>
      <c r="H2258" t="s">
        <v>8246</v>
      </c>
      <c r="I2258">
        <v>1307851200</v>
      </c>
      <c r="J2258">
        <v>1304129088</v>
      </c>
      <c r="K2258" t="b">
        <v>0</v>
      </c>
      <c r="L2258">
        <v>87</v>
      </c>
      <c r="M2258" t="b">
        <v>1</v>
      </c>
      <c r="N2258" t="s">
        <v>8276</v>
      </c>
      <c r="O2258" s="9">
        <f t="shared" si="210"/>
        <v>104</v>
      </c>
      <c r="P2258" s="5">
        <f t="shared" si="211"/>
        <v>53.5632183908046</v>
      </c>
      <c r="Q2258" t="str">
        <f t="shared" si="212"/>
        <v>music</v>
      </c>
      <c r="R2258" t="str">
        <f t="shared" si="213"/>
        <v>rock</v>
      </c>
      <c r="S2258" s="10">
        <f t="shared" si="214"/>
        <v>40663.08666666667</v>
      </c>
      <c r="T2258" s="10">
        <f t="shared" si="215"/>
        <v>40706.166666666664</v>
      </c>
    </row>
    <row r="2259" spans="1:20" ht="60" x14ac:dyDescent="0.25">
      <c r="A2259">
        <v>1383</v>
      </c>
      <c r="B2259" s="3" t="s">
        <v>1384</v>
      </c>
      <c r="C2259" s="3" t="s">
        <v>5493</v>
      </c>
      <c r="D2259">
        <v>2200</v>
      </c>
      <c r="E2259">
        <v>4673</v>
      </c>
      <c r="F2259" t="s">
        <v>8219</v>
      </c>
      <c r="G2259" t="s">
        <v>8229</v>
      </c>
      <c r="H2259" t="s">
        <v>8251</v>
      </c>
      <c r="I2259">
        <v>1482457678</v>
      </c>
      <c r="J2259">
        <v>1480729678</v>
      </c>
      <c r="K2259" t="b">
        <v>0</v>
      </c>
      <c r="L2259">
        <v>93</v>
      </c>
      <c r="M2259" t="b">
        <v>1</v>
      </c>
      <c r="N2259" t="s">
        <v>8276</v>
      </c>
      <c r="O2259" s="9">
        <f t="shared" si="210"/>
        <v>212</v>
      </c>
      <c r="P2259" s="5">
        <f t="shared" si="211"/>
        <v>50.247311827956992</v>
      </c>
      <c r="Q2259" t="str">
        <f t="shared" si="212"/>
        <v>music</v>
      </c>
      <c r="R2259" t="str">
        <f t="shared" si="213"/>
        <v>rock</v>
      </c>
      <c r="S2259" s="10">
        <f t="shared" si="214"/>
        <v>42707.074976851851</v>
      </c>
      <c r="T2259" s="10">
        <f t="shared" si="215"/>
        <v>42727.074976851851</v>
      </c>
    </row>
    <row r="2260" spans="1:20" ht="60" x14ac:dyDescent="0.25">
      <c r="A2260">
        <v>2489</v>
      </c>
      <c r="B2260" s="3" t="s">
        <v>2489</v>
      </c>
      <c r="C2260" s="3" t="s">
        <v>6599</v>
      </c>
      <c r="D2260">
        <v>3500</v>
      </c>
      <c r="E2260">
        <v>4678.5</v>
      </c>
      <c r="F2260" t="s">
        <v>8219</v>
      </c>
      <c r="G2260" t="s">
        <v>8224</v>
      </c>
      <c r="H2260" t="s">
        <v>8246</v>
      </c>
      <c r="I2260">
        <v>1368117239</v>
      </c>
      <c r="J2260">
        <v>1365525239</v>
      </c>
      <c r="K2260" t="b">
        <v>0</v>
      </c>
      <c r="L2260">
        <v>75</v>
      </c>
      <c r="M2260" t="b">
        <v>1</v>
      </c>
      <c r="N2260" t="s">
        <v>8279</v>
      </c>
      <c r="O2260" s="9">
        <f t="shared" si="210"/>
        <v>134</v>
      </c>
      <c r="P2260" s="5">
        <f t="shared" si="211"/>
        <v>62.38</v>
      </c>
      <c r="Q2260" t="str">
        <f t="shared" si="212"/>
        <v>music</v>
      </c>
      <c r="R2260" t="str">
        <f t="shared" si="213"/>
        <v>indie rock</v>
      </c>
      <c r="S2260" s="10">
        <f t="shared" si="214"/>
        <v>41373.690266203703</v>
      </c>
      <c r="T2260" s="10">
        <f t="shared" si="215"/>
        <v>41403.690266203703</v>
      </c>
    </row>
    <row r="2261" spans="1:20" ht="45" x14ac:dyDescent="0.25">
      <c r="A2261">
        <v>3012</v>
      </c>
      <c r="B2261" s="3" t="s">
        <v>3012</v>
      </c>
      <c r="C2261" s="3" t="s">
        <v>7122</v>
      </c>
      <c r="D2261">
        <v>4000</v>
      </c>
      <c r="E2261">
        <v>4685</v>
      </c>
      <c r="F2261" t="s">
        <v>8219</v>
      </c>
      <c r="G2261" t="s">
        <v>8224</v>
      </c>
      <c r="H2261" t="s">
        <v>8246</v>
      </c>
      <c r="I2261">
        <v>1423587130</v>
      </c>
      <c r="J2261">
        <v>1421772730</v>
      </c>
      <c r="K2261" t="b">
        <v>0</v>
      </c>
      <c r="L2261">
        <v>55</v>
      </c>
      <c r="M2261" t="b">
        <v>1</v>
      </c>
      <c r="N2261" t="s">
        <v>8303</v>
      </c>
      <c r="O2261" s="9">
        <f t="shared" si="210"/>
        <v>117</v>
      </c>
      <c r="P2261" s="5">
        <f t="shared" si="211"/>
        <v>85.181818181818187</v>
      </c>
      <c r="Q2261" t="str">
        <f t="shared" si="212"/>
        <v>theater</v>
      </c>
      <c r="R2261" t="str">
        <f t="shared" si="213"/>
        <v>spaces</v>
      </c>
      <c r="S2261" s="10">
        <f t="shared" si="214"/>
        <v>42024.702893518523</v>
      </c>
      <c r="T2261" s="10">
        <f t="shared" si="215"/>
        <v>42045.702893518523</v>
      </c>
    </row>
    <row r="2262" spans="1:20" ht="45" x14ac:dyDescent="0.25">
      <c r="A2262">
        <v>1023</v>
      </c>
      <c r="B2262" s="3" t="s">
        <v>1024</v>
      </c>
      <c r="C2262" s="3" t="s">
        <v>5133</v>
      </c>
      <c r="D2262">
        <v>2000</v>
      </c>
      <c r="E2262">
        <v>4743</v>
      </c>
      <c r="F2262" t="s">
        <v>8219</v>
      </c>
      <c r="G2262" t="s">
        <v>8225</v>
      </c>
      <c r="H2262" t="s">
        <v>8247</v>
      </c>
      <c r="I2262">
        <v>1434837861</v>
      </c>
      <c r="J2262">
        <v>1432245861</v>
      </c>
      <c r="K2262" t="b">
        <v>0</v>
      </c>
      <c r="L2262">
        <v>131</v>
      </c>
      <c r="M2262" t="b">
        <v>1</v>
      </c>
      <c r="N2262" t="s">
        <v>8280</v>
      </c>
      <c r="O2262" s="9">
        <f t="shared" si="210"/>
        <v>237</v>
      </c>
      <c r="P2262" s="5">
        <f t="shared" si="211"/>
        <v>36.206106870229007</v>
      </c>
      <c r="Q2262" t="str">
        <f t="shared" si="212"/>
        <v>music</v>
      </c>
      <c r="R2262" t="str">
        <f t="shared" si="213"/>
        <v>electronic music</v>
      </c>
      <c r="S2262" s="10">
        <f t="shared" si="214"/>
        <v>42145.919687500005</v>
      </c>
      <c r="T2262" s="10">
        <f t="shared" si="215"/>
        <v>42175.919687500005</v>
      </c>
    </row>
    <row r="2263" spans="1:20" ht="60" x14ac:dyDescent="0.25">
      <c r="A2263">
        <v>3416</v>
      </c>
      <c r="B2263" s="3" t="s">
        <v>3415</v>
      </c>
      <c r="C2263" s="3" t="s">
        <v>7526</v>
      </c>
      <c r="D2263">
        <v>4000</v>
      </c>
      <c r="E2263">
        <v>4784</v>
      </c>
      <c r="F2263" t="s">
        <v>8219</v>
      </c>
      <c r="G2263" t="s">
        <v>8225</v>
      </c>
      <c r="H2263" t="s">
        <v>8247</v>
      </c>
      <c r="I2263">
        <v>1429813800</v>
      </c>
      <c r="J2263">
        <v>1427363645</v>
      </c>
      <c r="K2263" t="b">
        <v>0</v>
      </c>
      <c r="L2263">
        <v>30</v>
      </c>
      <c r="M2263" t="b">
        <v>1</v>
      </c>
      <c r="N2263" t="s">
        <v>8271</v>
      </c>
      <c r="O2263" s="9">
        <f t="shared" si="210"/>
        <v>120</v>
      </c>
      <c r="P2263" s="5">
        <f t="shared" si="211"/>
        <v>159.46666666666667</v>
      </c>
      <c r="Q2263" t="str">
        <f t="shared" si="212"/>
        <v>theater</v>
      </c>
      <c r="R2263" t="str">
        <f t="shared" si="213"/>
        <v>plays</v>
      </c>
      <c r="S2263" s="10">
        <f t="shared" si="214"/>
        <v>42089.412557870368</v>
      </c>
      <c r="T2263" s="10">
        <f t="shared" si="215"/>
        <v>42117.770833333328</v>
      </c>
    </row>
    <row r="2264" spans="1:20" ht="45" x14ac:dyDescent="0.25">
      <c r="A2264">
        <v>3179</v>
      </c>
      <c r="B2264" s="3" t="s">
        <v>3179</v>
      </c>
      <c r="C2264" s="3" t="s">
        <v>7289</v>
      </c>
      <c r="D2264">
        <v>4200</v>
      </c>
      <c r="E2264">
        <v>4794.82</v>
      </c>
      <c r="F2264" t="s">
        <v>8219</v>
      </c>
      <c r="G2264" t="s">
        <v>8224</v>
      </c>
      <c r="H2264" t="s">
        <v>8246</v>
      </c>
      <c r="I2264">
        <v>1367859071</v>
      </c>
      <c r="J2264">
        <v>1365699071</v>
      </c>
      <c r="K2264" t="b">
        <v>1</v>
      </c>
      <c r="L2264">
        <v>62</v>
      </c>
      <c r="M2264" t="b">
        <v>1</v>
      </c>
      <c r="N2264" t="s">
        <v>8271</v>
      </c>
      <c r="O2264" s="9">
        <f t="shared" si="210"/>
        <v>114</v>
      </c>
      <c r="P2264" s="5">
        <f t="shared" si="211"/>
        <v>77.335806451612896</v>
      </c>
      <c r="Q2264" t="str">
        <f t="shared" si="212"/>
        <v>theater</v>
      </c>
      <c r="R2264" t="str">
        <f t="shared" si="213"/>
        <v>plays</v>
      </c>
      <c r="S2264" s="10">
        <f t="shared" si="214"/>
        <v>41375.702210648145</v>
      </c>
      <c r="T2264" s="10">
        <f t="shared" si="215"/>
        <v>41400.702210648145</v>
      </c>
    </row>
    <row r="2265" spans="1:20" ht="60" x14ac:dyDescent="0.25">
      <c r="A2265">
        <v>849</v>
      </c>
      <c r="B2265" s="3" t="s">
        <v>850</v>
      </c>
      <c r="C2265" s="3" t="s">
        <v>4959</v>
      </c>
      <c r="D2265">
        <v>4000</v>
      </c>
      <c r="E2265">
        <v>4796</v>
      </c>
      <c r="F2265" t="s">
        <v>8219</v>
      </c>
      <c r="G2265" t="s">
        <v>8224</v>
      </c>
      <c r="H2265" t="s">
        <v>8246</v>
      </c>
      <c r="I2265">
        <v>1426473264</v>
      </c>
      <c r="J2265">
        <v>1424057664</v>
      </c>
      <c r="K2265" t="b">
        <v>0</v>
      </c>
      <c r="L2265">
        <v>115</v>
      </c>
      <c r="M2265" t="b">
        <v>1</v>
      </c>
      <c r="N2265" t="s">
        <v>8277</v>
      </c>
      <c r="O2265" s="9">
        <f t="shared" si="210"/>
        <v>120</v>
      </c>
      <c r="P2265" s="5">
        <f t="shared" si="211"/>
        <v>41.704347826086959</v>
      </c>
      <c r="Q2265" t="str">
        <f t="shared" si="212"/>
        <v>music</v>
      </c>
      <c r="R2265" t="str">
        <f t="shared" si="213"/>
        <v>metal</v>
      </c>
      <c r="S2265" s="10">
        <f t="shared" si="214"/>
        <v>42051.148888888885</v>
      </c>
      <c r="T2265" s="10">
        <f t="shared" si="215"/>
        <v>42079.107222222221</v>
      </c>
    </row>
    <row r="2266" spans="1:20" ht="45" x14ac:dyDescent="0.25">
      <c r="A2266">
        <v>290</v>
      </c>
      <c r="B2266" s="3" t="s">
        <v>291</v>
      </c>
      <c r="C2266" s="3" t="s">
        <v>4400</v>
      </c>
      <c r="D2266">
        <v>4500</v>
      </c>
      <c r="E2266">
        <v>4800.8</v>
      </c>
      <c r="F2266" t="s">
        <v>8219</v>
      </c>
      <c r="G2266" t="s">
        <v>8224</v>
      </c>
      <c r="H2266" t="s">
        <v>8246</v>
      </c>
      <c r="I2266">
        <v>1296633540</v>
      </c>
      <c r="J2266">
        <v>1292316697</v>
      </c>
      <c r="K2266" t="b">
        <v>1</v>
      </c>
      <c r="L2266">
        <v>168</v>
      </c>
      <c r="M2266" t="b">
        <v>1</v>
      </c>
      <c r="N2266" t="s">
        <v>8269</v>
      </c>
      <c r="O2266" s="9">
        <f t="shared" si="210"/>
        <v>107</v>
      </c>
      <c r="P2266" s="5">
        <f t="shared" si="211"/>
        <v>28.576190476190476</v>
      </c>
      <c r="Q2266" t="str">
        <f t="shared" si="212"/>
        <v>film &amp; video</v>
      </c>
      <c r="R2266" t="str">
        <f t="shared" si="213"/>
        <v>documentary</v>
      </c>
      <c r="S2266" s="10">
        <f t="shared" si="214"/>
        <v>40526.36917824074</v>
      </c>
      <c r="T2266" s="10">
        <f t="shared" si="215"/>
        <v>40576.332638888889</v>
      </c>
    </row>
    <row r="2267" spans="1:20" ht="45" x14ac:dyDescent="0.25">
      <c r="A2267">
        <v>2266</v>
      </c>
      <c r="B2267" s="3" t="s">
        <v>2267</v>
      </c>
      <c r="C2267" s="3" t="s">
        <v>6376</v>
      </c>
      <c r="D2267">
        <v>1500</v>
      </c>
      <c r="E2267">
        <v>4804</v>
      </c>
      <c r="F2267" t="s">
        <v>8219</v>
      </c>
      <c r="G2267" t="s">
        <v>8224</v>
      </c>
      <c r="H2267" t="s">
        <v>8246</v>
      </c>
      <c r="I2267">
        <v>1461722400</v>
      </c>
      <c r="J2267">
        <v>1460235592</v>
      </c>
      <c r="K2267" t="b">
        <v>0</v>
      </c>
      <c r="L2267">
        <v>194</v>
      </c>
      <c r="M2267" t="b">
        <v>1</v>
      </c>
      <c r="N2267" t="s">
        <v>8297</v>
      </c>
      <c r="O2267" s="9">
        <f t="shared" si="210"/>
        <v>320</v>
      </c>
      <c r="P2267" s="5">
        <f t="shared" si="211"/>
        <v>24.762886597938145</v>
      </c>
      <c r="Q2267" t="str">
        <f t="shared" si="212"/>
        <v>games</v>
      </c>
      <c r="R2267" t="str">
        <f t="shared" si="213"/>
        <v>tabletop games</v>
      </c>
      <c r="S2267" s="10">
        <f t="shared" si="214"/>
        <v>42469.874907407408</v>
      </c>
      <c r="T2267" s="10">
        <f t="shared" si="215"/>
        <v>42487.083333333328</v>
      </c>
    </row>
    <row r="2268" spans="1:20" ht="45" x14ac:dyDescent="0.25">
      <c r="A2268">
        <v>1252</v>
      </c>
      <c r="B2268" s="3" t="s">
        <v>1253</v>
      </c>
      <c r="C2268" s="3" t="s">
        <v>5362</v>
      </c>
      <c r="D2268">
        <v>3500</v>
      </c>
      <c r="E2268">
        <v>4818</v>
      </c>
      <c r="F2268" t="s">
        <v>8219</v>
      </c>
      <c r="G2268" t="s">
        <v>8224</v>
      </c>
      <c r="H2268" t="s">
        <v>8246</v>
      </c>
      <c r="I2268">
        <v>1382658169</v>
      </c>
      <c r="J2268">
        <v>1380238969</v>
      </c>
      <c r="K2268" t="b">
        <v>1</v>
      </c>
      <c r="L2268">
        <v>141</v>
      </c>
      <c r="M2268" t="b">
        <v>1</v>
      </c>
      <c r="N2268" t="s">
        <v>8276</v>
      </c>
      <c r="O2268" s="9">
        <f t="shared" si="210"/>
        <v>138</v>
      </c>
      <c r="P2268" s="5">
        <f t="shared" si="211"/>
        <v>34.170212765957444</v>
      </c>
      <c r="Q2268" t="str">
        <f t="shared" si="212"/>
        <v>music</v>
      </c>
      <c r="R2268" t="str">
        <f t="shared" si="213"/>
        <v>rock</v>
      </c>
      <c r="S2268" s="10">
        <f t="shared" si="214"/>
        <v>41543.988067129627</v>
      </c>
      <c r="T2268" s="10">
        <f t="shared" si="215"/>
        <v>41571.988067129627</v>
      </c>
    </row>
    <row r="2269" spans="1:20" ht="45" x14ac:dyDescent="0.25">
      <c r="A2269">
        <v>1398</v>
      </c>
      <c r="B2269" s="3" t="s">
        <v>1399</v>
      </c>
      <c r="C2269" s="3" t="s">
        <v>5508</v>
      </c>
      <c r="D2269">
        <v>4400</v>
      </c>
      <c r="E2269">
        <v>4826</v>
      </c>
      <c r="F2269" t="s">
        <v>8219</v>
      </c>
      <c r="G2269" t="s">
        <v>8224</v>
      </c>
      <c r="H2269" t="s">
        <v>8246</v>
      </c>
      <c r="I2269">
        <v>1467752334</v>
      </c>
      <c r="J2269">
        <v>1465160334</v>
      </c>
      <c r="K2269" t="b">
        <v>0</v>
      </c>
      <c r="L2269">
        <v>65</v>
      </c>
      <c r="M2269" t="b">
        <v>1</v>
      </c>
      <c r="N2269" t="s">
        <v>8276</v>
      </c>
      <c r="O2269" s="9">
        <f t="shared" si="210"/>
        <v>110</v>
      </c>
      <c r="P2269" s="5">
        <f t="shared" si="211"/>
        <v>74.246153846153845</v>
      </c>
      <c r="Q2269" t="str">
        <f t="shared" si="212"/>
        <v>music</v>
      </c>
      <c r="R2269" t="str">
        <f t="shared" si="213"/>
        <v>rock</v>
      </c>
      <c r="S2269" s="10">
        <f t="shared" si="214"/>
        <v>42526.874236111107</v>
      </c>
      <c r="T2269" s="10">
        <f t="shared" si="215"/>
        <v>42556.874236111107</v>
      </c>
    </row>
    <row r="2270" spans="1:20" ht="60" x14ac:dyDescent="0.25">
      <c r="A2270">
        <v>2276</v>
      </c>
      <c r="B2270" s="3" t="s">
        <v>2277</v>
      </c>
      <c r="C2270" s="3" t="s">
        <v>6386</v>
      </c>
      <c r="D2270">
        <v>4589</v>
      </c>
      <c r="E2270">
        <v>4856</v>
      </c>
      <c r="F2270" t="s">
        <v>8219</v>
      </c>
      <c r="G2270" t="s">
        <v>8224</v>
      </c>
      <c r="H2270" t="s">
        <v>8246</v>
      </c>
      <c r="I2270">
        <v>1388936289</v>
      </c>
      <c r="J2270">
        <v>1386344289</v>
      </c>
      <c r="K2270" t="b">
        <v>0</v>
      </c>
      <c r="L2270">
        <v>75</v>
      </c>
      <c r="M2270" t="b">
        <v>1</v>
      </c>
      <c r="N2270" t="s">
        <v>8297</v>
      </c>
      <c r="O2270" s="9">
        <f t="shared" si="210"/>
        <v>106</v>
      </c>
      <c r="P2270" s="5">
        <f t="shared" si="211"/>
        <v>64.74666666666667</v>
      </c>
      <c r="Q2270" t="str">
        <f t="shared" si="212"/>
        <v>games</v>
      </c>
      <c r="R2270" t="str">
        <f t="shared" si="213"/>
        <v>tabletop games</v>
      </c>
      <c r="S2270" s="10">
        <f t="shared" si="214"/>
        <v>41614.651493055557</v>
      </c>
      <c r="T2270" s="10">
        <f t="shared" si="215"/>
        <v>41644.651493055557</v>
      </c>
    </row>
    <row r="2271" spans="1:20" ht="60" x14ac:dyDescent="0.25">
      <c r="A2271">
        <v>2211</v>
      </c>
      <c r="B2271" s="3" t="s">
        <v>2212</v>
      </c>
      <c r="C2271" s="3" t="s">
        <v>6321</v>
      </c>
      <c r="D2271">
        <v>2500</v>
      </c>
      <c r="E2271">
        <v>4890</v>
      </c>
      <c r="F2271" t="s">
        <v>8219</v>
      </c>
      <c r="G2271" t="s">
        <v>8224</v>
      </c>
      <c r="H2271" t="s">
        <v>8246</v>
      </c>
      <c r="I2271">
        <v>1397113140</v>
      </c>
      <c r="J2271">
        <v>1395168625</v>
      </c>
      <c r="K2271" t="b">
        <v>0</v>
      </c>
      <c r="L2271">
        <v>120</v>
      </c>
      <c r="M2271" t="b">
        <v>1</v>
      </c>
      <c r="N2271" t="s">
        <v>8280</v>
      </c>
      <c r="O2271" s="9">
        <f t="shared" si="210"/>
        <v>196</v>
      </c>
      <c r="P2271" s="5">
        <f t="shared" si="211"/>
        <v>40.75</v>
      </c>
      <c r="Q2271" t="str">
        <f t="shared" si="212"/>
        <v>music</v>
      </c>
      <c r="R2271" t="str">
        <f t="shared" si="213"/>
        <v>electronic music</v>
      </c>
      <c r="S2271" s="10">
        <f t="shared" si="214"/>
        <v>41716.785011574073</v>
      </c>
      <c r="T2271" s="10">
        <f t="shared" si="215"/>
        <v>41739.290972222225</v>
      </c>
    </row>
    <row r="2272" spans="1:20" ht="60" x14ac:dyDescent="0.25">
      <c r="A2272">
        <v>3473</v>
      </c>
      <c r="B2272" s="3" t="s">
        <v>3472</v>
      </c>
      <c r="C2272" s="3" t="s">
        <v>7583</v>
      </c>
      <c r="D2272">
        <v>4900</v>
      </c>
      <c r="E2272">
        <v>4900</v>
      </c>
      <c r="F2272" t="s">
        <v>8219</v>
      </c>
      <c r="G2272" t="s">
        <v>8224</v>
      </c>
      <c r="H2272" t="s">
        <v>8246</v>
      </c>
      <c r="I2272">
        <v>1426883220</v>
      </c>
      <c r="J2272">
        <v>1425067296</v>
      </c>
      <c r="K2272" t="b">
        <v>0</v>
      </c>
      <c r="L2272">
        <v>33</v>
      </c>
      <c r="M2272" t="b">
        <v>1</v>
      </c>
      <c r="N2272" t="s">
        <v>8271</v>
      </c>
      <c r="O2272" s="9">
        <f t="shared" si="210"/>
        <v>100</v>
      </c>
      <c r="P2272" s="5">
        <f t="shared" si="211"/>
        <v>148.4848484848485</v>
      </c>
      <c r="Q2272" t="str">
        <f t="shared" si="212"/>
        <v>theater</v>
      </c>
      <c r="R2272" t="str">
        <f t="shared" si="213"/>
        <v>plays</v>
      </c>
      <c r="S2272" s="10">
        <f t="shared" si="214"/>
        <v>42062.834444444445</v>
      </c>
      <c r="T2272" s="10">
        <f t="shared" si="215"/>
        <v>42083.852083333331</v>
      </c>
    </row>
    <row r="2273" spans="1:20" ht="60" x14ac:dyDescent="0.25">
      <c r="A2273">
        <v>3781</v>
      </c>
      <c r="B2273" s="3" t="s">
        <v>3778</v>
      </c>
      <c r="C2273" s="3" t="s">
        <v>7891</v>
      </c>
      <c r="D2273">
        <v>4500</v>
      </c>
      <c r="E2273">
        <v>4935</v>
      </c>
      <c r="F2273" t="s">
        <v>8219</v>
      </c>
      <c r="G2273" t="s">
        <v>8224</v>
      </c>
      <c r="H2273" t="s">
        <v>8246</v>
      </c>
      <c r="I2273">
        <v>1410210685</v>
      </c>
      <c r="J2273">
        <v>1408050685</v>
      </c>
      <c r="K2273" t="b">
        <v>0</v>
      </c>
      <c r="L2273">
        <v>52</v>
      </c>
      <c r="M2273" t="b">
        <v>1</v>
      </c>
      <c r="N2273" t="s">
        <v>8305</v>
      </c>
      <c r="O2273" s="9">
        <f t="shared" si="210"/>
        <v>110</v>
      </c>
      <c r="P2273" s="5">
        <f t="shared" si="211"/>
        <v>94.90384615384616</v>
      </c>
      <c r="Q2273" t="str">
        <f t="shared" si="212"/>
        <v>theater</v>
      </c>
      <c r="R2273" t="str">
        <f t="shared" si="213"/>
        <v>musical</v>
      </c>
      <c r="S2273" s="10">
        <f t="shared" si="214"/>
        <v>41865.882928240739</v>
      </c>
      <c r="T2273" s="10">
        <f t="shared" si="215"/>
        <v>41890.882928240739</v>
      </c>
    </row>
    <row r="2274" spans="1:20" ht="60" x14ac:dyDescent="0.25">
      <c r="A2274">
        <v>1035</v>
      </c>
      <c r="B2274" s="3" t="s">
        <v>1036</v>
      </c>
      <c r="C2274" s="3" t="s">
        <v>5145</v>
      </c>
      <c r="D2274">
        <v>4600</v>
      </c>
      <c r="E2274">
        <v>4952</v>
      </c>
      <c r="F2274" t="s">
        <v>8219</v>
      </c>
      <c r="G2274" t="s">
        <v>8224</v>
      </c>
      <c r="H2274" t="s">
        <v>8246</v>
      </c>
      <c r="I2274">
        <v>1423668220</v>
      </c>
      <c r="J2274">
        <v>1421076220</v>
      </c>
      <c r="K2274" t="b">
        <v>0</v>
      </c>
      <c r="L2274">
        <v>76</v>
      </c>
      <c r="M2274" t="b">
        <v>1</v>
      </c>
      <c r="N2274" t="s">
        <v>8280</v>
      </c>
      <c r="O2274" s="9">
        <f t="shared" si="210"/>
        <v>108</v>
      </c>
      <c r="P2274" s="5">
        <f t="shared" si="211"/>
        <v>65.15789473684211</v>
      </c>
      <c r="Q2274" t="str">
        <f t="shared" si="212"/>
        <v>music</v>
      </c>
      <c r="R2274" t="str">
        <f t="shared" si="213"/>
        <v>electronic music</v>
      </c>
      <c r="S2274" s="10">
        <f t="shared" si="214"/>
        <v>42016.641435185185</v>
      </c>
      <c r="T2274" s="10">
        <f t="shared" si="215"/>
        <v>42046.641435185185</v>
      </c>
    </row>
    <row r="2275" spans="1:20" ht="60" x14ac:dyDescent="0.25">
      <c r="A2275">
        <v>100</v>
      </c>
      <c r="B2275" s="3" t="s">
        <v>102</v>
      </c>
      <c r="C2275" s="3" t="s">
        <v>4211</v>
      </c>
      <c r="D2275">
        <v>5000</v>
      </c>
      <c r="E2275">
        <v>5000</v>
      </c>
      <c r="F2275" t="s">
        <v>8219</v>
      </c>
      <c r="G2275" t="s">
        <v>8224</v>
      </c>
      <c r="H2275" t="s">
        <v>8246</v>
      </c>
      <c r="I2275">
        <v>1352055886</v>
      </c>
      <c r="J2275">
        <v>1350324286</v>
      </c>
      <c r="K2275" t="b">
        <v>0</v>
      </c>
      <c r="L2275">
        <v>26</v>
      </c>
      <c r="M2275" t="b">
        <v>1</v>
      </c>
      <c r="N2275" t="s">
        <v>8266</v>
      </c>
      <c r="O2275" s="9">
        <f t="shared" si="210"/>
        <v>100</v>
      </c>
      <c r="P2275" s="5">
        <f t="shared" si="211"/>
        <v>192.30769230769232</v>
      </c>
      <c r="Q2275" t="str">
        <f t="shared" si="212"/>
        <v>film &amp; video</v>
      </c>
      <c r="R2275" t="str">
        <f t="shared" si="213"/>
        <v>shorts</v>
      </c>
      <c r="S2275" s="10">
        <f t="shared" si="214"/>
        <v>41197.753310185188</v>
      </c>
      <c r="T2275" s="10">
        <f t="shared" si="215"/>
        <v>41217.794976851852</v>
      </c>
    </row>
    <row r="2276" spans="1:20" ht="90" x14ac:dyDescent="0.25">
      <c r="A2276">
        <v>294</v>
      </c>
      <c r="B2276" s="3" t="s">
        <v>295</v>
      </c>
      <c r="C2276" s="3" t="s">
        <v>4404</v>
      </c>
      <c r="D2276">
        <v>5000</v>
      </c>
      <c r="E2276">
        <v>5000</v>
      </c>
      <c r="F2276" t="s">
        <v>8219</v>
      </c>
      <c r="G2276" t="s">
        <v>8224</v>
      </c>
      <c r="H2276" t="s">
        <v>8246</v>
      </c>
      <c r="I2276">
        <v>1279555200</v>
      </c>
      <c r="J2276">
        <v>1276480894</v>
      </c>
      <c r="K2276" t="b">
        <v>1</v>
      </c>
      <c r="L2276">
        <v>50</v>
      </c>
      <c r="M2276" t="b">
        <v>1</v>
      </c>
      <c r="N2276" t="s">
        <v>8269</v>
      </c>
      <c r="O2276" s="9">
        <f t="shared" si="210"/>
        <v>100</v>
      </c>
      <c r="P2276" s="5">
        <f t="shared" si="211"/>
        <v>100</v>
      </c>
      <c r="Q2276" t="str">
        <f t="shared" si="212"/>
        <v>film &amp; video</v>
      </c>
      <c r="R2276" t="str">
        <f t="shared" si="213"/>
        <v>documentary</v>
      </c>
      <c r="S2276" s="10">
        <f t="shared" si="214"/>
        <v>40343.084421296298</v>
      </c>
      <c r="T2276" s="10">
        <f t="shared" si="215"/>
        <v>40378.666666666664</v>
      </c>
    </row>
    <row r="2277" spans="1:20" ht="60" x14ac:dyDescent="0.25">
      <c r="A2277">
        <v>2522</v>
      </c>
      <c r="B2277" s="3" t="s">
        <v>2522</v>
      </c>
      <c r="C2277" s="3" t="s">
        <v>6632</v>
      </c>
      <c r="D2277">
        <v>5000</v>
      </c>
      <c r="E2277">
        <v>5000</v>
      </c>
      <c r="F2277" t="s">
        <v>8219</v>
      </c>
      <c r="G2277" t="s">
        <v>8224</v>
      </c>
      <c r="H2277" t="s">
        <v>8246</v>
      </c>
      <c r="I2277">
        <v>1461336720</v>
      </c>
      <c r="J2277">
        <v>1459431960</v>
      </c>
      <c r="K2277" t="b">
        <v>0</v>
      </c>
      <c r="L2277">
        <v>27</v>
      </c>
      <c r="M2277" t="b">
        <v>1</v>
      </c>
      <c r="N2277" t="s">
        <v>8300</v>
      </c>
      <c r="O2277" s="9">
        <f t="shared" si="210"/>
        <v>100</v>
      </c>
      <c r="P2277" s="5">
        <f t="shared" si="211"/>
        <v>185.18518518518519</v>
      </c>
      <c r="Q2277" t="str">
        <f t="shared" si="212"/>
        <v>music</v>
      </c>
      <c r="R2277" t="str">
        <f t="shared" si="213"/>
        <v>classical music</v>
      </c>
      <c r="S2277" s="10">
        <f t="shared" si="214"/>
        <v>42460.573611111111</v>
      </c>
      <c r="T2277" s="10">
        <f t="shared" si="215"/>
        <v>42482.619444444441</v>
      </c>
    </row>
    <row r="2278" spans="1:20" ht="30" x14ac:dyDescent="0.25">
      <c r="A2278">
        <v>3763</v>
      </c>
      <c r="B2278" s="3" t="s">
        <v>3760</v>
      </c>
      <c r="C2278" s="3" t="s">
        <v>7873</v>
      </c>
      <c r="D2278">
        <v>5000</v>
      </c>
      <c r="E2278">
        <v>5000</v>
      </c>
      <c r="F2278" t="s">
        <v>8219</v>
      </c>
      <c r="G2278" t="s">
        <v>8224</v>
      </c>
      <c r="H2278" t="s">
        <v>8246</v>
      </c>
      <c r="I2278">
        <v>1427907626</v>
      </c>
      <c r="J2278">
        <v>1425319226</v>
      </c>
      <c r="K2278" t="b">
        <v>0</v>
      </c>
      <c r="L2278">
        <v>77</v>
      </c>
      <c r="M2278" t="b">
        <v>1</v>
      </c>
      <c r="N2278" t="s">
        <v>8305</v>
      </c>
      <c r="O2278" s="9">
        <f t="shared" si="210"/>
        <v>100</v>
      </c>
      <c r="P2278" s="5">
        <f t="shared" si="211"/>
        <v>64.935064935064929</v>
      </c>
      <c r="Q2278" t="str">
        <f t="shared" si="212"/>
        <v>theater</v>
      </c>
      <c r="R2278" t="str">
        <f t="shared" si="213"/>
        <v>musical</v>
      </c>
      <c r="S2278" s="10">
        <f t="shared" si="214"/>
        <v>42065.750300925924</v>
      </c>
      <c r="T2278" s="10">
        <f t="shared" si="215"/>
        <v>42095.708634259259</v>
      </c>
    </row>
    <row r="2279" spans="1:20" ht="60" x14ac:dyDescent="0.25">
      <c r="A2279">
        <v>3828</v>
      </c>
      <c r="B2279" s="3" t="s">
        <v>3825</v>
      </c>
      <c r="C2279" s="3" t="s">
        <v>7937</v>
      </c>
      <c r="D2279">
        <v>5000</v>
      </c>
      <c r="E2279">
        <v>5000</v>
      </c>
      <c r="F2279" t="s">
        <v>8219</v>
      </c>
      <c r="G2279" t="s">
        <v>8224</v>
      </c>
      <c r="H2279" t="s">
        <v>8246</v>
      </c>
      <c r="I2279">
        <v>1420033187</v>
      </c>
      <c r="J2279">
        <v>1414845587</v>
      </c>
      <c r="K2279" t="b">
        <v>0</v>
      </c>
      <c r="L2279">
        <v>28</v>
      </c>
      <c r="M2279" t="b">
        <v>1</v>
      </c>
      <c r="N2279" t="s">
        <v>8271</v>
      </c>
      <c r="O2279" s="9">
        <f t="shared" si="210"/>
        <v>100</v>
      </c>
      <c r="P2279" s="5">
        <f t="shared" si="211"/>
        <v>178.57142857142858</v>
      </c>
      <c r="Q2279" t="str">
        <f t="shared" si="212"/>
        <v>theater</v>
      </c>
      <c r="R2279" t="str">
        <f t="shared" si="213"/>
        <v>plays</v>
      </c>
      <c r="S2279" s="10">
        <f t="shared" si="214"/>
        <v>41944.527627314819</v>
      </c>
      <c r="T2279" s="10">
        <f t="shared" si="215"/>
        <v>42004.569293981483</v>
      </c>
    </row>
    <row r="2280" spans="1:20" ht="60" x14ac:dyDescent="0.25">
      <c r="A2280">
        <v>2474</v>
      </c>
      <c r="B2280" s="3" t="s">
        <v>2475</v>
      </c>
      <c r="C2280" s="3" t="s">
        <v>6584</v>
      </c>
      <c r="D2280">
        <v>5000</v>
      </c>
      <c r="E2280">
        <v>5000.18</v>
      </c>
      <c r="F2280" t="s">
        <v>8219</v>
      </c>
      <c r="G2280" t="s">
        <v>8224</v>
      </c>
      <c r="H2280" t="s">
        <v>8246</v>
      </c>
      <c r="I2280">
        <v>1286756176</v>
      </c>
      <c r="J2280">
        <v>1282868176</v>
      </c>
      <c r="K2280" t="b">
        <v>0</v>
      </c>
      <c r="L2280">
        <v>38</v>
      </c>
      <c r="M2280" t="b">
        <v>1</v>
      </c>
      <c r="N2280" t="s">
        <v>8279</v>
      </c>
      <c r="O2280" s="9">
        <f t="shared" si="210"/>
        <v>100</v>
      </c>
      <c r="P2280" s="5">
        <f t="shared" si="211"/>
        <v>131.58368421052631</v>
      </c>
      <c r="Q2280" t="str">
        <f t="shared" si="212"/>
        <v>music</v>
      </c>
      <c r="R2280" t="str">
        <f t="shared" si="213"/>
        <v>indie rock</v>
      </c>
      <c r="S2280" s="10">
        <f t="shared" si="214"/>
        <v>40417.011296296296</v>
      </c>
      <c r="T2280" s="10">
        <f t="shared" si="215"/>
        <v>40462.011296296296</v>
      </c>
    </row>
    <row r="2281" spans="1:20" ht="60" x14ac:dyDescent="0.25">
      <c r="A2281">
        <v>799</v>
      </c>
      <c r="B2281" s="3" t="s">
        <v>800</v>
      </c>
      <c r="C2281" s="3" t="s">
        <v>4909</v>
      </c>
      <c r="D2281">
        <v>5000</v>
      </c>
      <c r="E2281">
        <v>5001</v>
      </c>
      <c r="F2281" t="s">
        <v>8219</v>
      </c>
      <c r="G2281" t="s">
        <v>8224</v>
      </c>
      <c r="H2281" t="s">
        <v>8246</v>
      </c>
      <c r="I2281">
        <v>1335542446</v>
      </c>
      <c r="J2281">
        <v>1332950446</v>
      </c>
      <c r="K2281" t="b">
        <v>0</v>
      </c>
      <c r="L2281">
        <v>28</v>
      </c>
      <c r="M2281" t="b">
        <v>1</v>
      </c>
      <c r="N2281" t="s">
        <v>8276</v>
      </c>
      <c r="O2281" s="9">
        <f t="shared" si="210"/>
        <v>100</v>
      </c>
      <c r="P2281" s="5">
        <f t="shared" si="211"/>
        <v>178.60714285714286</v>
      </c>
      <c r="Q2281" t="str">
        <f t="shared" si="212"/>
        <v>music</v>
      </c>
      <c r="R2281" t="str">
        <f t="shared" si="213"/>
        <v>rock</v>
      </c>
      <c r="S2281" s="10">
        <f t="shared" si="214"/>
        <v>40996.667199074072</v>
      </c>
      <c r="T2281" s="10">
        <f t="shared" si="215"/>
        <v>41026.667199074072</v>
      </c>
    </row>
    <row r="2282" spans="1:20" ht="60" x14ac:dyDescent="0.25">
      <c r="A2282">
        <v>3590</v>
      </c>
      <c r="B2282" s="3" t="s">
        <v>3589</v>
      </c>
      <c r="C2282" s="3" t="s">
        <v>7700</v>
      </c>
      <c r="D2282">
        <v>5000</v>
      </c>
      <c r="E2282">
        <v>5003</v>
      </c>
      <c r="F2282" t="s">
        <v>8219</v>
      </c>
      <c r="G2282" t="s">
        <v>8225</v>
      </c>
      <c r="H2282" t="s">
        <v>8247</v>
      </c>
      <c r="I2282">
        <v>1413792034</v>
      </c>
      <c r="J2282">
        <v>1411200034</v>
      </c>
      <c r="K2282" t="b">
        <v>0</v>
      </c>
      <c r="L2282">
        <v>73</v>
      </c>
      <c r="M2282" t="b">
        <v>1</v>
      </c>
      <c r="N2282" t="s">
        <v>8271</v>
      </c>
      <c r="O2282" s="9">
        <f t="shared" si="210"/>
        <v>100</v>
      </c>
      <c r="P2282" s="5">
        <f t="shared" si="211"/>
        <v>68.534246575342465</v>
      </c>
      <c r="Q2282" t="str">
        <f t="shared" si="212"/>
        <v>theater</v>
      </c>
      <c r="R2282" t="str">
        <f t="shared" si="213"/>
        <v>plays</v>
      </c>
      <c r="S2282" s="10">
        <f t="shared" si="214"/>
        <v>41902.333726851852</v>
      </c>
      <c r="T2282" s="10">
        <f t="shared" si="215"/>
        <v>41932.333726851852</v>
      </c>
    </row>
    <row r="2283" spans="1:20" ht="60" x14ac:dyDescent="0.25">
      <c r="A2283">
        <v>3687</v>
      </c>
      <c r="B2283" s="3" t="s">
        <v>3684</v>
      </c>
      <c r="C2283" s="3" t="s">
        <v>7797</v>
      </c>
      <c r="D2283">
        <v>5000</v>
      </c>
      <c r="E2283">
        <v>5012.25</v>
      </c>
      <c r="F2283" t="s">
        <v>8219</v>
      </c>
      <c r="G2283" t="s">
        <v>8224</v>
      </c>
      <c r="H2283" t="s">
        <v>8246</v>
      </c>
      <c r="I2283">
        <v>1403846055</v>
      </c>
      <c r="J2283">
        <v>1401254055</v>
      </c>
      <c r="K2283" t="b">
        <v>0</v>
      </c>
      <c r="L2283">
        <v>25</v>
      </c>
      <c r="M2283" t="b">
        <v>1</v>
      </c>
      <c r="N2283" t="s">
        <v>8271</v>
      </c>
      <c r="O2283" s="9">
        <f t="shared" si="210"/>
        <v>100</v>
      </c>
      <c r="P2283" s="5">
        <f t="shared" si="211"/>
        <v>200.49</v>
      </c>
      <c r="Q2283" t="str">
        <f t="shared" si="212"/>
        <v>theater</v>
      </c>
      <c r="R2283" t="str">
        <f t="shared" si="213"/>
        <v>plays</v>
      </c>
      <c r="S2283" s="10">
        <f t="shared" si="214"/>
        <v>41787.218229166669</v>
      </c>
      <c r="T2283" s="10">
        <f t="shared" si="215"/>
        <v>41817.218229166669</v>
      </c>
    </row>
    <row r="2284" spans="1:20" ht="60" x14ac:dyDescent="0.25">
      <c r="A2284">
        <v>3335</v>
      </c>
      <c r="B2284" s="3" t="s">
        <v>3335</v>
      </c>
      <c r="C2284" s="3" t="s">
        <v>7445</v>
      </c>
      <c r="D2284">
        <v>5000</v>
      </c>
      <c r="E2284">
        <v>5016</v>
      </c>
      <c r="F2284" t="s">
        <v>8219</v>
      </c>
      <c r="G2284" t="s">
        <v>8225</v>
      </c>
      <c r="H2284" t="s">
        <v>8247</v>
      </c>
      <c r="I2284">
        <v>1407106800</v>
      </c>
      <c r="J2284">
        <v>1404749446</v>
      </c>
      <c r="K2284" t="b">
        <v>0</v>
      </c>
      <c r="L2284">
        <v>63</v>
      </c>
      <c r="M2284" t="b">
        <v>1</v>
      </c>
      <c r="N2284" t="s">
        <v>8271</v>
      </c>
      <c r="O2284" s="9">
        <f t="shared" si="210"/>
        <v>100</v>
      </c>
      <c r="P2284" s="5">
        <f t="shared" si="211"/>
        <v>79.61904761904762</v>
      </c>
      <c r="Q2284" t="str">
        <f t="shared" si="212"/>
        <v>theater</v>
      </c>
      <c r="R2284" t="str">
        <f t="shared" si="213"/>
        <v>plays</v>
      </c>
      <c r="S2284" s="10">
        <f t="shared" si="214"/>
        <v>41827.674143518518</v>
      </c>
      <c r="T2284" s="10">
        <f t="shared" si="215"/>
        <v>41854.958333333336</v>
      </c>
    </row>
    <row r="2285" spans="1:20" ht="45" x14ac:dyDescent="0.25">
      <c r="A2285">
        <v>3569</v>
      </c>
      <c r="B2285" s="3" t="s">
        <v>3568</v>
      </c>
      <c r="C2285" s="3" t="s">
        <v>7679</v>
      </c>
      <c r="D2285">
        <v>5000</v>
      </c>
      <c r="E2285">
        <v>5024</v>
      </c>
      <c r="F2285" t="s">
        <v>8219</v>
      </c>
      <c r="G2285" t="s">
        <v>8224</v>
      </c>
      <c r="H2285" t="s">
        <v>8246</v>
      </c>
      <c r="I2285">
        <v>1420734696</v>
      </c>
      <c r="J2285">
        <v>1418142696</v>
      </c>
      <c r="K2285" t="b">
        <v>0</v>
      </c>
      <c r="L2285">
        <v>41</v>
      </c>
      <c r="M2285" t="b">
        <v>1</v>
      </c>
      <c r="N2285" t="s">
        <v>8271</v>
      </c>
      <c r="O2285" s="9">
        <f t="shared" si="210"/>
        <v>100</v>
      </c>
      <c r="P2285" s="5">
        <f t="shared" si="211"/>
        <v>122.53658536585365</v>
      </c>
      <c r="Q2285" t="str">
        <f t="shared" si="212"/>
        <v>theater</v>
      </c>
      <c r="R2285" t="str">
        <f t="shared" si="213"/>
        <v>plays</v>
      </c>
      <c r="S2285" s="10">
        <f t="shared" si="214"/>
        <v>41982.688611111109</v>
      </c>
      <c r="T2285" s="10">
        <f t="shared" si="215"/>
        <v>42012.688611111109</v>
      </c>
    </row>
    <row r="2286" spans="1:20" x14ac:dyDescent="0.25">
      <c r="A2286">
        <v>106</v>
      </c>
      <c r="B2286" s="3" t="s">
        <v>108</v>
      </c>
      <c r="C2286" s="3" t="s">
        <v>4217</v>
      </c>
      <c r="D2286">
        <v>5000</v>
      </c>
      <c r="E2286">
        <v>5025</v>
      </c>
      <c r="F2286" t="s">
        <v>8219</v>
      </c>
      <c r="G2286" t="s">
        <v>8224</v>
      </c>
      <c r="H2286" t="s">
        <v>8246</v>
      </c>
      <c r="I2286">
        <v>1333391901</v>
      </c>
      <c r="J2286">
        <v>1332182301</v>
      </c>
      <c r="K2286" t="b">
        <v>0</v>
      </c>
      <c r="L2286">
        <v>27</v>
      </c>
      <c r="M2286" t="b">
        <v>1</v>
      </c>
      <c r="N2286" t="s">
        <v>8266</v>
      </c>
      <c r="O2286" s="9">
        <f t="shared" si="210"/>
        <v>101</v>
      </c>
      <c r="P2286" s="5">
        <f t="shared" si="211"/>
        <v>186.11111111111111</v>
      </c>
      <c r="Q2286" t="str">
        <f t="shared" si="212"/>
        <v>film &amp; video</v>
      </c>
      <c r="R2286" t="str">
        <f t="shared" si="213"/>
        <v>shorts</v>
      </c>
      <c r="S2286" s="10">
        <f t="shared" si="214"/>
        <v>40987.776631944449</v>
      </c>
      <c r="T2286" s="10">
        <f t="shared" si="215"/>
        <v>41001.776631944449</v>
      </c>
    </row>
    <row r="2287" spans="1:20" ht="60" x14ac:dyDescent="0.25">
      <c r="A2287">
        <v>2964</v>
      </c>
      <c r="B2287" s="3" t="s">
        <v>2964</v>
      </c>
      <c r="C2287" s="3" t="s">
        <v>7074</v>
      </c>
      <c r="D2287">
        <v>5000</v>
      </c>
      <c r="E2287">
        <v>5035.6899999999996</v>
      </c>
      <c r="F2287" t="s">
        <v>8219</v>
      </c>
      <c r="G2287" t="s">
        <v>8224</v>
      </c>
      <c r="H2287" t="s">
        <v>8246</v>
      </c>
      <c r="I2287">
        <v>1407360720</v>
      </c>
      <c r="J2287">
        <v>1404769819</v>
      </c>
      <c r="K2287" t="b">
        <v>0</v>
      </c>
      <c r="L2287">
        <v>196</v>
      </c>
      <c r="M2287" t="b">
        <v>1</v>
      </c>
      <c r="N2287" t="s">
        <v>8271</v>
      </c>
      <c r="O2287" s="9">
        <f t="shared" si="210"/>
        <v>101</v>
      </c>
      <c r="P2287" s="5">
        <f t="shared" si="211"/>
        <v>25.692295918367346</v>
      </c>
      <c r="Q2287" t="str">
        <f t="shared" si="212"/>
        <v>theater</v>
      </c>
      <c r="R2287" t="str">
        <f t="shared" si="213"/>
        <v>plays</v>
      </c>
      <c r="S2287" s="10">
        <f t="shared" si="214"/>
        <v>41827.909942129627</v>
      </c>
      <c r="T2287" s="10">
        <f t="shared" si="215"/>
        <v>41857.897222222222</v>
      </c>
    </row>
    <row r="2288" spans="1:20" ht="60" x14ac:dyDescent="0.25">
      <c r="A2288">
        <v>3721</v>
      </c>
      <c r="B2288" s="3" t="s">
        <v>3718</v>
      </c>
      <c r="C2288" s="3" t="s">
        <v>7831</v>
      </c>
      <c r="D2288">
        <v>5000</v>
      </c>
      <c r="E2288">
        <v>5040</v>
      </c>
      <c r="F2288" t="s">
        <v>8219</v>
      </c>
      <c r="G2288" t="s">
        <v>8224</v>
      </c>
      <c r="H2288" t="s">
        <v>8246</v>
      </c>
      <c r="I2288">
        <v>1415230084</v>
      </c>
      <c r="J2288">
        <v>1413412084</v>
      </c>
      <c r="K2288" t="b">
        <v>0</v>
      </c>
      <c r="L2288">
        <v>44</v>
      </c>
      <c r="M2288" t="b">
        <v>1</v>
      </c>
      <c r="N2288" t="s">
        <v>8271</v>
      </c>
      <c r="O2288" s="9">
        <f t="shared" si="210"/>
        <v>101</v>
      </c>
      <c r="P2288" s="5">
        <f t="shared" si="211"/>
        <v>114.54545454545455</v>
      </c>
      <c r="Q2288" t="str">
        <f t="shared" si="212"/>
        <v>theater</v>
      </c>
      <c r="R2288" t="str">
        <f t="shared" si="213"/>
        <v>plays</v>
      </c>
      <c r="S2288" s="10">
        <f t="shared" si="214"/>
        <v>41927.936157407406</v>
      </c>
      <c r="T2288" s="10">
        <f t="shared" si="215"/>
        <v>41948.977824074071</v>
      </c>
    </row>
    <row r="2289" spans="1:20" ht="45" x14ac:dyDescent="0.25">
      <c r="A2289">
        <v>2544</v>
      </c>
      <c r="B2289" s="3" t="s">
        <v>2544</v>
      </c>
      <c r="C2289" s="3" t="s">
        <v>6654</v>
      </c>
      <c r="D2289">
        <v>5000</v>
      </c>
      <c r="E2289">
        <v>5041</v>
      </c>
      <c r="F2289" t="s">
        <v>8219</v>
      </c>
      <c r="G2289" t="s">
        <v>8224</v>
      </c>
      <c r="H2289" t="s">
        <v>8246</v>
      </c>
      <c r="I2289">
        <v>1341750569</v>
      </c>
      <c r="J2289">
        <v>1339158569</v>
      </c>
      <c r="K2289" t="b">
        <v>0</v>
      </c>
      <c r="L2289">
        <v>57</v>
      </c>
      <c r="M2289" t="b">
        <v>1</v>
      </c>
      <c r="N2289" t="s">
        <v>8300</v>
      </c>
      <c r="O2289" s="9">
        <f t="shared" si="210"/>
        <v>101</v>
      </c>
      <c r="P2289" s="5">
        <f t="shared" si="211"/>
        <v>88.438596491228068</v>
      </c>
      <c r="Q2289" t="str">
        <f t="shared" si="212"/>
        <v>music</v>
      </c>
      <c r="R2289" t="str">
        <f t="shared" si="213"/>
        <v>classical music</v>
      </c>
      <c r="S2289" s="10">
        <f t="shared" si="214"/>
        <v>41068.520474537036</v>
      </c>
      <c r="T2289" s="10">
        <f t="shared" si="215"/>
        <v>41098.520474537036</v>
      </c>
    </row>
    <row r="2290" spans="1:20" ht="60" x14ac:dyDescent="0.25">
      <c r="A2290">
        <v>2532</v>
      </c>
      <c r="B2290" s="3" t="s">
        <v>2532</v>
      </c>
      <c r="C2290" s="3" t="s">
        <v>6642</v>
      </c>
      <c r="D2290">
        <v>4000</v>
      </c>
      <c r="E2290">
        <v>5045</v>
      </c>
      <c r="F2290" t="s">
        <v>8219</v>
      </c>
      <c r="G2290" t="s">
        <v>8224</v>
      </c>
      <c r="H2290" t="s">
        <v>8246</v>
      </c>
      <c r="I2290">
        <v>1345148566</v>
      </c>
      <c r="J2290">
        <v>1342556566</v>
      </c>
      <c r="K2290" t="b">
        <v>0</v>
      </c>
      <c r="L2290">
        <v>60</v>
      </c>
      <c r="M2290" t="b">
        <v>1</v>
      </c>
      <c r="N2290" t="s">
        <v>8300</v>
      </c>
      <c r="O2290" s="9">
        <f t="shared" si="210"/>
        <v>126</v>
      </c>
      <c r="P2290" s="5">
        <f t="shared" si="211"/>
        <v>84.083333333333329</v>
      </c>
      <c r="Q2290" t="str">
        <f t="shared" si="212"/>
        <v>music</v>
      </c>
      <c r="R2290" t="str">
        <f t="shared" si="213"/>
        <v>classical music</v>
      </c>
      <c r="S2290" s="10">
        <f t="shared" si="214"/>
        <v>41107.849143518521</v>
      </c>
      <c r="T2290" s="10">
        <f t="shared" si="215"/>
        <v>41137.849143518521</v>
      </c>
    </row>
    <row r="2291" spans="1:20" x14ac:dyDescent="0.25">
      <c r="A2291">
        <v>836</v>
      </c>
      <c r="B2291" s="3" t="s">
        <v>837</v>
      </c>
      <c r="C2291" s="3" t="s">
        <v>4946</v>
      </c>
      <c r="D2291">
        <v>5000</v>
      </c>
      <c r="E2291">
        <v>5046.5200000000004</v>
      </c>
      <c r="F2291" t="s">
        <v>8219</v>
      </c>
      <c r="G2291" t="s">
        <v>8224</v>
      </c>
      <c r="H2291" t="s">
        <v>8246</v>
      </c>
      <c r="I2291">
        <v>1381108918</v>
      </c>
      <c r="J2291">
        <v>1378516918</v>
      </c>
      <c r="K2291" t="b">
        <v>0</v>
      </c>
      <c r="L2291">
        <v>46</v>
      </c>
      <c r="M2291" t="b">
        <v>1</v>
      </c>
      <c r="N2291" t="s">
        <v>8276</v>
      </c>
      <c r="O2291" s="9">
        <f t="shared" si="210"/>
        <v>101</v>
      </c>
      <c r="P2291" s="5">
        <f t="shared" si="211"/>
        <v>109.70695652173914</v>
      </c>
      <c r="Q2291" t="str">
        <f t="shared" si="212"/>
        <v>music</v>
      </c>
      <c r="R2291" t="str">
        <f t="shared" si="213"/>
        <v>rock</v>
      </c>
      <c r="S2291" s="10">
        <f t="shared" si="214"/>
        <v>41524.056921296295</v>
      </c>
      <c r="T2291" s="10">
        <f t="shared" si="215"/>
        <v>41554.056921296295</v>
      </c>
    </row>
    <row r="2292" spans="1:20" ht="30" x14ac:dyDescent="0.25">
      <c r="A2292">
        <v>3212</v>
      </c>
      <c r="B2292" s="3" t="s">
        <v>3212</v>
      </c>
      <c r="C2292" s="3" t="s">
        <v>7322</v>
      </c>
      <c r="D2292">
        <v>4000</v>
      </c>
      <c r="E2292">
        <v>5050</v>
      </c>
      <c r="F2292" t="s">
        <v>8219</v>
      </c>
      <c r="G2292" t="s">
        <v>8224</v>
      </c>
      <c r="H2292" t="s">
        <v>8246</v>
      </c>
      <c r="I2292">
        <v>1407524751</v>
      </c>
      <c r="J2292">
        <v>1404932751</v>
      </c>
      <c r="K2292" t="b">
        <v>1</v>
      </c>
      <c r="L2292">
        <v>94</v>
      </c>
      <c r="M2292" t="b">
        <v>1</v>
      </c>
      <c r="N2292" t="s">
        <v>8271</v>
      </c>
      <c r="O2292" s="9">
        <f t="shared" si="210"/>
        <v>126</v>
      </c>
      <c r="P2292" s="5">
        <f t="shared" si="211"/>
        <v>53.723404255319146</v>
      </c>
      <c r="Q2292" t="str">
        <f t="shared" si="212"/>
        <v>theater</v>
      </c>
      <c r="R2292" t="str">
        <f t="shared" si="213"/>
        <v>plays</v>
      </c>
      <c r="S2292" s="10">
        <f t="shared" si="214"/>
        <v>41829.795729166668</v>
      </c>
      <c r="T2292" s="10">
        <f t="shared" si="215"/>
        <v>41859.795729166668</v>
      </c>
    </row>
    <row r="2293" spans="1:20" ht="60" x14ac:dyDescent="0.25">
      <c r="A2293">
        <v>3760</v>
      </c>
      <c r="B2293" s="3" t="s">
        <v>3757</v>
      </c>
      <c r="C2293" s="3" t="s">
        <v>7870</v>
      </c>
      <c r="D2293">
        <v>5000</v>
      </c>
      <c r="E2293">
        <v>5050.7700000000004</v>
      </c>
      <c r="F2293" t="s">
        <v>8219</v>
      </c>
      <c r="G2293" t="s">
        <v>8224</v>
      </c>
      <c r="H2293" t="s">
        <v>8246</v>
      </c>
      <c r="I2293">
        <v>1399293386</v>
      </c>
      <c r="J2293">
        <v>1397133386</v>
      </c>
      <c r="K2293" t="b">
        <v>0</v>
      </c>
      <c r="L2293">
        <v>91</v>
      </c>
      <c r="M2293" t="b">
        <v>1</v>
      </c>
      <c r="N2293" t="s">
        <v>8305</v>
      </c>
      <c r="O2293" s="9">
        <f t="shared" si="210"/>
        <v>101</v>
      </c>
      <c r="P2293" s="5">
        <f t="shared" si="211"/>
        <v>55.502967032967035</v>
      </c>
      <c r="Q2293" t="str">
        <f t="shared" si="212"/>
        <v>theater</v>
      </c>
      <c r="R2293" t="str">
        <f t="shared" si="213"/>
        <v>musical</v>
      </c>
      <c r="S2293" s="10">
        <f t="shared" si="214"/>
        <v>41739.525300925925</v>
      </c>
      <c r="T2293" s="10">
        <f t="shared" si="215"/>
        <v>41764.525300925925</v>
      </c>
    </row>
    <row r="2294" spans="1:20" ht="60" x14ac:dyDescent="0.25">
      <c r="A2294">
        <v>2053</v>
      </c>
      <c r="B2294" s="3" t="s">
        <v>2054</v>
      </c>
      <c r="C2294" s="3" t="s">
        <v>6163</v>
      </c>
      <c r="D2294">
        <v>5000</v>
      </c>
      <c r="E2294">
        <v>5051</v>
      </c>
      <c r="F2294" t="s">
        <v>8219</v>
      </c>
      <c r="G2294" t="s">
        <v>8224</v>
      </c>
      <c r="H2294" t="s">
        <v>8246</v>
      </c>
      <c r="I2294">
        <v>1448466551</v>
      </c>
      <c r="J2294">
        <v>1445870951</v>
      </c>
      <c r="K2294" t="b">
        <v>0</v>
      </c>
      <c r="L2294">
        <v>121</v>
      </c>
      <c r="M2294" t="b">
        <v>1</v>
      </c>
      <c r="N2294" t="s">
        <v>8295</v>
      </c>
      <c r="O2294" s="9">
        <f t="shared" si="210"/>
        <v>101</v>
      </c>
      <c r="P2294" s="5">
        <f t="shared" si="211"/>
        <v>41.743801652892564</v>
      </c>
      <c r="Q2294" t="str">
        <f t="shared" si="212"/>
        <v>technology</v>
      </c>
      <c r="R2294" t="str">
        <f t="shared" si="213"/>
        <v>hardware</v>
      </c>
      <c r="S2294" s="10">
        <f t="shared" si="214"/>
        <v>42303.617488425924</v>
      </c>
      <c r="T2294" s="10">
        <f t="shared" si="215"/>
        <v>42333.659155092595</v>
      </c>
    </row>
    <row r="2295" spans="1:20" ht="60" x14ac:dyDescent="0.25">
      <c r="A2295">
        <v>2162</v>
      </c>
      <c r="B2295" s="3" t="s">
        <v>2163</v>
      </c>
      <c r="C2295" s="3" t="s">
        <v>6272</v>
      </c>
      <c r="D2295">
        <v>4500</v>
      </c>
      <c r="E2295">
        <v>5052</v>
      </c>
      <c r="F2295" t="s">
        <v>8219</v>
      </c>
      <c r="G2295" t="s">
        <v>8224</v>
      </c>
      <c r="H2295" t="s">
        <v>8246</v>
      </c>
      <c r="I2295">
        <v>1406226191</v>
      </c>
      <c r="J2295">
        <v>1403547791</v>
      </c>
      <c r="K2295" t="b">
        <v>0</v>
      </c>
      <c r="L2295">
        <v>58</v>
      </c>
      <c r="M2295" t="b">
        <v>1</v>
      </c>
      <c r="N2295" t="s">
        <v>8276</v>
      </c>
      <c r="O2295" s="9">
        <f t="shared" si="210"/>
        <v>112</v>
      </c>
      <c r="P2295" s="5">
        <f t="shared" si="211"/>
        <v>87.103448275862064</v>
      </c>
      <c r="Q2295" t="str">
        <f t="shared" si="212"/>
        <v>music</v>
      </c>
      <c r="R2295" t="str">
        <f t="shared" si="213"/>
        <v>rock</v>
      </c>
      <c r="S2295" s="10">
        <f t="shared" si="214"/>
        <v>41813.766099537039</v>
      </c>
      <c r="T2295" s="10">
        <f t="shared" si="215"/>
        <v>41844.766099537039</v>
      </c>
    </row>
    <row r="2296" spans="1:20" ht="60" x14ac:dyDescent="0.25">
      <c r="A2296">
        <v>3351</v>
      </c>
      <c r="B2296" s="3" t="s">
        <v>3350</v>
      </c>
      <c r="C2296" s="3" t="s">
        <v>7461</v>
      </c>
      <c r="D2296">
        <v>5000</v>
      </c>
      <c r="E2296">
        <v>5055</v>
      </c>
      <c r="F2296" t="s">
        <v>8219</v>
      </c>
      <c r="G2296" t="s">
        <v>8225</v>
      </c>
      <c r="H2296" t="s">
        <v>8247</v>
      </c>
      <c r="I2296">
        <v>1406113200</v>
      </c>
      <c r="J2296">
        <v>1402910965</v>
      </c>
      <c r="K2296" t="b">
        <v>0</v>
      </c>
      <c r="L2296">
        <v>54</v>
      </c>
      <c r="M2296" t="b">
        <v>1</v>
      </c>
      <c r="N2296" t="s">
        <v>8271</v>
      </c>
      <c r="O2296" s="9">
        <f t="shared" si="210"/>
        <v>101</v>
      </c>
      <c r="P2296" s="5">
        <f t="shared" si="211"/>
        <v>93.611111111111114</v>
      </c>
      <c r="Q2296" t="str">
        <f t="shared" si="212"/>
        <v>theater</v>
      </c>
      <c r="R2296" t="str">
        <f t="shared" si="213"/>
        <v>plays</v>
      </c>
      <c r="S2296" s="10">
        <f t="shared" si="214"/>
        <v>41806.395428240743</v>
      </c>
      <c r="T2296" s="10">
        <f t="shared" si="215"/>
        <v>41843.458333333336</v>
      </c>
    </row>
    <row r="2297" spans="1:20" ht="45" x14ac:dyDescent="0.25">
      <c r="A2297">
        <v>1036</v>
      </c>
      <c r="B2297" s="3" t="s">
        <v>1037</v>
      </c>
      <c r="C2297" s="3" t="s">
        <v>5146</v>
      </c>
      <c r="D2297">
        <v>4500</v>
      </c>
      <c r="E2297">
        <v>5056.22</v>
      </c>
      <c r="F2297" t="s">
        <v>8219</v>
      </c>
      <c r="G2297" t="s">
        <v>8224</v>
      </c>
      <c r="H2297" t="s">
        <v>8246</v>
      </c>
      <c r="I2297">
        <v>1357545600</v>
      </c>
      <c r="J2297">
        <v>1354790790</v>
      </c>
      <c r="K2297" t="b">
        <v>0</v>
      </c>
      <c r="L2297">
        <v>211</v>
      </c>
      <c r="M2297" t="b">
        <v>1</v>
      </c>
      <c r="N2297" t="s">
        <v>8280</v>
      </c>
      <c r="O2297" s="9">
        <f t="shared" si="210"/>
        <v>112</v>
      </c>
      <c r="P2297" s="5">
        <f t="shared" si="211"/>
        <v>23.963127962085309</v>
      </c>
      <c r="Q2297" t="str">
        <f t="shared" si="212"/>
        <v>music</v>
      </c>
      <c r="R2297" t="str">
        <f t="shared" si="213"/>
        <v>electronic music</v>
      </c>
      <c r="S2297" s="10">
        <f t="shared" si="214"/>
        <v>41249.448958333334</v>
      </c>
      <c r="T2297" s="10">
        <f t="shared" si="215"/>
        <v>41281.333333333336</v>
      </c>
    </row>
    <row r="2298" spans="1:20" ht="60" x14ac:dyDescent="0.25">
      <c r="A2298">
        <v>841</v>
      </c>
      <c r="B2298" s="3" t="s">
        <v>842</v>
      </c>
      <c r="C2298" s="3" t="s">
        <v>4951</v>
      </c>
      <c r="D2298">
        <v>5000</v>
      </c>
      <c r="E2298">
        <v>5066</v>
      </c>
      <c r="F2298" t="s">
        <v>8219</v>
      </c>
      <c r="G2298" t="s">
        <v>8224</v>
      </c>
      <c r="H2298" t="s">
        <v>8246</v>
      </c>
      <c r="I2298">
        <v>1415653663</v>
      </c>
      <c r="J2298">
        <v>1413058063</v>
      </c>
      <c r="K2298" t="b">
        <v>1</v>
      </c>
      <c r="L2298">
        <v>94</v>
      </c>
      <c r="M2298" t="b">
        <v>1</v>
      </c>
      <c r="N2298" t="s">
        <v>8277</v>
      </c>
      <c r="O2298" s="9">
        <f t="shared" si="210"/>
        <v>101</v>
      </c>
      <c r="P2298" s="5">
        <f t="shared" si="211"/>
        <v>53.893617021276597</v>
      </c>
      <c r="Q2298" t="str">
        <f t="shared" si="212"/>
        <v>music</v>
      </c>
      <c r="R2298" t="str">
        <f t="shared" si="213"/>
        <v>metal</v>
      </c>
      <c r="S2298" s="10">
        <f t="shared" si="214"/>
        <v>41923.838692129626</v>
      </c>
      <c r="T2298" s="10">
        <f t="shared" si="215"/>
        <v>41953.88035879629</v>
      </c>
    </row>
    <row r="2299" spans="1:20" ht="60" x14ac:dyDescent="0.25">
      <c r="A2299">
        <v>2798</v>
      </c>
      <c r="B2299" s="3" t="s">
        <v>2798</v>
      </c>
      <c r="C2299" s="3" t="s">
        <v>6908</v>
      </c>
      <c r="D2299">
        <v>5000</v>
      </c>
      <c r="E2299">
        <v>5070</v>
      </c>
      <c r="F2299" t="s">
        <v>8219</v>
      </c>
      <c r="G2299" t="s">
        <v>8225</v>
      </c>
      <c r="H2299" t="s">
        <v>8247</v>
      </c>
      <c r="I2299">
        <v>1438358400</v>
      </c>
      <c r="J2299">
        <v>1437063121</v>
      </c>
      <c r="K2299" t="b">
        <v>0</v>
      </c>
      <c r="L2299">
        <v>139</v>
      </c>
      <c r="M2299" t="b">
        <v>1</v>
      </c>
      <c r="N2299" t="s">
        <v>8271</v>
      </c>
      <c r="O2299" s="9">
        <f t="shared" si="210"/>
        <v>101</v>
      </c>
      <c r="P2299" s="5">
        <f t="shared" si="211"/>
        <v>36.474820143884891</v>
      </c>
      <c r="Q2299" t="str">
        <f t="shared" si="212"/>
        <v>theater</v>
      </c>
      <c r="R2299" t="str">
        <f t="shared" si="213"/>
        <v>plays</v>
      </c>
      <c r="S2299" s="10">
        <f t="shared" si="214"/>
        <v>42201.675011574072</v>
      </c>
      <c r="T2299" s="10">
        <f t="shared" si="215"/>
        <v>42216.666666666672</v>
      </c>
    </row>
    <row r="2300" spans="1:20" ht="60" x14ac:dyDescent="0.25">
      <c r="A2300">
        <v>2979</v>
      </c>
      <c r="B2300" s="3" t="s">
        <v>2979</v>
      </c>
      <c r="C2300" s="3" t="s">
        <v>7089</v>
      </c>
      <c r="D2300">
        <v>5000</v>
      </c>
      <c r="E2300">
        <v>5070</v>
      </c>
      <c r="F2300" t="s">
        <v>8219</v>
      </c>
      <c r="G2300" t="s">
        <v>8224</v>
      </c>
      <c r="H2300" t="s">
        <v>8246</v>
      </c>
      <c r="I2300">
        <v>1420524000</v>
      </c>
      <c r="J2300">
        <v>1419104823</v>
      </c>
      <c r="K2300" t="b">
        <v>0</v>
      </c>
      <c r="L2300">
        <v>46</v>
      </c>
      <c r="M2300" t="b">
        <v>1</v>
      </c>
      <c r="N2300" t="s">
        <v>8271</v>
      </c>
      <c r="O2300" s="9">
        <f t="shared" si="210"/>
        <v>101</v>
      </c>
      <c r="P2300" s="5">
        <f t="shared" si="211"/>
        <v>110.21739130434783</v>
      </c>
      <c r="Q2300" t="str">
        <f t="shared" si="212"/>
        <v>theater</v>
      </c>
      <c r="R2300" t="str">
        <f t="shared" si="213"/>
        <v>plays</v>
      </c>
      <c r="S2300" s="10">
        <f t="shared" si="214"/>
        <v>41993.824340277773</v>
      </c>
      <c r="T2300" s="10">
        <f t="shared" si="215"/>
        <v>42010.25</v>
      </c>
    </row>
    <row r="2301" spans="1:20" ht="60" x14ac:dyDescent="0.25">
      <c r="A2301">
        <v>2080</v>
      </c>
      <c r="B2301" s="3" t="s">
        <v>2081</v>
      </c>
      <c r="C2301" s="3" t="s">
        <v>6190</v>
      </c>
      <c r="D2301">
        <v>1000</v>
      </c>
      <c r="E2301">
        <v>5078</v>
      </c>
      <c r="F2301" t="s">
        <v>8219</v>
      </c>
      <c r="G2301" t="s">
        <v>8224</v>
      </c>
      <c r="H2301" t="s">
        <v>8246</v>
      </c>
      <c r="I2301">
        <v>1447286300</v>
      </c>
      <c r="J2301">
        <v>1444690700</v>
      </c>
      <c r="K2301" t="b">
        <v>0</v>
      </c>
      <c r="L2301">
        <v>50</v>
      </c>
      <c r="M2301" t="b">
        <v>1</v>
      </c>
      <c r="N2301" t="s">
        <v>8295</v>
      </c>
      <c r="O2301" s="9">
        <f t="shared" si="210"/>
        <v>508</v>
      </c>
      <c r="P2301" s="5">
        <f t="shared" si="211"/>
        <v>101.56</v>
      </c>
      <c r="Q2301" t="str">
        <f t="shared" si="212"/>
        <v>technology</v>
      </c>
      <c r="R2301" t="str">
        <f t="shared" si="213"/>
        <v>hardware</v>
      </c>
      <c r="S2301" s="10">
        <f t="shared" si="214"/>
        <v>42289.957175925927</v>
      </c>
      <c r="T2301" s="10">
        <f t="shared" si="215"/>
        <v>42319.998842592591</v>
      </c>
    </row>
    <row r="2302" spans="1:20" ht="45" x14ac:dyDescent="0.25">
      <c r="A2302">
        <v>2105</v>
      </c>
      <c r="B2302" s="3" t="s">
        <v>2106</v>
      </c>
      <c r="C2302" s="3" t="s">
        <v>6215</v>
      </c>
      <c r="D2302">
        <v>2000</v>
      </c>
      <c r="E2302">
        <v>5080</v>
      </c>
      <c r="F2302" t="s">
        <v>8219</v>
      </c>
      <c r="G2302" t="s">
        <v>8224</v>
      </c>
      <c r="H2302" t="s">
        <v>8246</v>
      </c>
      <c r="I2302">
        <v>1416542400</v>
      </c>
      <c r="J2302">
        <v>1415472953</v>
      </c>
      <c r="K2302" t="b">
        <v>0</v>
      </c>
      <c r="L2302">
        <v>99</v>
      </c>
      <c r="M2302" t="b">
        <v>1</v>
      </c>
      <c r="N2302" t="s">
        <v>8279</v>
      </c>
      <c r="O2302" s="9">
        <f t="shared" si="210"/>
        <v>254</v>
      </c>
      <c r="P2302" s="5">
        <f t="shared" si="211"/>
        <v>51.313131313131315</v>
      </c>
      <c r="Q2302" t="str">
        <f t="shared" si="212"/>
        <v>music</v>
      </c>
      <c r="R2302" t="str">
        <f t="shared" si="213"/>
        <v>indie rock</v>
      </c>
      <c r="S2302" s="10">
        <f t="shared" si="214"/>
        <v>41951.788807870369</v>
      </c>
      <c r="T2302" s="10">
        <f t="shared" si="215"/>
        <v>41964.166666666672</v>
      </c>
    </row>
    <row r="2303" spans="1:20" ht="60" x14ac:dyDescent="0.25">
      <c r="A2303">
        <v>3162</v>
      </c>
      <c r="B2303" s="3" t="s">
        <v>3162</v>
      </c>
      <c r="C2303" s="3" t="s">
        <v>7272</v>
      </c>
      <c r="D2303">
        <v>4000</v>
      </c>
      <c r="E2303">
        <v>5086</v>
      </c>
      <c r="F2303" t="s">
        <v>8219</v>
      </c>
      <c r="G2303" t="s">
        <v>8224</v>
      </c>
      <c r="H2303" t="s">
        <v>8246</v>
      </c>
      <c r="I2303">
        <v>1404698400</v>
      </c>
      <c r="J2303">
        <v>1402331262</v>
      </c>
      <c r="K2303" t="b">
        <v>1</v>
      </c>
      <c r="L2303">
        <v>63</v>
      </c>
      <c r="M2303" t="b">
        <v>1</v>
      </c>
      <c r="N2303" t="s">
        <v>8271</v>
      </c>
      <c r="O2303" s="9">
        <f t="shared" si="210"/>
        <v>127</v>
      </c>
      <c r="P2303" s="5">
        <f t="shared" si="211"/>
        <v>80.730158730158735</v>
      </c>
      <c r="Q2303" t="str">
        <f t="shared" si="212"/>
        <v>theater</v>
      </c>
      <c r="R2303" t="str">
        <f t="shared" si="213"/>
        <v>plays</v>
      </c>
      <c r="S2303" s="10">
        <f t="shared" si="214"/>
        <v>41799.685902777775</v>
      </c>
      <c r="T2303" s="10">
        <f t="shared" si="215"/>
        <v>41827.083333333336</v>
      </c>
    </row>
    <row r="2304" spans="1:20" ht="45" x14ac:dyDescent="0.25">
      <c r="A2304">
        <v>2262</v>
      </c>
      <c r="B2304" s="3" t="s">
        <v>2263</v>
      </c>
      <c r="C2304" s="3" t="s">
        <v>6372</v>
      </c>
      <c r="D2304">
        <v>3300</v>
      </c>
      <c r="E2304">
        <v>5087</v>
      </c>
      <c r="F2304" t="s">
        <v>8219</v>
      </c>
      <c r="G2304" t="s">
        <v>8224</v>
      </c>
      <c r="H2304" t="s">
        <v>8246</v>
      </c>
      <c r="I2304">
        <v>1416268800</v>
      </c>
      <c r="J2304">
        <v>1413295358</v>
      </c>
      <c r="K2304" t="b">
        <v>0</v>
      </c>
      <c r="L2304">
        <v>181</v>
      </c>
      <c r="M2304" t="b">
        <v>1</v>
      </c>
      <c r="N2304" t="s">
        <v>8297</v>
      </c>
      <c r="O2304" s="9">
        <f t="shared" si="210"/>
        <v>154</v>
      </c>
      <c r="P2304" s="5">
        <f t="shared" si="211"/>
        <v>28.104972375690608</v>
      </c>
      <c r="Q2304" t="str">
        <f t="shared" si="212"/>
        <v>games</v>
      </c>
      <c r="R2304" t="str">
        <f t="shared" si="213"/>
        <v>tabletop games</v>
      </c>
      <c r="S2304" s="10">
        <f t="shared" si="214"/>
        <v>41926.585162037038</v>
      </c>
      <c r="T2304" s="10">
        <f t="shared" si="215"/>
        <v>41961</v>
      </c>
    </row>
    <row r="2305" spans="1:20" ht="45" x14ac:dyDescent="0.25">
      <c r="A2305">
        <v>759</v>
      </c>
      <c r="B2305" s="3" t="s">
        <v>760</v>
      </c>
      <c r="C2305" s="3" t="s">
        <v>4869</v>
      </c>
      <c r="D2305">
        <v>5000</v>
      </c>
      <c r="E2305">
        <v>5096</v>
      </c>
      <c r="F2305" t="s">
        <v>8219</v>
      </c>
      <c r="G2305" t="s">
        <v>8225</v>
      </c>
      <c r="H2305" t="s">
        <v>8247</v>
      </c>
      <c r="I2305">
        <v>1404892539</v>
      </c>
      <c r="J2305">
        <v>1401436539</v>
      </c>
      <c r="K2305" t="b">
        <v>0</v>
      </c>
      <c r="L2305">
        <v>99</v>
      </c>
      <c r="M2305" t="b">
        <v>1</v>
      </c>
      <c r="N2305" t="s">
        <v>8274</v>
      </c>
      <c r="O2305" s="9">
        <f t="shared" si="210"/>
        <v>102</v>
      </c>
      <c r="P2305" s="5">
        <f t="shared" si="211"/>
        <v>51.474747474747474</v>
      </c>
      <c r="Q2305" t="str">
        <f t="shared" si="212"/>
        <v>publishing</v>
      </c>
      <c r="R2305" t="str">
        <f t="shared" si="213"/>
        <v>nonfiction</v>
      </c>
      <c r="S2305" s="10">
        <f t="shared" si="214"/>
        <v>41789.330312500002</v>
      </c>
      <c r="T2305" s="10">
        <f t="shared" si="215"/>
        <v>41829.330312500002</v>
      </c>
    </row>
    <row r="2306" spans="1:20" ht="60" x14ac:dyDescent="0.25">
      <c r="A2306">
        <v>2974</v>
      </c>
      <c r="B2306" s="3" t="s">
        <v>2974</v>
      </c>
      <c r="C2306" s="3" t="s">
        <v>7084</v>
      </c>
      <c r="D2306">
        <v>5000</v>
      </c>
      <c r="E2306">
        <v>5100</v>
      </c>
      <c r="F2306" t="s">
        <v>8219</v>
      </c>
      <c r="G2306" t="s">
        <v>8224</v>
      </c>
      <c r="H2306" t="s">
        <v>8246</v>
      </c>
      <c r="I2306">
        <v>1411695300</v>
      </c>
      <c r="J2306">
        <v>1409275671</v>
      </c>
      <c r="K2306" t="b">
        <v>0</v>
      </c>
      <c r="L2306">
        <v>87</v>
      </c>
      <c r="M2306" t="b">
        <v>1</v>
      </c>
      <c r="N2306" t="s">
        <v>8271</v>
      </c>
      <c r="O2306" s="9">
        <f t="shared" ref="O2306:O2369" si="216">ROUND((E2306/D2306)*100,0)</f>
        <v>102</v>
      </c>
      <c r="P2306" s="5">
        <f t="shared" ref="P2306:P2369" si="217">E2306/L2306</f>
        <v>58.620689655172413</v>
      </c>
      <c r="Q2306" t="str">
        <f t="shared" ref="Q2306:Q2369" si="218">LEFT(N2306,SEARCH("/",N2306)-1)</f>
        <v>theater</v>
      </c>
      <c r="R2306" t="str">
        <f t="shared" ref="R2306:R2369" si="219">RIGHT(N2306,LEN(N2306)-SEARCH("/",N2306,1))</f>
        <v>plays</v>
      </c>
      <c r="S2306" s="10">
        <f t="shared" ref="S2306:S2369" si="220">(((J2306/60)/60)/24)+DATE(1970,1,1)</f>
        <v>41880.061006944445</v>
      </c>
      <c r="T2306" s="10">
        <f t="shared" ref="T2306:T2369" si="221">(((I2306/60)/60)/24)+DATE(1970,1,1)</f>
        <v>41908.065972222219</v>
      </c>
    </row>
    <row r="2307" spans="1:20" ht="45" x14ac:dyDescent="0.25">
      <c r="A2307">
        <v>3589</v>
      </c>
      <c r="B2307" s="3" t="s">
        <v>3588</v>
      </c>
      <c r="C2307" s="3" t="s">
        <v>7699</v>
      </c>
      <c r="D2307">
        <v>4000</v>
      </c>
      <c r="E2307">
        <v>5100</v>
      </c>
      <c r="F2307" t="s">
        <v>8219</v>
      </c>
      <c r="G2307" t="s">
        <v>8224</v>
      </c>
      <c r="H2307" t="s">
        <v>8246</v>
      </c>
      <c r="I2307">
        <v>1432654347</v>
      </c>
      <c r="J2307">
        <v>1430494347</v>
      </c>
      <c r="K2307" t="b">
        <v>0</v>
      </c>
      <c r="L2307">
        <v>62</v>
      </c>
      <c r="M2307" t="b">
        <v>1</v>
      </c>
      <c r="N2307" t="s">
        <v>8271</v>
      </c>
      <c r="O2307" s="9">
        <f t="shared" si="216"/>
        <v>128</v>
      </c>
      <c r="P2307" s="5">
        <f t="shared" si="217"/>
        <v>82.258064516129039</v>
      </c>
      <c r="Q2307" t="str">
        <f t="shared" si="218"/>
        <v>theater</v>
      </c>
      <c r="R2307" t="str">
        <f t="shared" si="219"/>
        <v>plays</v>
      </c>
      <c r="S2307" s="10">
        <f t="shared" si="220"/>
        <v>42125.647534722222</v>
      </c>
      <c r="T2307" s="10">
        <f t="shared" si="221"/>
        <v>42150.647534722222</v>
      </c>
    </row>
    <row r="2308" spans="1:20" ht="45" x14ac:dyDescent="0.25">
      <c r="A2308">
        <v>2982</v>
      </c>
      <c r="B2308" s="3" t="s">
        <v>2982</v>
      </c>
      <c r="C2308" s="3" t="s">
        <v>7092</v>
      </c>
      <c r="D2308">
        <v>5000</v>
      </c>
      <c r="E2308">
        <v>5103</v>
      </c>
      <c r="F2308" t="s">
        <v>8219</v>
      </c>
      <c r="G2308" t="s">
        <v>8225</v>
      </c>
      <c r="H2308" t="s">
        <v>8247</v>
      </c>
      <c r="I2308">
        <v>1455208143</v>
      </c>
      <c r="J2308">
        <v>1452616143</v>
      </c>
      <c r="K2308" t="b">
        <v>1</v>
      </c>
      <c r="L2308">
        <v>59</v>
      </c>
      <c r="M2308" t="b">
        <v>1</v>
      </c>
      <c r="N2308" t="s">
        <v>8303</v>
      </c>
      <c r="O2308" s="9">
        <f t="shared" si="216"/>
        <v>102</v>
      </c>
      <c r="P2308" s="5">
        <f t="shared" si="217"/>
        <v>86.491525423728817</v>
      </c>
      <c r="Q2308" t="str">
        <f t="shared" si="218"/>
        <v>theater</v>
      </c>
      <c r="R2308" t="str">
        <f t="shared" si="219"/>
        <v>spaces</v>
      </c>
      <c r="S2308" s="10">
        <f t="shared" si="220"/>
        <v>42381.686840277776</v>
      </c>
      <c r="T2308" s="10">
        <f t="shared" si="221"/>
        <v>42411.686840277776</v>
      </c>
    </row>
    <row r="2309" spans="1:20" ht="60" x14ac:dyDescent="0.25">
      <c r="A2309">
        <v>520</v>
      </c>
      <c r="B2309" s="3" t="s">
        <v>521</v>
      </c>
      <c r="C2309" s="3" t="s">
        <v>4630</v>
      </c>
      <c r="D2309">
        <v>5000</v>
      </c>
      <c r="E2309">
        <v>5105</v>
      </c>
      <c r="F2309" t="s">
        <v>8219</v>
      </c>
      <c r="G2309" t="s">
        <v>8225</v>
      </c>
      <c r="H2309" t="s">
        <v>8247</v>
      </c>
      <c r="I2309">
        <v>1449766261</v>
      </c>
      <c r="J2309">
        <v>1447174261</v>
      </c>
      <c r="K2309" t="b">
        <v>0</v>
      </c>
      <c r="L2309">
        <v>34</v>
      </c>
      <c r="M2309" t="b">
        <v>1</v>
      </c>
      <c r="N2309" t="s">
        <v>8271</v>
      </c>
      <c r="O2309" s="9">
        <f t="shared" si="216"/>
        <v>102</v>
      </c>
      <c r="P2309" s="5">
        <f t="shared" si="217"/>
        <v>150.14705882352942</v>
      </c>
      <c r="Q2309" t="str">
        <f t="shared" si="218"/>
        <v>theater</v>
      </c>
      <c r="R2309" t="str">
        <f t="shared" si="219"/>
        <v>plays</v>
      </c>
      <c r="S2309" s="10">
        <f t="shared" si="220"/>
        <v>42318.702094907407</v>
      </c>
      <c r="T2309" s="10">
        <f t="shared" si="221"/>
        <v>42348.702094907407</v>
      </c>
    </row>
    <row r="2310" spans="1:20" ht="45" x14ac:dyDescent="0.25">
      <c r="A2310">
        <v>744</v>
      </c>
      <c r="B2310" s="3" t="s">
        <v>745</v>
      </c>
      <c r="C2310" s="3" t="s">
        <v>4854</v>
      </c>
      <c r="D2310">
        <v>5000</v>
      </c>
      <c r="E2310">
        <v>5116</v>
      </c>
      <c r="F2310" t="s">
        <v>8219</v>
      </c>
      <c r="G2310" t="s">
        <v>8224</v>
      </c>
      <c r="H2310" t="s">
        <v>8246</v>
      </c>
      <c r="I2310">
        <v>1355439503</v>
      </c>
      <c r="J2310">
        <v>1352847503</v>
      </c>
      <c r="K2310" t="b">
        <v>0</v>
      </c>
      <c r="L2310">
        <v>62</v>
      </c>
      <c r="M2310" t="b">
        <v>1</v>
      </c>
      <c r="N2310" t="s">
        <v>8274</v>
      </c>
      <c r="O2310" s="9">
        <f t="shared" si="216"/>
        <v>102</v>
      </c>
      <c r="P2310" s="5">
        <f t="shared" si="217"/>
        <v>82.516129032258064</v>
      </c>
      <c r="Q2310" t="str">
        <f t="shared" si="218"/>
        <v>publishing</v>
      </c>
      <c r="R2310" t="str">
        <f t="shared" si="219"/>
        <v>nonfiction</v>
      </c>
      <c r="S2310" s="10">
        <f t="shared" si="220"/>
        <v>41226.95721064815</v>
      </c>
      <c r="T2310" s="10">
        <f t="shared" si="221"/>
        <v>41256.95721064815</v>
      </c>
    </row>
    <row r="2311" spans="1:20" ht="60" x14ac:dyDescent="0.25">
      <c r="A2311">
        <v>3464</v>
      </c>
      <c r="B2311" s="3" t="s">
        <v>3463</v>
      </c>
      <c r="C2311" s="3" t="s">
        <v>7574</v>
      </c>
      <c r="D2311">
        <v>5000</v>
      </c>
      <c r="E2311">
        <v>5116.18</v>
      </c>
      <c r="F2311" t="s">
        <v>8219</v>
      </c>
      <c r="G2311" t="s">
        <v>8224</v>
      </c>
      <c r="H2311" t="s">
        <v>8246</v>
      </c>
      <c r="I2311">
        <v>1471921637</v>
      </c>
      <c r="J2311">
        <v>1469329637</v>
      </c>
      <c r="K2311" t="b">
        <v>0</v>
      </c>
      <c r="L2311">
        <v>93</v>
      </c>
      <c r="M2311" t="b">
        <v>1</v>
      </c>
      <c r="N2311" t="s">
        <v>8271</v>
      </c>
      <c r="O2311" s="9">
        <f t="shared" si="216"/>
        <v>102</v>
      </c>
      <c r="P2311" s="5">
        <f t="shared" si="217"/>
        <v>55.012688172043013</v>
      </c>
      <c r="Q2311" t="str">
        <f t="shared" si="218"/>
        <v>theater</v>
      </c>
      <c r="R2311" t="str">
        <f t="shared" si="219"/>
        <v>plays</v>
      </c>
      <c r="S2311" s="10">
        <f t="shared" si="220"/>
        <v>42575.130057870367</v>
      </c>
      <c r="T2311" s="10">
        <f t="shared" si="221"/>
        <v>42605.130057870367</v>
      </c>
    </row>
    <row r="2312" spans="1:20" ht="60" x14ac:dyDescent="0.25">
      <c r="A2312">
        <v>1614</v>
      </c>
      <c r="B2312" s="3" t="s">
        <v>1615</v>
      </c>
      <c r="C2312" s="3" t="s">
        <v>5724</v>
      </c>
      <c r="D2312">
        <v>5000</v>
      </c>
      <c r="E2312">
        <v>5135</v>
      </c>
      <c r="F2312" t="s">
        <v>8219</v>
      </c>
      <c r="G2312" t="s">
        <v>8224</v>
      </c>
      <c r="H2312" t="s">
        <v>8246</v>
      </c>
      <c r="I2312">
        <v>1407085200</v>
      </c>
      <c r="J2312">
        <v>1401924769</v>
      </c>
      <c r="K2312" t="b">
        <v>0</v>
      </c>
      <c r="L2312">
        <v>77</v>
      </c>
      <c r="M2312" t="b">
        <v>1</v>
      </c>
      <c r="N2312" t="s">
        <v>8276</v>
      </c>
      <c r="O2312" s="9">
        <f t="shared" si="216"/>
        <v>103</v>
      </c>
      <c r="P2312" s="5">
        <f t="shared" si="217"/>
        <v>66.688311688311686</v>
      </c>
      <c r="Q2312" t="str">
        <f t="shared" si="218"/>
        <v>music</v>
      </c>
      <c r="R2312" t="str">
        <f t="shared" si="219"/>
        <v>rock</v>
      </c>
      <c r="S2312" s="10">
        <f t="shared" si="220"/>
        <v>41794.981122685182</v>
      </c>
      <c r="T2312" s="10">
        <f t="shared" si="221"/>
        <v>41854.708333333336</v>
      </c>
    </row>
    <row r="2313" spans="1:20" ht="45" x14ac:dyDescent="0.25">
      <c r="A2313">
        <v>2661</v>
      </c>
      <c r="B2313" s="3" t="s">
        <v>2661</v>
      </c>
      <c r="C2313" s="3" t="s">
        <v>6771</v>
      </c>
      <c r="D2313">
        <v>5000</v>
      </c>
      <c r="E2313">
        <v>5145</v>
      </c>
      <c r="F2313" t="s">
        <v>8219</v>
      </c>
      <c r="G2313" t="s">
        <v>8224</v>
      </c>
      <c r="H2313" t="s">
        <v>8246</v>
      </c>
      <c r="I2313">
        <v>1382742010</v>
      </c>
      <c r="J2313">
        <v>1380150010</v>
      </c>
      <c r="K2313" t="b">
        <v>0</v>
      </c>
      <c r="L2313">
        <v>60</v>
      </c>
      <c r="M2313" t="b">
        <v>1</v>
      </c>
      <c r="N2313" t="s">
        <v>8302</v>
      </c>
      <c r="O2313" s="9">
        <f t="shared" si="216"/>
        <v>103</v>
      </c>
      <c r="P2313" s="5">
        <f t="shared" si="217"/>
        <v>85.75</v>
      </c>
      <c r="Q2313" t="str">
        <f t="shared" si="218"/>
        <v>technology</v>
      </c>
      <c r="R2313" t="str">
        <f t="shared" si="219"/>
        <v>makerspaces</v>
      </c>
      <c r="S2313" s="10">
        <f t="shared" si="220"/>
        <v>41542.958449074074</v>
      </c>
      <c r="T2313" s="10">
        <f t="shared" si="221"/>
        <v>41572.958449074074</v>
      </c>
    </row>
    <row r="2314" spans="1:20" ht="60" x14ac:dyDescent="0.25">
      <c r="A2314">
        <v>2981</v>
      </c>
      <c r="B2314" s="3" t="s">
        <v>2981</v>
      </c>
      <c r="C2314" s="3" t="s">
        <v>7091</v>
      </c>
      <c r="D2314">
        <v>4000</v>
      </c>
      <c r="E2314">
        <v>5157</v>
      </c>
      <c r="F2314" t="s">
        <v>8219</v>
      </c>
      <c r="G2314" t="s">
        <v>8241</v>
      </c>
      <c r="H2314" t="s">
        <v>8249</v>
      </c>
      <c r="I2314">
        <v>1443014756</v>
      </c>
      <c r="J2314">
        <v>1439126756</v>
      </c>
      <c r="K2314" t="b">
        <v>1</v>
      </c>
      <c r="L2314">
        <v>97</v>
      </c>
      <c r="M2314" t="b">
        <v>1</v>
      </c>
      <c r="N2314" t="s">
        <v>8303</v>
      </c>
      <c r="O2314" s="9">
        <f t="shared" si="216"/>
        <v>129</v>
      </c>
      <c r="P2314" s="5">
        <f t="shared" si="217"/>
        <v>53.164948453608247</v>
      </c>
      <c r="Q2314" t="str">
        <f t="shared" si="218"/>
        <v>theater</v>
      </c>
      <c r="R2314" t="str">
        <f t="shared" si="219"/>
        <v>spaces</v>
      </c>
      <c r="S2314" s="10">
        <f t="shared" si="220"/>
        <v>42225.559675925921</v>
      </c>
      <c r="T2314" s="10">
        <f t="shared" si="221"/>
        <v>42270.559675925921</v>
      </c>
    </row>
    <row r="2315" spans="1:20" ht="60" x14ac:dyDescent="0.25">
      <c r="A2315">
        <v>3753</v>
      </c>
      <c r="B2315" s="3" t="s">
        <v>3750</v>
      </c>
      <c r="C2315" s="3" t="s">
        <v>7863</v>
      </c>
      <c r="D2315">
        <v>5000</v>
      </c>
      <c r="E2315">
        <v>5167</v>
      </c>
      <c r="F2315" t="s">
        <v>8219</v>
      </c>
      <c r="G2315" t="s">
        <v>8224</v>
      </c>
      <c r="H2315" t="s">
        <v>8246</v>
      </c>
      <c r="I2315">
        <v>1433289600</v>
      </c>
      <c r="J2315">
        <v>1430768800</v>
      </c>
      <c r="K2315" t="b">
        <v>0</v>
      </c>
      <c r="L2315">
        <v>30</v>
      </c>
      <c r="M2315" t="b">
        <v>1</v>
      </c>
      <c r="N2315" t="s">
        <v>8305</v>
      </c>
      <c r="O2315" s="9">
        <f t="shared" si="216"/>
        <v>103</v>
      </c>
      <c r="P2315" s="5">
        <f t="shared" si="217"/>
        <v>172.23333333333332</v>
      </c>
      <c r="Q2315" t="str">
        <f t="shared" si="218"/>
        <v>theater</v>
      </c>
      <c r="R2315" t="str">
        <f t="shared" si="219"/>
        <v>musical</v>
      </c>
      <c r="S2315" s="10">
        <f t="shared" si="220"/>
        <v>42128.824074074073</v>
      </c>
      <c r="T2315" s="10">
        <f t="shared" si="221"/>
        <v>42158</v>
      </c>
    </row>
    <row r="2316" spans="1:20" ht="45" x14ac:dyDescent="0.25">
      <c r="A2316">
        <v>3208</v>
      </c>
      <c r="B2316" s="3" t="s">
        <v>3208</v>
      </c>
      <c r="C2316" s="3" t="s">
        <v>7318</v>
      </c>
      <c r="D2316">
        <v>5000</v>
      </c>
      <c r="E2316">
        <v>5175</v>
      </c>
      <c r="F2316" t="s">
        <v>8219</v>
      </c>
      <c r="G2316" t="s">
        <v>8224</v>
      </c>
      <c r="H2316" t="s">
        <v>8246</v>
      </c>
      <c r="I2316">
        <v>1406557877</v>
      </c>
      <c r="J2316">
        <v>1404743477</v>
      </c>
      <c r="K2316" t="b">
        <v>1</v>
      </c>
      <c r="L2316">
        <v>82</v>
      </c>
      <c r="M2316" t="b">
        <v>1</v>
      </c>
      <c r="N2316" t="s">
        <v>8271</v>
      </c>
      <c r="O2316" s="9">
        <f t="shared" si="216"/>
        <v>104</v>
      </c>
      <c r="P2316" s="5">
        <f t="shared" si="217"/>
        <v>63.109756097560975</v>
      </c>
      <c r="Q2316" t="str">
        <f t="shared" si="218"/>
        <v>theater</v>
      </c>
      <c r="R2316" t="str">
        <f t="shared" si="219"/>
        <v>plays</v>
      </c>
      <c r="S2316" s="10">
        <f t="shared" si="220"/>
        <v>41827.605057870373</v>
      </c>
      <c r="T2316" s="10">
        <f t="shared" si="221"/>
        <v>41848.605057870373</v>
      </c>
    </row>
    <row r="2317" spans="1:20" ht="60" x14ac:dyDescent="0.25">
      <c r="A2317">
        <v>3748</v>
      </c>
      <c r="B2317" s="3" t="s">
        <v>3745</v>
      </c>
      <c r="C2317" s="3" t="s">
        <v>7858</v>
      </c>
      <c r="D2317">
        <v>5000</v>
      </c>
      <c r="E2317">
        <v>5176</v>
      </c>
      <c r="F2317" t="s">
        <v>8219</v>
      </c>
      <c r="G2317" t="s">
        <v>8224</v>
      </c>
      <c r="H2317" t="s">
        <v>8246</v>
      </c>
      <c r="I2317">
        <v>1455602340</v>
      </c>
      <c r="J2317">
        <v>1453827436</v>
      </c>
      <c r="K2317" t="b">
        <v>0</v>
      </c>
      <c r="L2317">
        <v>52</v>
      </c>
      <c r="M2317" t="b">
        <v>1</v>
      </c>
      <c r="N2317" t="s">
        <v>8305</v>
      </c>
      <c r="O2317" s="9">
        <f t="shared" si="216"/>
        <v>104</v>
      </c>
      <c r="P2317" s="5">
        <f t="shared" si="217"/>
        <v>99.538461538461533</v>
      </c>
      <c r="Q2317" t="str">
        <f t="shared" si="218"/>
        <v>theater</v>
      </c>
      <c r="R2317" t="str">
        <f t="shared" si="219"/>
        <v>musical</v>
      </c>
      <c r="S2317" s="10">
        <f t="shared" si="220"/>
        <v>42395.706435185188</v>
      </c>
      <c r="T2317" s="10">
        <f t="shared" si="221"/>
        <v>42416.249305555553</v>
      </c>
    </row>
    <row r="2318" spans="1:20" ht="60" x14ac:dyDescent="0.25">
      <c r="A2318">
        <v>245</v>
      </c>
      <c r="B2318" s="3" t="s">
        <v>246</v>
      </c>
      <c r="C2318" s="3" t="s">
        <v>4355</v>
      </c>
      <c r="D2318">
        <v>5000</v>
      </c>
      <c r="E2318">
        <v>5186</v>
      </c>
      <c r="F2318" t="s">
        <v>8219</v>
      </c>
      <c r="G2318" t="s">
        <v>8224</v>
      </c>
      <c r="H2318" t="s">
        <v>8246</v>
      </c>
      <c r="I2318">
        <v>1345079785</v>
      </c>
      <c r="J2318">
        <v>1342487785</v>
      </c>
      <c r="K2318" t="b">
        <v>1</v>
      </c>
      <c r="L2318">
        <v>96</v>
      </c>
      <c r="M2318" t="b">
        <v>1</v>
      </c>
      <c r="N2318" t="s">
        <v>8269</v>
      </c>
      <c r="O2318" s="9">
        <f t="shared" si="216"/>
        <v>104</v>
      </c>
      <c r="P2318" s="5">
        <f t="shared" si="217"/>
        <v>54.020833333333336</v>
      </c>
      <c r="Q2318" t="str">
        <f t="shared" si="218"/>
        <v>film &amp; video</v>
      </c>
      <c r="R2318" t="str">
        <f t="shared" si="219"/>
        <v>documentary</v>
      </c>
      <c r="S2318" s="10">
        <f t="shared" si="220"/>
        <v>41107.053067129629</v>
      </c>
      <c r="T2318" s="10">
        <f t="shared" si="221"/>
        <v>41137.053067129629</v>
      </c>
    </row>
    <row r="2319" spans="1:20" ht="45" x14ac:dyDescent="0.25">
      <c r="A2319">
        <v>3369</v>
      </c>
      <c r="B2319" s="3" t="s">
        <v>3368</v>
      </c>
      <c r="C2319" s="3" t="s">
        <v>7479</v>
      </c>
      <c r="D2319">
        <v>5000</v>
      </c>
      <c r="E2319">
        <v>5195</v>
      </c>
      <c r="F2319" t="s">
        <v>8219</v>
      </c>
      <c r="G2319" t="s">
        <v>8241</v>
      </c>
      <c r="H2319" t="s">
        <v>8249</v>
      </c>
      <c r="I2319">
        <v>1484441980</v>
      </c>
      <c r="J2319">
        <v>1479257980</v>
      </c>
      <c r="K2319" t="b">
        <v>0</v>
      </c>
      <c r="L2319">
        <v>54</v>
      </c>
      <c r="M2319" t="b">
        <v>1</v>
      </c>
      <c r="N2319" t="s">
        <v>8271</v>
      </c>
      <c r="O2319" s="9">
        <f t="shared" si="216"/>
        <v>104</v>
      </c>
      <c r="P2319" s="5">
        <f t="shared" si="217"/>
        <v>96.203703703703709</v>
      </c>
      <c r="Q2319" t="str">
        <f t="shared" si="218"/>
        <v>theater</v>
      </c>
      <c r="R2319" t="str">
        <f t="shared" si="219"/>
        <v>plays</v>
      </c>
      <c r="S2319" s="10">
        <f t="shared" si="220"/>
        <v>42690.041435185187</v>
      </c>
      <c r="T2319" s="10">
        <f t="shared" si="221"/>
        <v>42750.041435185187</v>
      </c>
    </row>
    <row r="2320" spans="1:20" ht="60" x14ac:dyDescent="0.25">
      <c r="A2320">
        <v>112</v>
      </c>
      <c r="B2320" s="3" t="s">
        <v>114</v>
      </c>
      <c r="C2320" s="3" t="s">
        <v>4223</v>
      </c>
      <c r="D2320">
        <v>5000</v>
      </c>
      <c r="E2320">
        <v>5200</v>
      </c>
      <c r="F2320" t="s">
        <v>8219</v>
      </c>
      <c r="G2320" t="s">
        <v>8224</v>
      </c>
      <c r="H2320" t="s">
        <v>8246</v>
      </c>
      <c r="I2320">
        <v>1397354400</v>
      </c>
      <c r="J2320">
        <v>1395277318</v>
      </c>
      <c r="K2320" t="b">
        <v>0</v>
      </c>
      <c r="L2320">
        <v>81</v>
      </c>
      <c r="M2320" t="b">
        <v>1</v>
      </c>
      <c r="N2320" t="s">
        <v>8266</v>
      </c>
      <c r="O2320" s="9">
        <f t="shared" si="216"/>
        <v>104</v>
      </c>
      <c r="P2320" s="5">
        <f t="shared" si="217"/>
        <v>64.197530864197532</v>
      </c>
      <c r="Q2320" t="str">
        <f t="shared" si="218"/>
        <v>film &amp; video</v>
      </c>
      <c r="R2320" t="str">
        <f t="shared" si="219"/>
        <v>shorts</v>
      </c>
      <c r="S2320" s="10">
        <f t="shared" si="220"/>
        <v>41718.043032407404</v>
      </c>
      <c r="T2320" s="10">
        <f t="shared" si="221"/>
        <v>41742.083333333336</v>
      </c>
    </row>
    <row r="2321" spans="1:20" ht="60" x14ac:dyDescent="0.25">
      <c r="A2321">
        <v>1350</v>
      </c>
      <c r="B2321" s="3" t="s">
        <v>1351</v>
      </c>
      <c r="C2321" s="3" t="s">
        <v>5460</v>
      </c>
      <c r="D2321">
        <v>5000</v>
      </c>
      <c r="E2321">
        <v>5202.5</v>
      </c>
      <c r="F2321" t="s">
        <v>8219</v>
      </c>
      <c r="G2321" t="s">
        <v>8224</v>
      </c>
      <c r="H2321" t="s">
        <v>8246</v>
      </c>
      <c r="I2321">
        <v>1451089134</v>
      </c>
      <c r="J2321">
        <v>1448497134</v>
      </c>
      <c r="K2321" t="b">
        <v>0</v>
      </c>
      <c r="L2321">
        <v>78</v>
      </c>
      <c r="M2321" t="b">
        <v>1</v>
      </c>
      <c r="N2321" t="s">
        <v>8274</v>
      </c>
      <c r="O2321" s="9">
        <f t="shared" si="216"/>
        <v>104</v>
      </c>
      <c r="P2321" s="5">
        <f t="shared" si="217"/>
        <v>66.698717948717942</v>
      </c>
      <c r="Q2321" t="str">
        <f t="shared" si="218"/>
        <v>publishing</v>
      </c>
      <c r="R2321" t="str">
        <f t="shared" si="219"/>
        <v>nonfiction</v>
      </c>
      <c r="S2321" s="10">
        <f t="shared" si="220"/>
        <v>42334.013124999998</v>
      </c>
      <c r="T2321" s="10">
        <f t="shared" si="221"/>
        <v>42364.013124999998</v>
      </c>
    </row>
    <row r="2322" spans="1:20" ht="45" x14ac:dyDescent="0.25">
      <c r="A2322">
        <v>3021</v>
      </c>
      <c r="B2322" s="3" t="s">
        <v>3021</v>
      </c>
      <c r="C2322" s="3" t="s">
        <v>7131</v>
      </c>
      <c r="D2322">
        <v>4500</v>
      </c>
      <c r="E2322">
        <v>5221</v>
      </c>
      <c r="F2322" t="s">
        <v>8219</v>
      </c>
      <c r="G2322" t="s">
        <v>8224</v>
      </c>
      <c r="H2322" t="s">
        <v>8246</v>
      </c>
      <c r="I2322">
        <v>1479794340</v>
      </c>
      <c r="J2322">
        <v>1476715869</v>
      </c>
      <c r="K2322" t="b">
        <v>0</v>
      </c>
      <c r="L2322">
        <v>103</v>
      </c>
      <c r="M2322" t="b">
        <v>1</v>
      </c>
      <c r="N2322" t="s">
        <v>8303</v>
      </c>
      <c r="O2322" s="9">
        <f t="shared" si="216"/>
        <v>116</v>
      </c>
      <c r="P2322" s="5">
        <f t="shared" si="217"/>
        <v>50.689320388349515</v>
      </c>
      <c r="Q2322" t="str">
        <f t="shared" si="218"/>
        <v>theater</v>
      </c>
      <c r="R2322" t="str">
        <f t="shared" si="219"/>
        <v>spaces</v>
      </c>
      <c r="S2322" s="10">
        <f t="shared" si="220"/>
        <v>42660.618854166663</v>
      </c>
      <c r="T2322" s="10">
        <f t="shared" si="221"/>
        <v>42696.249305555553</v>
      </c>
    </row>
    <row r="2323" spans="1:20" ht="45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9">
        <f t="shared" si="216"/>
        <v>39</v>
      </c>
      <c r="P2323" s="5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0">
        <f t="shared" si="220"/>
        <v>42799.260428240741</v>
      </c>
      <c r="T2323" s="10">
        <f t="shared" si="221"/>
        <v>42829.21876157407</v>
      </c>
    </row>
    <row r="2324" spans="1:20" ht="45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9">
        <f t="shared" si="216"/>
        <v>3</v>
      </c>
      <c r="P2324" s="5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0">
        <f t="shared" si="220"/>
        <v>42804.895474537043</v>
      </c>
      <c r="T2324" s="10">
        <f t="shared" si="221"/>
        <v>42834.853807870371</v>
      </c>
    </row>
    <row r="2325" spans="1:20" ht="45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9">
        <f t="shared" si="216"/>
        <v>48</v>
      </c>
      <c r="P2325" s="5">
        <f t="shared" si="217"/>
        <v>30</v>
      </c>
      <c r="Q2325" t="str">
        <f t="shared" si="218"/>
        <v>food</v>
      </c>
      <c r="R2325" t="str">
        <f t="shared" si="219"/>
        <v>small batch</v>
      </c>
      <c r="S2325" s="10">
        <f t="shared" si="220"/>
        <v>42807.755173611105</v>
      </c>
      <c r="T2325" s="10">
        <f t="shared" si="221"/>
        <v>42814.755173611105</v>
      </c>
    </row>
    <row r="2326" spans="1:20" ht="45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9">
        <f t="shared" si="216"/>
        <v>21</v>
      </c>
      <c r="P2326" s="5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0">
        <f t="shared" si="220"/>
        <v>42790.885243055556</v>
      </c>
      <c r="T2326" s="10">
        <f t="shared" si="221"/>
        <v>42820.843576388885</v>
      </c>
    </row>
    <row r="2327" spans="1:20" ht="60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9">
        <f t="shared" si="216"/>
        <v>8</v>
      </c>
      <c r="P2327" s="5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0">
        <f t="shared" si="220"/>
        <v>42794.022349537037</v>
      </c>
      <c r="T2327" s="10">
        <f t="shared" si="221"/>
        <v>42823.980682870373</v>
      </c>
    </row>
    <row r="2328" spans="1:20" ht="60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9">
        <f t="shared" si="216"/>
        <v>1</v>
      </c>
      <c r="P2328" s="5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0">
        <f t="shared" si="220"/>
        <v>42804.034120370372</v>
      </c>
      <c r="T2328" s="10">
        <f t="shared" si="221"/>
        <v>42855.708333333328</v>
      </c>
    </row>
    <row r="2329" spans="1:20" ht="45" x14ac:dyDescent="0.25">
      <c r="A2329">
        <v>3217</v>
      </c>
      <c r="B2329" s="3" t="s">
        <v>3217</v>
      </c>
      <c r="C2329" s="3" t="s">
        <v>7327</v>
      </c>
      <c r="D2329">
        <v>4500</v>
      </c>
      <c r="E2329">
        <v>5221</v>
      </c>
      <c r="F2329" t="s">
        <v>8219</v>
      </c>
      <c r="G2329" t="s">
        <v>8224</v>
      </c>
      <c r="H2329" t="s">
        <v>8246</v>
      </c>
      <c r="I2329">
        <v>1478264784</v>
      </c>
      <c r="J2329">
        <v>1475672784</v>
      </c>
      <c r="K2329" t="b">
        <v>1</v>
      </c>
      <c r="L2329">
        <v>104</v>
      </c>
      <c r="M2329" t="b">
        <v>1</v>
      </c>
      <c r="N2329" t="s">
        <v>8271</v>
      </c>
      <c r="O2329" s="9">
        <f t="shared" si="216"/>
        <v>116</v>
      </c>
      <c r="P2329" s="5">
        <f t="shared" si="217"/>
        <v>50.20192307692308</v>
      </c>
      <c r="Q2329" t="str">
        <f t="shared" si="218"/>
        <v>theater</v>
      </c>
      <c r="R2329" t="str">
        <f t="shared" si="219"/>
        <v>plays</v>
      </c>
      <c r="S2329" s="10">
        <f t="shared" si="220"/>
        <v>42648.546111111107</v>
      </c>
      <c r="T2329" s="10">
        <f t="shared" si="221"/>
        <v>42678.546111111107</v>
      </c>
    </row>
    <row r="2330" spans="1:20" ht="45" x14ac:dyDescent="0.25">
      <c r="A2330">
        <v>1249</v>
      </c>
      <c r="B2330" s="3" t="s">
        <v>1250</v>
      </c>
      <c r="C2330" s="3" t="s">
        <v>5359</v>
      </c>
      <c r="D2330">
        <v>5000</v>
      </c>
      <c r="E2330">
        <v>5222</v>
      </c>
      <c r="F2330" t="s">
        <v>8219</v>
      </c>
      <c r="G2330" t="s">
        <v>8224</v>
      </c>
      <c r="H2330" t="s">
        <v>8246</v>
      </c>
      <c r="I2330">
        <v>1341683211</v>
      </c>
      <c r="J2330">
        <v>1339091211</v>
      </c>
      <c r="K2330" t="b">
        <v>1</v>
      </c>
      <c r="L2330">
        <v>81</v>
      </c>
      <c r="M2330" t="b">
        <v>1</v>
      </c>
      <c r="N2330" t="s">
        <v>8276</v>
      </c>
      <c r="O2330" s="9">
        <f t="shared" si="216"/>
        <v>104</v>
      </c>
      <c r="P2330" s="5">
        <f t="shared" si="217"/>
        <v>64.46913580246914</v>
      </c>
      <c r="Q2330" t="str">
        <f t="shared" si="218"/>
        <v>music</v>
      </c>
      <c r="R2330" t="str">
        <f t="shared" si="219"/>
        <v>rock</v>
      </c>
      <c r="S2330" s="10">
        <f t="shared" si="220"/>
        <v>41067.74086805556</v>
      </c>
      <c r="T2330" s="10">
        <f t="shared" si="221"/>
        <v>41097.74086805556</v>
      </c>
    </row>
    <row r="2331" spans="1:20" ht="60" x14ac:dyDescent="0.25">
      <c r="A2331">
        <v>729</v>
      </c>
      <c r="B2331" s="3" t="s">
        <v>730</v>
      </c>
      <c r="C2331" s="3" t="s">
        <v>4839</v>
      </c>
      <c r="D2331">
        <v>4000</v>
      </c>
      <c r="E2331">
        <v>5226</v>
      </c>
      <c r="F2331" t="s">
        <v>8219</v>
      </c>
      <c r="G2331" t="s">
        <v>8224</v>
      </c>
      <c r="H2331" t="s">
        <v>8246</v>
      </c>
      <c r="I2331">
        <v>1348028861</v>
      </c>
      <c r="J2331">
        <v>1342844861</v>
      </c>
      <c r="K2331" t="b">
        <v>0</v>
      </c>
      <c r="L2331">
        <v>120</v>
      </c>
      <c r="M2331" t="b">
        <v>1</v>
      </c>
      <c r="N2331" t="s">
        <v>8274</v>
      </c>
      <c r="O2331" s="9">
        <f t="shared" si="216"/>
        <v>131</v>
      </c>
      <c r="P2331" s="5">
        <f t="shared" si="217"/>
        <v>43.55</v>
      </c>
      <c r="Q2331" t="str">
        <f t="shared" si="218"/>
        <v>publishing</v>
      </c>
      <c r="R2331" t="str">
        <f t="shared" si="219"/>
        <v>nonfiction</v>
      </c>
      <c r="S2331" s="10">
        <f t="shared" si="220"/>
        <v>41111.185891203706</v>
      </c>
      <c r="T2331" s="10">
        <f t="shared" si="221"/>
        <v>41171.185891203706</v>
      </c>
    </row>
    <row r="2332" spans="1:20" ht="60" x14ac:dyDescent="0.25">
      <c r="A2332">
        <v>3331</v>
      </c>
      <c r="B2332" s="3" t="s">
        <v>3331</v>
      </c>
      <c r="C2332" s="3" t="s">
        <v>7441</v>
      </c>
      <c r="D2332">
        <v>5000</v>
      </c>
      <c r="E2332">
        <v>5226</v>
      </c>
      <c r="F2332" t="s">
        <v>8219</v>
      </c>
      <c r="G2332" t="s">
        <v>8224</v>
      </c>
      <c r="H2332" t="s">
        <v>8246</v>
      </c>
      <c r="I2332">
        <v>1444149886</v>
      </c>
      <c r="J2332">
        <v>1441125886</v>
      </c>
      <c r="K2332" t="b">
        <v>0</v>
      </c>
      <c r="L2332">
        <v>65</v>
      </c>
      <c r="M2332" t="b">
        <v>1</v>
      </c>
      <c r="N2332" t="s">
        <v>8271</v>
      </c>
      <c r="O2332" s="9">
        <f t="shared" si="216"/>
        <v>105</v>
      </c>
      <c r="P2332" s="5">
        <f t="shared" si="217"/>
        <v>80.400000000000006</v>
      </c>
      <c r="Q2332" t="str">
        <f t="shared" si="218"/>
        <v>theater</v>
      </c>
      <c r="R2332" t="str">
        <f t="shared" si="219"/>
        <v>plays</v>
      </c>
      <c r="S2332" s="10">
        <f t="shared" si="220"/>
        <v>42248.697754629626</v>
      </c>
      <c r="T2332" s="10">
        <f t="shared" si="221"/>
        <v>42283.697754629626</v>
      </c>
    </row>
    <row r="2333" spans="1:20" ht="60" x14ac:dyDescent="0.25">
      <c r="A2333">
        <v>521</v>
      </c>
      <c r="B2333" s="3" t="s">
        <v>522</v>
      </c>
      <c r="C2333" s="3" t="s">
        <v>4631</v>
      </c>
      <c r="D2333">
        <v>5000</v>
      </c>
      <c r="E2333">
        <v>5232</v>
      </c>
      <c r="F2333" t="s">
        <v>8219</v>
      </c>
      <c r="G2333" t="s">
        <v>8224</v>
      </c>
      <c r="H2333" t="s">
        <v>8246</v>
      </c>
      <c r="I2333">
        <v>1477976340</v>
      </c>
      <c r="J2333">
        <v>1475460819</v>
      </c>
      <c r="K2333" t="b">
        <v>0</v>
      </c>
      <c r="L2333">
        <v>56</v>
      </c>
      <c r="M2333" t="b">
        <v>1</v>
      </c>
      <c r="N2333" t="s">
        <v>8271</v>
      </c>
      <c r="O2333" s="9">
        <f t="shared" si="216"/>
        <v>105</v>
      </c>
      <c r="P2333" s="5">
        <f t="shared" si="217"/>
        <v>93.428571428571431</v>
      </c>
      <c r="Q2333" t="str">
        <f t="shared" si="218"/>
        <v>theater</v>
      </c>
      <c r="R2333" t="str">
        <f t="shared" si="219"/>
        <v>plays</v>
      </c>
      <c r="S2333" s="10">
        <f t="shared" si="220"/>
        <v>42646.092812499999</v>
      </c>
      <c r="T2333" s="10">
        <f t="shared" si="221"/>
        <v>42675.207638888889</v>
      </c>
    </row>
    <row r="2334" spans="1:20" ht="45" x14ac:dyDescent="0.25">
      <c r="A2334">
        <v>2785</v>
      </c>
      <c r="B2334" s="3" t="s">
        <v>2785</v>
      </c>
      <c r="C2334" s="3" t="s">
        <v>6895</v>
      </c>
      <c r="D2334">
        <v>5000</v>
      </c>
      <c r="E2334">
        <v>5234</v>
      </c>
      <c r="F2334" t="s">
        <v>8219</v>
      </c>
      <c r="G2334" t="s">
        <v>8224</v>
      </c>
      <c r="H2334" t="s">
        <v>8246</v>
      </c>
      <c r="I2334">
        <v>1470430800</v>
      </c>
      <c r="J2334">
        <v>1467865967</v>
      </c>
      <c r="K2334" t="b">
        <v>0</v>
      </c>
      <c r="L2334">
        <v>142</v>
      </c>
      <c r="M2334" t="b">
        <v>1</v>
      </c>
      <c r="N2334" t="s">
        <v>8271</v>
      </c>
      <c r="O2334" s="9">
        <f t="shared" si="216"/>
        <v>105</v>
      </c>
      <c r="P2334" s="5">
        <f t="shared" si="217"/>
        <v>36.859154929577464</v>
      </c>
      <c r="Q2334" t="str">
        <f t="shared" si="218"/>
        <v>theater</v>
      </c>
      <c r="R2334" t="str">
        <f t="shared" si="219"/>
        <v>plays</v>
      </c>
      <c r="S2334" s="10">
        <f t="shared" si="220"/>
        <v>42558.189432870371</v>
      </c>
      <c r="T2334" s="10">
        <f t="shared" si="221"/>
        <v>42587.875</v>
      </c>
    </row>
    <row r="2335" spans="1:20" ht="60" x14ac:dyDescent="0.25">
      <c r="A2335">
        <v>2114</v>
      </c>
      <c r="B2335" s="3" t="s">
        <v>2115</v>
      </c>
      <c r="C2335" s="3" t="s">
        <v>6224</v>
      </c>
      <c r="D2335">
        <v>5000</v>
      </c>
      <c r="E2335">
        <v>5235</v>
      </c>
      <c r="F2335" t="s">
        <v>8219</v>
      </c>
      <c r="G2335" t="s">
        <v>8224</v>
      </c>
      <c r="H2335" t="s">
        <v>8246</v>
      </c>
      <c r="I2335">
        <v>1291870740</v>
      </c>
      <c r="J2335">
        <v>1286480070</v>
      </c>
      <c r="K2335" t="b">
        <v>0</v>
      </c>
      <c r="L2335">
        <v>147</v>
      </c>
      <c r="M2335" t="b">
        <v>1</v>
      </c>
      <c r="N2335" t="s">
        <v>8279</v>
      </c>
      <c r="O2335" s="9">
        <f t="shared" si="216"/>
        <v>105</v>
      </c>
      <c r="P2335" s="5">
        <f t="shared" si="217"/>
        <v>35.612244897959187</v>
      </c>
      <c r="Q2335" t="str">
        <f t="shared" si="218"/>
        <v>music</v>
      </c>
      <c r="R2335" t="str">
        <f t="shared" si="219"/>
        <v>indie rock</v>
      </c>
      <c r="S2335" s="10">
        <f t="shared" si="220"/>
        <v>40458.815625000003</v>
      </c>
      <c r="T2335" s="10">
        <f t="shared" si="221"/>
        <v>40521.207638888889</v>
      </c>
    </row>
    <row r="2336" spans="1:20" ht="45" x14ac:dyDescent="0.25">
      <c r="A2336">
        <v>1647</v>
      </c>
      <c r="B2336" s="3" t="s">
        <v>1648</v>
      </c>
      <c r="C2336" s="3" t="s">
        <v>5757</v>
      </c>
      <c r="D2336">
        <v>5000</v>
      </c>
      <c r="E2336">
        <v>5236</v>
      </c>
      <c r="F2336" t="s">
        <v>8219</v>
      </c>
      <c r="G2336" t="s">
        <v>8224</v>
      </c>
      <c r="H2336" t="s">
        <v>8246</v>
      </c>
      <c r="I2336">
        <v>1339235377</v>
      </c>
      <c r="J2336">
        <v>1336643377</v>
      </c>
      <c r="K2336" t="b">
        <v>0</v>
      </c>
      <c r="L2336">
        <v>46</v>
      </c>
      <c r="M2336" t="b">
        <v>1</v>
      </c>
      <c r="N2336" t="s">
        <v>8292</v>
      </c>
      <c r="O2336" s="9">
        <f t="shared" si="216"/>
        <v>105</v>
      </c>
      <c r="P2336" s="5">
        <f t="shared" si="217"/>
        <v>113.82608695652173</v>
      </c>
      <c r="Q2336" t="str">
        <f t="shared" si="218"/>
        <v>music</v>
      </c>
      <c r="R2336" t="str">
        <f t="shared" si="219"/>
        <v>pop</v>
      </c>
      <c r="S2336" s="10">
        <f t="shared" si="220"/>
        <v>41039.409456018519</v>
      </c>
      <c r="T2336" s="10">
        <f t="shared" si="221"/>
        <v>41069.409456018519</v>
      </c>
    </row>
    <row r="2337" spans="1:20" ht="60" x14ac:dyDescent="0.25">
      <c r="A2337">
        <v>2819</v>
      </c>
      <c r="B2337" s="3" t="s">
        <v>2819</v>
      </c>
      <c r="C2337" s="3" t="s">
        <v>6929</v>
      </c>
      <c r="D2337">
        <v>5000</v>
      </c>
      <c r="E2337">
        <v>5240</v>
      </c>
      <c r="F2337" t="s">
        <v>8219</v>
      </c>
      <c r="G2337" t="s">
        <v>8225</v>
      </c>
      <c r="H2337" t="s">
        <v>8247</v>
      </c>
      <c r="I2337">
        <v>1434285409</v>
      </c>
      <c r="J2337">
        <v>1431693409</v>
      </c>
      <c r="K2337" t="b">
        <v>0</v>
      </c>
      <c r="L2337">
        <v>104</v>
      </c>
      <c r="M2337" t="b">
        <v>1</v>
      </c>
      <c r="N2337" t="s">
        <v>8271</v>
      </c>
      <c r="O2337" s="9">
        <f t="shared" si="216"/>
        <v>105</v>
      </c>
      <c r="P2337" s="5">
        <f t="shared" si="217"/>
        <v>50.384615384615387</v>
      </c>
      <c r="Q2337" t="str">
        <f t="shared" si="218"/>
        <v>theater</v>
      </c>
      <c r="R2337" t="str">
        <f t="shared" si="219"/>
        <v>plays</v>
      </c>
      <c r="S2337" s="10">
        <f t="shared" si="220"/>
        <v>42139.525567129633</v>
      </c>
      <c r="T2337" s="10">
        <f t="shared" si="221"/>
        <v>42169.525567129633</v>
      </c>
    </row>
    <row r="2338" spans="1:20" ht="60" x14ac:dyDescent="0.25">
      <c r="A2338">
        <v>3276</v>
      </c>
      <c r="B2338" s="3" t="s">
        <v>3276</v>
      </c>
      <c r="C2338" s="3" t="s">
        <v>7386</v>
      </c>
      <c r="D2338">
        <v>4500</v>
      </c>
      <c r="E2338">
        <v>5258</v>
      </c>
      <c r="F2338" t="s">
        <v>8219</v>
      </c>
      <c r="G2338" t="s">
        <v>8229</v>
      </c>
      <c r="H2338" t="s">
        <v>8251</v>
      </c>
      <c r="I2338">
        <v>1459483140</v>
      </c>
      <c r="J2338">
        <v>1456526879</v>
      </c>
      <c r="K2338" t="b">
        <v>1</v>
      </c>
      <c r="L2338">
        <v>100</v>
      </c>
      <c r="M2338" t="b">
        <v>1</v>
      </c>
      <c r="N2338" t="s">
        <v>8271</v>
      </c>
      <c r="O2338" s="9">
        <f t="shared" si="216"/>
        <v>117</v>
      </c>
      <c r="P2338" s="5">
        <f t="shared" si="217"/>
        <v>52.58</v>
      </c>
      <c r="Q2338" t="str">
        <f t="shared" si="218"/>
        <v>theater</v>
      </c>
      <c r="R2338" t="str">
        <f t="shared" si="219"/>
        <v>plays</v>
      </c>
      <c r="S2338" s="10">
        <f t="shared" si="220"/>
        <v>42426.949988425928</v>
      </c>
      <c r="T2338" s="10">
        <f t="shared" si="221"/>
        <v>42461.165972222225</v>
      </c>
    </row>
    <row r="2339" spans="1:20" ht="60" x14ac:dyDescent="0.25">
      <c r="A2339">
        <v>394</v>
      </c>
      <c r="B2339" s="3" t="s">
        <v>395</v>
      </c>
      <c r="C2339" s="3" t="s">
        <v>4504</v>
      </c>
      <c r="D2339">
        <v>4700</v>
      </c>
      <c r="E2339">
        <v>5259</v>
      </c>
      <c r="F2339" t="s">
        <v>8219</v>
      </c>
      <c r="G2339" t="s">
        <v>8227</v>
      </c>
      <c r="H2339" t="s">
        <v>8249</v>
      </c>
      <c r="I2339">
        <v>1460918282</v>
      </c>
      <c r="J2339">
        <v>1455737882</v>
      </c>
      <c r="K2339" t="b">
        <v>0</v>
      </c>
      <c r="L2339">
        <v>50</v>
      </c>
      <c r="M2339" t="b">
        <v>1</v>
      </c>
      <c r="N2339" t="s">
        <v>8269</v>
      </c>
      <c r="O2339" s="9">
        <f t="shared" si="216"/>
        <v>112</v>
      </c>
      <c r="P2339" s="5">
        <f t="shared" si="217"/>
        <v>105.18</v>
      </c>
      <c r="Q2339" t="str">
        <f t="shared" si="218"/>
        <v>film &amp; video</v>
      </c>
      <c r="R2339" t="str">
        <f t="shared" si="219"/>
        <v>documentary</v>
      </c>
      <c r="S2339" s="10">
        <f t="shared" si="220"/>
        <v>42417.818078703705</v>
      </c>
      <c r="T2339" s="10">
        <f t="shared" si="221"/>
        <v>42477.776412037041</v>
      </c>
    </row>
    <row r="2340" spans="1:20" ht="60" x14ac:dyDescent="0.25">
      <c r="A2340">
        <v>92</v>
      </c>
      <c r="B2340" s="3" t="s">
        <v>94</v>
      </c>
      <c r="C2340" s="3" t="s">
        <v>4203</v>
      </c>
      <c r="D2340">
        <v>5000</v>
      </c>
      <c r="E2340">
        <v>5260</v>
      </c>
      <c r="F2340" t="s">
        <v>8219</v>
      </c>
      <c r="G2340" t="s">
        <v>8229</v>
      </c>
      <c r="H2340" t="s">
        <v>8251</v>
      </c>
      <c r="I2340">
        <v>1485936000</v>
      </c>
      <c r="J2340">
        <v>1481949983</v>
      </c>
      <c r="K2340" t="b">
        <v>0</v>
      </c>
      <c r="L2340">
        <v>43</v>
      </c>
      <c r="M2340" t="b">
        <v>1</v>
      </c>
      <c r="N2340" t="s">
        <v>8266</v>
      </c>
      <c r="O2340" s="9">
        <f t="shared" si="216"/>
        <v>105</v>
      </c>
      <c r="P2340" s="5">
        <f t="shared" si="217"/>
        <v>122.32558139534883</v>
      </c>
      <c r="Q2340" t="str">
        <f t="shared" si="218"/>
        <v>film &amp; video</v>
      </c>
      <c r="R2340" t="str">
        <f t="shared" si="219"/>
        <v>shorts</v>
      </c>
      <c r="S2340" s="10">
        <f t="shared" si="220"/>
        <v>42721.198877314819</v>
      </c>
      <c r="T2340" s="10">
        <f t="shared" si="221"/>
        <v>42767.333333333328</v>
      </c>
    </row>
    <row r="2341" spans="1:20" ht="60" x14ac:dyDescent="0.25">
      <c r="A2341">
        <v>3440</v>
      </c>
      <c r="B2341" s="3" t="s">
        <v>3439</v>
      </c>
      <c r="C2341" s="3" t="s">
        <v>7550</v>
      </c>
      <c r="D2341">
        <v>5000</v>
      </c>
      <c r="E2341">
        <v>5260.92</v>
      </c>
      <c r="F2341" t="s">
        <v>8219</v>
      </c>
      <c r="G2341" t="s">
        <v>8224</v>
      </c>
      <c r="H2341" t="s">
        <v>8246</v>
      </c>
      <c r="I2341">
        <v>1405095300</v>
      </c>
      <c r="J2341">
        <v>1403146628</v>
      </c>
      <c r="K2341" t="b">
        <v>0</v>
      </c>
      <c r="L2341">
        <v>82</v>
      </c>
      <c r="M2341" t="b">
        <v>1</v>
      </c>
      <c r="N2341" t="s">
        <v>8271</v>
      </c>
      <c r="O2341" s="9">
        <f t="shared" si="216"/>
        <v>105</v>
      </c>
      <c r="P2341" s="5">
        <f t="shared" si="217"/>
        <v>64.157560975609755</v>
      </c>
      <c r="Q2341" t="str">
        <f t="shared" si="218"/>
        <v>theater</v>
      </c>
      <c r="R2341" t="str">
        <f t="shared" si="219"/>
        <v>plays</v>
      </c>
      <c r="S2341" s="10">
        <f t="shared" si="220"/>
        <v>41809.12300925926</v>
      </c>
      <c r="T2341" s="10">
        <f t="shared" si="221"/>
        <v>41831.677083333336</v>
      </c>
    </row>
    <row r="2342" spans="1:20" ht="45" x14ac:dyDescent="0.25">
      <c r="A2342">
        <v>403</v>
      </c>
      <c r="B2342" s="3" t="s">
        <v>404</v>
      </c>
      <c r="C2342" s="3" t="s">
        <v>4513</v>
      </c>
      <c r="D2342">
        <v>5000</v>
      </c>
      <c r="E2342">
        <v>5263</v>
      </c>
      <c r="F2342" t="s">
        <v>8219</v>
      </c>
      <c r="G2342" t="s">
        <v>8224</v>
      </c>
      <c r="H2342" t="s">
        <v>8246</v>
      </c>
      <c r="I2342">
        <v>1312960080</v>
      </c>
      <c r="J2342">
        <v>1308900441</v>
      </c>
      <c r="K2342" t="b">
        <v>0</v>
      </c>
      <c r="L2342">
        <v>70</v>
      </c>
      <c r="M2342" t="b">
        <v>1</v>
      </c>
      <c r="N2342" t="s">
        <v>8269</v>
      </c>
      <c r="O2342" s="9">
        <f t="shared" si="216"/>
        <v>105</v>
      </c>
      <c r="P2342" s="5">
        <f t="shared" si="217"/>
        <v>75.185714285714283</v>
      </c>
      <c r="Q2342" t="str">
        <f t="shared" si="218"/>
        <v>film &amp; video</v>
      </c>
      <c r="R2342" t="str">
        <f t="shared" si="219"/>
        <v>documentary</v>
      </c>
      <c r="S2342" s="10">
        <f t="shared" si="220"/>
        <v>40718.310659722221</v>
      </c>
      <c r="T2342" s="10">
        <f t="shared" si="221"/>
        <v>40765.297222222223</v>
      </c>
    </row>
    <row r="2343" spans="1:20" ht="45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9">
        <f t="shared" si="216"/>
        <v>0</v>
      </c>
      <c r="P2343" s="5" t="e">
        <f t="shared" si="217"/>
        <v>#DIV/0!</v>
      </c>
      <c r="Q2343" t="str">
        <f t="shared" si="218"/>
        <v>technology</v>
      </c>
      <c r="R2343" t="str">
        <f t="shared" si="219"/>
        <v>web</v>
      </c>
      <c r="S2343" s="10">
        <f t="shared" si="220"/>
        <v>42167.813703703709</v>
      </c>
      <c r="T2343" s="10">
        <f t="shared" si="221"/>
        <v>42197.813703703709</v>
      </c>
    </row>
    <row r="2344" spans="1:20" ht="60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9">
        <f t="shared" si="216"/>
        <v>0</v>
      </c>
      <c r="P2344" s="5" t="e">
        <f t="shared" si="217"/>
        <v>#DIV/0!</v>
      </c>
      <c r="Q2344" t="str">
        <f t="shared" si="218"/>
        <v>technology</v>
      </c>
      <c r="R2344" t="str">
        <f t="shared" si="219"/>
        <v>web</v>
      </c>
      <c r="S2344" s="10">
        <f t="shared" si="220"/>
        <v>41897.702199074076</v>
      </c>
      <c r="T2344" s="10">
        <f t="shared" si="221"/>
        <v>41918.208333333336</v>
      </c>
    </row>
    <row r="2345" spans="1:20" ht="60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9">
        <f t="shared" si="216"/>
        <v>3</v>
      </c>
      <c r="P2345" s="5">
        <f t="shared" si="217"/>
        <v>300</v>
      </c>
      <c r="Q2345" t="str">
        <f t="shared" si="218"/>
        <v>technology</v>
      </c>
      <c r="R2345" t="str">
        <f t="shared" si="219"/>
        <v>web</v>
      </c>
      <c r="S2345" s="10">
        <f t="shared" si="220"/>
        <v>42327.825289351851</v>
      </c>
      <c r="T2345" s="10">
        <f t="shared" si="221"/>
        <v>42377.82430555555</v>
      </c>
    </row>
    <row r="2346" spans="1:20" ht="60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9">
        <f t="shared" si="216"/>
        <v>0</v>
      </c>
      <c r="P2346" s="5">
        <f t="shared" si="217"/>
        <v>1</v>
      </c>
      <c r="Q2346" t="str">
        <f t="shared" si="218"/>
        <v>technology</v>
      </c>
      <c r="R2346" t="str">
        <f t="shared" si="219"/>
        <v>web</v>
      </c>
      <c r="S2346" s="10">
        <f t="shared" si="220"/>
        <v>42515.727650462963</v>
      </c>
      <c r="T2346" s="10">
        <f t="shared" si="221"/>
        <v>42545.727650462963</v>
      </c>
    </row>
    <row r="2347" spans="1:20" ht="60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9">
        <f t="shared" si="216"/>
        <v>0</v>
      </c>
      <c r="P2347" s="5" t="e">
        <f t="shared" si="217"/>
        <v>#DIV/0!</v>
      </c>
      <c r="Q2347" t="str">
        <f t="shared" si="218"/>
        <v>technology</v>
      </c>
      <c r="R2347" t="str">
        <f t="shared" si="219"/>
        <v>web</v>
      </c>
      <c r="S2347" s="10">
        <f t="shared" si="220"/>
        <v>42060.001805555556</v>
      </c>
      <c r="T2347" s="10">
        <f t="shared" si="221"/>
        <v>42094.985416666663</v>
      </c>
    </row>
    <row r="2348" spans="1:20" ht="45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9">
        <f t="shared" si="216"/>
        <v>0</v>
      </c>
      <c r="P2348" s="5">
        <f t="shared" si="217"/>
        <v>13</v>
      </c>
      <c r="Q2348" t="str">
        <f t="shared" si="218"/>
        <v>technology</v>
      </c>
      <c r="R2348" t="str">
        <f t="shared" si="219"/>
        <v>web</v>
      </c>
      <c r="S2348" s="10">
        <f t="shared" si="220"/>
        <v>42615.79896990741</v>
      </c>
      <c r="T2348" s="10">
        <f t="shared" si="221"/>
        <v>42660.79896990741</v>
      </c>
    </row>
    <row r="2349" spans="1:20" ht="45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9">
        <f t="shared" si="216"/>
        <v>2</v>
      </c>
      <c r="P2349" s="5">
        <f t="shared" si="217"/>
        <v>15</v>
      </c>
      <c r="Q2349" t="str">
        <f t="shared" si="218"/>
        <v>technology</v>
      </c>
      <c r="R2349" t="str">
        <f t="shared" si="219"/>
        <v>web</v>
      </c>
      <c r="S2349" s="10">
        <f t="shared" si="220"/>
        <v>42577.607361111113</v>
      </c>
      <c r="T2349" s="10">
        <f t="shared" si="221"/>
        <v>42607.607361111113</v>
      </c>
    </row>
    <row r="2350" spans="1:20" ht="60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9">
        <f t="shared" si="216"/>
        <v>0</v>
      </c>
      <c r="P2350" s="5">
        <f t="shared" si="217"/>
        <v>54</v>
      </c>
      <c r="Q2350" t="str">
        <f t="shared" si="218"/>
        <v>technology</v>
      </c>
      <c r="R2350" t="str">
        <f t="shared" si="219"/>
        <v>web</v>
      </c>
      <c r="S2350" s="10">
        <f t="shared" si="220"/>
        <v>42360.932152777779</v>
      </c>
      <c r="T2350" s="10">
        <f t="shared" si="221"/>
        <v>42420.932152777779</v>
      </c>
    </row>
    <row r="2351" spans="1:20" ht="45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9">
        <f t="shared" si="216"/>
        <v>0</v>
      </c>
      <c r="P2351" s="5" t="e">
        <f t="shared" si="217"/>
        <v>#DIV/0!</v>
      </c>
      <c r="Q2351" t="str">
        <f t="shared" si="218"/>
        <v>technology</v>
      </c>
      <c r="R2351" t="str">
        <f t="shared" si="219"/>
        <v>web</v>
      </c>
      <c r="S2351" s="10">
        <f t="shared" si="220"/>
        <v>42198.775787037041</v>
      </c>
      <c r="T2351" s="10">
        <f t="shared" si="221"/>
        <v>42227.775787037041</v>
      </c>
    </row>
    <row r="2352" spans="1:20" ht="45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9">
        <f t="shared" si="216"/>
        <v>0</v>
      </c>
      <c r="P2352" s="5" t="e">
        <f t="shared" si="217"/>
        <v>#DIV/0!</v>
      </c>
      <c r="Q2352" t="str">
        <f t="shared" si="218"/>
        <v>technology</v>
      </c>
      <c r="R2352" t="str">
        <f t="shared" si="219"/>
        <v>web</v>
      </c>
      <c r="S2352" s="10">
        <f t="shared" si="220"/>
        <v>42708.842245370368</v>
      </c>
      <c r="T2352" s="10">
        <f t="shared" si="221"/>
        <v>42738.842245370368</v>
      </c>
    </row>
    <row r="2353" spans="1:20" ht="30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9">
        <f t="shared" si="216"/>
        <v>1</v>
      </c>
      <c r="P2353" s="5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0">
        <f t="shared" si="220"/>
        <v>42094.101145833338</v>
      </c>
      <c r="T2353" s="10">
        <f t="shared" si="221"/>
        <v>42124.101145833338</v>
      </c>
    </row>
    <row r="2354" spans="1:20" ht="45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9">
        <f t="shared" si="216"/>
        <v>0</v>
      </c>
      <c r="P2354" s="5" t="e">
        <f t="shared" si="217"/>
        <v>#DIV/0!</v>
      </c>
      <c r="Q2354" t="str">
        <f t="shared" si="218"/>
        <v>technology</v>
      </c>
      <c r="R2354" t="str">
        <f t="shared" si="219"/>
        <v>web</v>
      </c>
      <c r="S2354" s="10">
        <f t="shared" si="220"/>
        <v>42101.633703703701</v>
      </c>
      <c r="T2354" s="10">
        <f t="shared" si="221"/>
        <v>42161.633703703701</v>
      </c>
    </row>
    <row r="2355" spans="1:20" ht="60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9">
        <f t="shared" si="216"/>
        <v>0</v>
      </c>
      <c r="P2355" s="5" t="e">
        <f t="shared" si="217"/>
        <v>#DIV/0!</v>
      </c>
      <c r="Q2355" t="str">
        <f t="shared" si="218"/>
        <v>technology</v>
      </c>
      <c r="R2355" t="str">
        <f t="shared" si="219"/>
        <v>web</v>
      </c>
      <c r="S2355" s="10">
        <f t="shared" si="220"/>
        <v>42103.676180555558</v>
      </c>
      <c r="T2355" s="10">
        <f t="shared" si="221"/>
        <v>42115.676180555558</v>
      </c>
    </row>
    <row r="2356" spans="1:20" ht="45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9">
        <f t="shared" si="216"/>
        <v>0</v>
      </c>
      <c r="P2356" s="5">
        <f t="shared" si="217"/>
        <v>25</v>
      </c>
      <c r="Q2356" t="str">
        <f t="shared" si="218"/>
        <v>technology</v>
      </c>
      <c r="R2356" t="str">
        <f t="shared" si="219"/>
        <v>web</v>
      </c>
      <c r="S2356" s="10">
        <f t="shared" si="220"/>
        <v>41954.722916666666</v>
      </c>
      <c r="T2356" s="10">
        <f t="shared" si="221"/>
        <v>42014.722916666666</v>
      </c>
    </row>
    <row r="2357" spans="1:20" ht="45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9">
        <f t="shared" si="216"/>
        <v>1</v>
      </c>
      <c r="P2357" s="5">
        <f t="shared" si="217"/>
        <v>27.5</v>
      </c>
      <c r="Q2357" t="str">
        <f t="shared" si="218"/>
        <v>technology</v>
      </c>
      <c r="R2357" t="str">
        <f t="shared" si="219"/>
        <v>web</v>
      </c>
      <c r="S2357" s="10">
        <f t="shared" si="220"/>
        <v>42096.918240740735</v>
      </c>
      <c r="T2357" s="10">
        <f t="shared" si="221"/>
        <v>42126.918240740735</v>
      </c>
    </row>
    <row r="2358" spans="1:20" ht="30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9">
        <f t="shared" si="216"/>
        <v>0</v>
      </c>
      <c r="P2358" s="5" t="e">
        <f t="shared" si="217"/>
        <v>#DIV/0!</v>
      </c>
      <c r="Q2358" t="str">
        <f t="shared" si="218"/>
        <v>technology</v>
      </c>
      <c r="R2358" t="str">
        <f t="shared" si="219"/>
        <v>web</v>
      </c>
      <c r="S2358" s="10">
        <f t="shared" si="220"/>
        <v>42130.78361111111</v>
      </c>
      <c r="T2358" s="10">
        <f t="shared" si="221"/>
        <v>42160.78361111111</v>
      </c>
    </row>
    <row r="2359" spans="1:20" ht="45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9">
        <f t="shared" si="216"/>
        <v>0</v>
      </c>
      <c r="P2359" s="5" t="e">
        <f t="shared" si="217"/>
        <v>#DIV/0!</v>
      </c>
      <c r="Q2359" t="str">
        <f t="shared" si="218"/>
        <v>technology</v>
      </c>
      <c r="R2359" t="str">
        <f t="shared" si="219"/>
        <v>web</v>
      </c>
      <c r="S2359" s="10">
        <f t="shared" si="220"/>
        <v>42264.620115740734</v>
      </c>
      <c r="T2359" s="10">
        <f t="shared" si="221"/>
        <v>42294.620115740734</v>
      </c>
    </row>
    <row r="2360" spans="1:20" ht="45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9">
        <f t="shared" si="216"/>
        <v>0</v>
      </c>
      <c r="P2360" s="5" t="e">
        <f t="shared" si="217"/>
        <v>#DIV/0!</v>
      </c>
      <c r="Q2360" t="str">
        <f t="shared" si="218"/>
        <v>technology</v>
      </c>
      <c r="R2360" t="str">
        <f t="shared" si="219"/>
        <v>web</v>
      </c>
      <c r="S2360" s="10">
        <f t="shared" si="220"/>
        <v>41978.930972222224</v>
      </c>
      <c r="T2360" s="10">
        <f t="shared" si="221"/>
        <v>42035.027083333334</v>
      </c>
    </row>
    <row r="2361" spans="1:20" ht="45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9">
        <f t="shared" si="216"/>
        <v>15</v>
      </c>
      <c r="P2361" s="5">
        <f t="shared" si="217"/>
        <v>367</v>
      </c>
      <c r="Q2361" t="str">
        <f t="shared" si="218"/>
        <v>technology</v>
      </c>
      <c r="R2361" t="str">
        <f t="shared" si="219"/>
        <v>web</v>
      </c>
      <c r="S2361" s="10">
        <f t="shared" si="220"/>
        <v>42159.649583333332</v>
      </c>
      <c r="T2361" s="10">
        <f t="shared" si="221"/>
        <v>42219.649583333332</v>
      </c>
    </row>
    <row r="2362" spans="1:20" ht="45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9">
        <f t="shared" si="216"/>
        <v>0</v>
      </c>
      <c r="P2362" s="5">
        <f t="shared" si="217"/>
        <v>2</v>
      </c>
      <c r="Q2362" t="str">
        <f t="shared" si="218"/>
        <v>technology</v>
      </c>
      <c r="R2362" t="str">
        <f t="shared" si="219"/>
        <v>web</v>
      </c>
      <c r="S2362" s="10">
        <f t="shared" si="220"/>
        <v>42377.70694444445</v>
      </c>
      <c r="T2362" s="10">
        <f t="shared" si="221"/>
        <v>42407.70694444445</v>
      </c>
    </row>
    <row r="2363" spans="1:20" ht="60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9">
        <f t="shared" si="216"/>
        <v>0</v>
      </c>
      <c r="P2363" s="5" t="e">
        <f t="shared" si="217"/>
        <v>#DIV/0!</v>
      </c>
      <c r="Q2363" t="str">
        <f t="shared" si="218"/>
        <v>technology</v>
      </c>
      <c r="R2363" t="str">
        <f t="shared" si="219"/>
        <v>web</v>
      </c>
      <c r="S2363" s="10">
        <f t="shared" si="220"/>
        <v>42466.858888888892</v>
      </c>
      <c r="T2363" s="10">
        <f t="shared" si="221"/>
        <v>42490.916666666672</v>
      </c>
    </row>
    <row r="2364" spans="1:20" ht="45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9">
        <f t="shared" si="216"/>
        <v>29</v>
      </c>
      <c r="P2364" s="5">
        <f t="shared" si="217"/>
        <v>60</v>
      </c>
      <c r="Q2364" t="str">
        <f t="shared" si="218"/>
        <v>technology</v>
      </c>
      <c r="R2364" t="str">
        <f t="shared" si="219"/>
        <v>web</v>
      </c>
      <c r="S2364" s="10">
        <f t="shared" si="220"/>
        <v>41954.688310185185</v>
      </c>
      <c r="T2364" s="10">
        <f t="shared" si="221"/>
        <v>41984.688310185185</v>
      </c>
    </row>
    <row r="2365" spans="1:20" ht="60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9">
        <f t="shared" si="216"/>
        <v>0</v>
      </c>
      <c r="P2365" s="5" t="e">
        <f t="shared" si="217"/>
        <v>#DIV/0!</v>
      </c>
      <c r="Q2365" t="str">
        <f t="shared" si="218"/>
        <v>technology</v>
      </c>
      <c r="R2365" t="str">
        <f t="shared" si="219"/>
        <v>web</v>
      </c>
      <c r="S2365" s="10">
        <f t="shared" si="220"/>
        <v>42322.011574074073</v>
      </c>
      <c r="T2365" s="10">
        <f t="shared" si="221"/>
        <v>42367.011574074073</v>
      </c>
    </row>
    <row r="2366" spans="1:20" ht="45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9">
        <f t="shared" si="216"/>
        <v>0</v>
      </c>
      <c r="P2366" s="5" t="e">
        <f t="shared" si="217"/>
        <v>#DIV/0!</v>
      </c>
      <c r="Q2366" t="str">
        <f t="shared" si="218"/>
        <v>technology</v>
      </c>
      <c r="R2366" t="str">
        <f t="shared" si="219"/>
        <v>web</v>
      </c>
      <c r="S2366" s="10">
        <f t="shared" si="220"/>
        <v>42248.934675925921</v>
      </c>
      <c r="T2366" s="10">
        <f t="shared" si="221"/>
        <v>42303.934675925921</v>
      </c>
    </row>
    <row r="2367" spans="1:20" ht="60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9">
        <f t="shared" si="216"/>
        <v>0</v>
      </c>
      <c r="P2367" s="5" t="e">
        <f t="shared" si="217"/>
        <v>#DIV/0!</v>
      </c>
      <c r="Q2367" t="str">
        <f t="shared" si="218"/>
        <v>technology</v>
      </c>
      <c r="R2367" t="str">
        <f t="shared" si="219"/>
        <v>web</v>
      </c>
      <c r="S2367" s="10">
        <f t="shared" si="220"/>
        <v>42346.736400462964</v>
      </c>
      <c r="T2367" s="10">
        <f t="shared" si="221"/>
        <v>42386.958333333328</v>
      </c>
    </row>
    <row r="2368" spans="1:20" ht="45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9">
        <f t="shared" si="216"/>
        <v>11</v>
      </c>
      <c r="P2368" s="5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0">
        <f t="shared" si="220"/>
        <v>42268.531631944439</v>
      </c>
      <c r="T2368" s="10">
        <f t="shared" si="221"/>
        <v>42298.531631944439</v>
      </c>
    </row>
    <row r="2369" spans="1:20" ht="60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9">
        <f t="shared" si="216"/>
        <v>1</v>
      </c>
      <c r="P2369" s="5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0">
        <f t="shared" si="220"/>
        <v>42425.970092592594</v>
      </c>
      <c r="T2369" s="10">
        <f t="shared" si="221"/>
        <v>42485.928425925929</v>
      </c>
    </row>
    <row r="2370" spans="1:20" ht="60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9">
        <f t="shared" ref="O2370:O2433" si="222">ROUND((E2370/D2370)*100,0)</f>
        <v>0</v>
      </c>
      <c r="P2370" s="5">
        <f t="shared" ref="P2370:P2433" si="223">E2370/L2370</f>
        <v>50</v>
      </c>
      <c r="Q2370" t="str">
        <f t="shared" ref="Q2370:Q2433" si="224">LEFT(N2370,SEARCH("/",N2370)-1)</f>
        <v>technology</v>
      </c>
      <c r="R2370" t="str">
        <f t="shared" ref="R2370:R2433" si="225">RIGHT(N2370,LEN(N2370)-SEARCH("/",N2370,1))</f>
        <v>web</v>
      </c>
      <c r="S2370" s="10">
        <f t="shared" ref="S2370:S2433" si="226">(((J2370/60)/60)/24)+DATE(1970,1,1)</f>
        <v>42063.721817129626</v>
      </c>
      <c r="T2370" s="10">
        <f t="shared" ref="T2370:T2433" si="227">(((I2370/60)/60)/24)+DATE(1970,1,1)</f>
        <v>42108.680150462969</v>
      </c>
    </row>
    <row r="2371" spans="1:20" ht="60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9">
        <f t="shared" si="222"/>
        <v>0</v>
      </c>
      <c r="P2371" s="5" t="e">
        <f t="shared" si="223"/>
        <v>#DIV/0!</v>
      </c>
      <c r="Q2371" t="str">
        <f t="shared" si="224"/>
        <v>technology</v>
      </c>
      <c r="R2371" t="str">
        <f t="shared" si="225"/>
        <v>web</v>
      </c>
      <c r="S2371" s="10">
        <f t="shared" si="226"/>
        <v>42380.812627314815</v>
      </c>
      <c r="T2371" s="10">
        <f t="shared" si="227"/>
        <v>42410.812627314815</v>
      </c>
    </row>
    <row r="2372" spans="1:20" ht="60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9">
        <f t="shared" si="222"/>
        <v>0</v>
      </c>
      <c r="P2372" s="5">
        <f t="shared" si="223"/>
        <v>20.5</v>
      </c>
      <c r="Q2372" t="str">
        <f t="shared" si="224"/>
        <v>technology</v>
      </c>
      <c r="R2372" t="str">
        <f t="shared" si="225"/>
        <v>web</v>
      </c>
      <c r="S2372" s="10">
        <f t="shared" si="226"/>
        <v>41961.18913194444</v>
      </c>
      <c r="T2372" s="10">
        <f t="shared" si="227"/>
        <v>41991.18913194444</v>
      </c>
    </row>
    <row r="2373" spans="1:20" ht="60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9">
        <f t="shared" si="222"/>
        <v>0</v>
      </c>
      <c r="P2373" s="5" t="e">
        <f t="shared" si="223"/>
        <v>#DIV/0!</v>
      </c>
      <c r="Q2373" t="str">
        <f t="shared" si="224"/>
        <v>technology</v>
      </c>
      <c r="R2373" t="str">
        <f t="shared" si="225"/>
        <v>web</v>
      </c>
      <c r="S2373" s="10">
        <f t="shared" si="226"/>
        <v>42150.777731481481</v>
      </c>
      <c r="T2373" s="10">
        <f t="shared" si="227"/>
        <v>42180.777731481481</v>
      </c>
    </row>
    <row r="2374" spans="1:20" ht="60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9">
        <f t="shared" si="222"/>
        <v>3</v>
      </c>
      <c r="P2374" s="5">
        <f t="shared" si="223"/>
        <v>30</v>
      </c>
      <c r="Q2374" t="str">
        <f t="shared" si="224"/>
        <v>technology</v>
      </c>
      <c r="R2374" t="str">
        <f t="shared" si="225"/>
        <v>web</v>
      </c>
      <c r="S2374" s="10">
        <f t="shared" si="226"/>
        <v>42088.069108796291</v>
      </c>
      <c r="T2374" s="10">
        <f t="shared" si="227"/>
        <v>42118.069108796291</v>
      </c>
    </row>
    <row r="2375" spans="1:20" ht="30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9">
        <f t="shared" si="222"/>
        <v>0</v>
      </c>
      <c r="P2375" s="5">
        <f t="shared" si="223"/>
        <v>50</v>
      </c>
      <c r="Q2375" t="str">
        <f t="shared" si="224"/>
        <v>technology</v>
      </c>
      <c r="R2375" t="str">
        <f t="shared" si="225"/>
        <v>web</v>
      </c>
      <c r="S2375" s="10">
        <f t="shared" si="226"/>
        <v>42215.662314814821</v>
      </c>
      <c r="T2375" s="10">
        <f t="shared" si="227"/>
        <v>42245.662314814821</v>
      </c>
    </row>
    <row r="2376" spans="1:20" ht="60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9">
        <f t="shared" si="222"/>
        <v>0</v>
      </c>
      <c r="P2376" s="5">
        <f t="shared" si="223"/>
        <v>10</v>
      </c>
      <c r="Q2376" t="str">
        <f t="shared" si="224"/>
        <v>technology</v>
      </c>
      <c r="R2376" t="str">
        <f t="shared" si="225"/>
        <v>web</v>
      </c>
      <c r="S2376" s="10">
        <f t="shared" si="226"/>
        <v>42017.843287037031</v>
      </c>
      <c r="T2376" s="10">
        <f t="shared" si="227"/>
        <v>42047.843287037031</v>
      </c>
    </row>
    <row r="2377" spans="1:20" ht="60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9">
        <f t="shared" si="222"/>
        <v>0</v>
      </c>
      <c r="P2377" s="5" t="e">
        <f t="shared" si="223"/>
        <v>#DIV/0!</v>
      </c>
      <c r="Q2377" t="str">
        <f t="shared" si="224"/>
        <v>technology</v>
      </c>
      <c r="R2377" t="str">
        <f t="shared" si="225"/>
        <v>web</v>
      </c>
      <c r="S2377" s="10">
        <f t="shared" si="226"/>
        <v>42592.836076388892</v>
      </c>
      <c r="T2377" s="10">
        <f t="shared" si="227"/>
        <v>42622.836076388892</v>
      </c>
    </row>
    <row r="2378" spans="1:20" ht="45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9">
        <f t="shared" si="222"/>
        <v>11</v>
      </c>
      <c r="P2378" s="5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0">
        <f t="shared" si="226"/>
        <v>42318.925532407404</v>
      </c>
      <c r="T2378" s="10">
        <f t="shared" si="227"/>
        <v>42348.925532407404</v>
      </c>
    </row>
    <row r="2379" spans="1:20" ht="45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9">
        <f t="shared" si="222"/>
        <v>0</v>
      </c>
      <c r="P2379" s="5" t="e">
        <f t="shared" si="223"/>
        <v>#DIV/0!</v>
      </c>
      <c r="Q2379" t="str">
        <f t="shared" si="224"/>
        <v>technology</v>
      </c>
      <c r="R2379" t="str">
        <f t="shared" si="225"/>
        <v>web</v>
      </c>
      <c r="S2379" s="10">
        <f t="shared" si="226"/>
        <v>42669.870173611111</v>
      </c>
      <c r="T2379" s="10">
        <f t="shared" si="227"/>
        <v>42699.911840277782</v>
      </c>
    </row>
    <row r="2380" spans="1:20" ht="45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9">
        <f t="shared" si="222"/>
        <v>0</v>
      </c>
      <c r="P2380" s="5" t="e">
        <f t="shared" si="223"/>
        <v>#DIV/0!</v>
      </c>
      <c r="Q2380" t="str">
        <f t="shared" si="224"/>
        <v>technology</v>
      </c>
      <c r="R2380" t="str">
        <f t="shared" si="225"/>
        <v>web</v>
      </c>
      <c r="S2380" s="10">
        <f t="shared" si="226"/>
        <v>42213.013078703705</v>
      </c>
      <c r="T2380" s="10">
        <f t="shared" si="227"/>
        <v>42242.013078703705</v>
      </c>
    </row>
    <row r="2381" spans="1:20" ht="45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9">
        <f t="shared" si="222"/>
        <v>0</v>
      </c>
      <c r="P2381" s="5" t="e">
        <f t="shared" si="223"/>
        <v>#DIV/0!</v>
      </c>
      <c r="Q2381" t="str">
        <f t="shared" si="224"/>
        <v>technology</v>
      </c>
      <c r="R2381" t="str">
        <f t="shared" si="225"/>
        <v>web</v>
      </c>
      <c r="S2381" s="10">
        <f t="shared" si="226"/>
        <v>42237.016388888893</v>
      </c>
      <c r="T2381" s="10">
        <f t="shared" si="227"/>
        <v>42282.016388888893</v>
      </c>
    </row>
    <row r="2382" spans="1:20" ht="45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9">
        <f t="shared" si="222"/>
        <v>0</v>
      </c>
      <c r="P2382" s="5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0">
        <f t="shared" si="226"/>
        <v>42248.793310185181</v>
      </c>
      <c r="T2382" s="10">
        <f t="shared" si="227"/>
        <v>42278.793310185181</v>
      </c>
    </row>
    <row r="2383" spans="1:20" ht="45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9">
        <f t="shared" si="222"/>
        <v>2</v>
      </c>
      <c r="P2383" s="5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0">
        <f t="shared" si="226"/>
        <v>42074.935740740737</v>
      </c>
      <c r="T2383" s="10">
        <f t="shared" si="227"/>
        <v>42104.935740740737</v>
      </c>
    </row>
    <row r="2384" spans="1:20" ht="60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9">
        <f t="shared" si="222"/>
        <v>3</v>
      </c>
      <c r="P2384" s="5">
        <f t="shared" si="223"/>
        <v>37.5</v>
      </c>
      <c r="Q2384" t="str">
        <f t="shared" si="224"/>
        <v>technology</v>
      </c>
      <c r="R2384" t="str">
        <f t="shared" si="225"/>
        <v>web</v>
      </c>
      <c r="S2384" s="10">
        <f t="shared" si="226"/>
        <v>42195.187534722223</v>
      </c>
      <c r="T2384" s="10">
        <f t="shared" si="227"/>
        <v>42220.187534722223</v>
      </c>
    </row>
    <row r="2385" spans="1:20" ht="60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9">
        <f t="shared" si="222"/>
        <v>4</v>
      </c>
      <c r="P2385" s="5">
        <f t="shared" si="223"/>
        <v>145</v>
      </c>
      <c r="Q2385" t="str">
        <f t="shared" si="224"/>
        <v>technology</v>
      </c>
      <c r="R2385" t="str">
        <f t="shared" si="225"/>
        <v>web</v>
      </c>
      <c r="S2385" s="10">
        <f t="shared" si="226"/>
        <v>42027.056793981479</v>
      </c>
      <c r="T2385" s="10">
        <f t="shared" si="227"/>
        <v>42057.056793981479</v>
      </c>
    </row>
    <row r="2386" spans="1:20" ht="60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9">
        <f t="shared" si="222"/>
        <v>1</v>
      </c>
      <c r="P2386" s="5">
        <f t="shared" si="223"/>
        <v>1</v>
      </c>
      <c r="Q2386" t="str">
        <f t="shared" si="224"/>
        <v>technology</v>
      </c>
      <c r="R2386" t="str">
        <f t="shared" si="225"/>
        <v>web</v>
      </c>
      <c r="S2386" s="10">
        <f t="shared" si="226"/>
        <v>41927.067627314813</v>
      </c>
      <c r="T2386" s="10">
        <f t="shared" si="227"/>
        <v>41957.109293981484</v>
      </c>
    </row>
    <row r="2387" spans="1:20" ht="60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9">
        <f t="shared" si="222"/>
        <v>1</v>
      </c>
      <c r="P2387" s="5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0">
        <f t="shared" si="226"/>
        <v>42191.70175925926</v>
      </c>
      <c r="T2387" s="10">
        <f t="shared" si="227"/>
        <v>42221.70175925926</v>
      </c>
    </row>
    <row r="2388" spans="1:20" ht="45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9">
        <f t="shared" si="222"/>
        <v>0</v>
      </c>
      <c r="P2388" s="5" t="e">
        <f t="shared" si="223"/>
        <v>#DIV/0!</v>
      </c>
      <c r="Q2388" t="str">
        <f t="shared" si="224"/>
        <v>technology</v>
      </c>
      <c r="R2388" t="str">
        <f t="shared" si="225"/>
        <v>web</v>
      </c>
      <c r="S2388" s="10">
        <f t="shared" si="226"/>
        <v>41954.838240740741</v>
      </c>
      <c r="T2388" s="10">
        <f t="shared" si="227"/>
        <v>42014.838240740741</v>
      </c>
    </row>
    <row r="2389" spans="1:20" ht="60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9">
        <f t="shared" si="222"/>
        <v>1</v>
      </c>
      <c r="P2389" s="5">
        <f t="shared" si="223"/>
        <v>342</v>
      </c>
      <c r="Q2389" t="str">
        <f t="shared" si="224"/>
        <v>technology</v>
      </c>
      <c r="R2389" t="str">
        <f t="shared" si="225"/>
        <v>web</v>
      </c>
      <c r="S2389" s="10">
        <f t="shared" si="226"/>
        <v>42528.626620370371</v>
      </c>
      <c r="T2389" s="10">
        <f t="shared" si="227"/>
        <v>42573.626620370371</v>
      </c>
    </row>
    <row r="2390" spans="1:20" ht="60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9">
        <f t="shared" si="222"/>
        <v>1</v>
      </c>
      <c r="P2390" s="5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0">
        <f t="shared" si="226"/>
        <v>41989.853692129633</v>
      </c>
      <c r="T2390" s="10">
        <f t="shared" si="227"/>
        <v>42019.811805555553</v>
      </c>
    </row>
    <row r="2391" spans="1:20" ht="60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9">
        <f t="shared" si="222"/>
        <v>0</v>
      </c>
      <c r="P2391" s="5">
        <f t="shared" si="223"/>
        <v>30</v>
      </c>
      <c r="Q2391" t="str">
        <f t="shared" si="224"/>
        <v>technology</v>
      </c>
      <c r="R2391" t="str">
        <f t="shared" si="225"/>
        <v>web</v>
      </c>
      <c r="S2391" s="10">
        <f t="shared" si="226"/>
        <v>42179.653379629628</v>
      </c>
      <c r="T2391" s="10">
        <f t="shared" si="227"/>
        <v>42210.915972222225</v>
      </c>
    </row>
    <row r="2392" spans="1:20" ht="60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9">
        <f t="shared" si="222"/>
        <v>0</v>
      </c>
      <c r="P2392" s="5" t="e">
        <f t="shared" si="223"/>
        <v>#DIV/0!</v>
      </c>
      <c r="Q2392" t="str">
        <f t="shared" si="224"/>
        <v>technology</v>
      </c>
      <c r="R2392" t="str">
        <f t="shared" si="225"/>
        <v>web</v>
      </c>
      <c r="S2392" s="10">
        <f t="shared" si="226"/>
        <v>41968.262314814812</v>
      </c>
      <c r="T2392" s="10">
        <f t="shared" si="227"/>
        <v>42008.262314814812</v>
      </c>
    </row>
    <row r="2393" spans="1:20" ht="30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9">
        <f t="shared" si="222"/>
        <v>0</v>
      </c>
      <c r="P2393" s="5">
        <f t="shared" si="223"/>
        <v>25</v>
      </c>
      <c r="Q2393" t="str">
        <f t="shared" si="224"/>
        <v>technology</v>
      </c>
      <c r="R2393" t="str">
        <f t="shared" si="225"/>
        <v>web</v>
      </c>
      <c r="S2393" s="10">
        <f t="shared" si="226"/>
        <v>42064.794490740736</v>
      </c>
      <c r="T2393" s="10">
        <f t="shared" si="227"/>
        <v>42094.752824074079</v>
      </c>
    </row>
    <row r="2394" spans="1:20" ht="60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9">
        <f t="shared" si="222"/>
        <v>0</v>
      </c>
      <c r="P2394" s="5" t="e">
        <f t="shared" si="223"/>
        <v>#DIV/0!</v>
      </c>
      <c r="Q2394" t="str">
        <f t="shared" si="224"/>
        <v>technology</v>
      </c>
      <c r="R2394" t="str">
        <f t="shared" si="225"/>
        <v>web</v>
      </c>
      <c r="S2394" s="10">
        <f t="shared" si="226"/>
        <v>42276.120636574073</v>
      </c>
      <c r="T2394" s="10">
        <f t="shared" si="227"/>
        <v>42306.120636574073</v>
      </c>
    </row>
    <row r="2395" spans="1:20" ht="60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9">
        <f t="shared" si="222"/>
        <v>0</v>
      </c>
      <c r="P2395" s="5">
        <f t="shared" si="223"/>
        <v>50</v>
      </c>
      <c r="Q2395" t="str">
        <f t="shared" si="224"/>
        <v>technology</v>
      </c>
      <c r="R2395" t="str">
        <f t="shared" si="225"/>
        <v>web</v>
      </c>
      <c r="S2395" s="10">
        <f t="shared" si="226"/>
        <v>42194.648344907408</v>
      </c>
      <c r="T2395" s="10">
        <f t="shared" si="227"/>
        <v>42224.648344907408</v>
      </c>
    </row>
    <row r="2396" spans="1:20" ht="60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9">
        <f t="shared" si="222"/>
        <v>0</v>
      </c>
      <c r="P2396" s="5">
        <f t="shared" si="223"/>
        <v>1.5</v>
      </c>
      <c r="Q2396" t="str">
        <f t="shared" si="224"/>
        <v>technology</v>
      </c>
      <c r="R2396" t="str">
        <f t="shared" si="225"/>
        <v>web</v>
      </c>
      <c r="S2396" s="10">
        <f t="shared" si="226"/>
        <v>42031.362187499995</v>
      </c>
      <c r="T2396" s="10">
        <f t="shared" si="227"/>
        <v>42061.362187499995</v>
      </c>
    </row>
    <row r="2397" spans="1:20" ht="45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9">
        <f t="shared" si="222"/>
        <v>0</v>
      </c>
      <c r="P2397" s="5" t="e">
        <f t="shared" si="223"/>
        <v>#DIV/0!</v>
      </c>
      <c r="Q2397" t="str">
        <f t="shared" si="224"/>
        <v>technology</v>
      </c>
      <c r="R2397" t="str">
        <f t="shared" si="225"/>
        <v>web</v>
      </c>
      <c r="S2397" s="10">
        <f t="shared" si="226"/>
        <v>42717.121377314819</v>
      </c>
      <c r="T2397" s="10">
        <f t="shared" si="227"/>
        <v>42745.372916666667</v>
      </c>
    </row>
    <row r="2398" spans="1:20" ht="45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9">
        <f t="shared" si="222"/>
        <v>0</v>
      </c>
      <c r="P2398" s="5">
        <f t="shared" si="223"/>
        <v>10</v>
      </c>
      <c r="Q2398" t="str">
        <f t="shared" si="224"/>
        <v>technology</v>
      </c>
      <c r="R2398" t="str">
        <f t="shared" si="225"/>
        <v>web</v>
      </c>
      <c r="S2398" s="10">
        <f t="shared" si="226"/>
        <v>42262.849050925928</v>
      </c>
      <c r="T2398" s="10">
        <f t="shared" si="227"/>
        <v>42292.849050925928</v>
      </c>
    </row>
    <row r="2399" spans="1:20" ht="60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9">
        <f t="shared" si="222"/>
        <v>0</v>
      </c>
      <c r="P2399" s="5" t="e">
        <f t="shared" si="223"/>
        <v>#DIV/0!</v>
      </c>
      <c r="Q2399" t="str">
        <f t="shared" si="224"/>
        <v>technology</v>
      </c>
      <c r="R2399" t="str">
        <f t="shared" si="225"/>
        <v>web</v>
      </c>
      <c r="S2399" s="10">
        <f t="shared" si="226"/>
        <v>41976.88490740741</v>
      </c>
      <c r="T2399" s="10">
        <f t="shared" si="227"/>
        <v>42006.88490740741</v>
      </c>
    </row>
    <row r="2400" spans="1:20" ht="60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9">
        <f t="shared" si="222"/>
        <v>0</v>
      </c>
      <c r="P2400" s="5" t="e">
        <f t="shared" si="223"/>
        <v>#DIV/0!</v>
      </c>
      <c r="Q2400" t="str">
        <f t="shared" si="224"/>
        <v>technology</v>
      </c>
      <c r="R2400" t="str">
        <f t="shared" si="225"/>
        <v>web</v>
      </c>
      <c r="S2400" s="10">
        <f t="shared" si="226"/>
        <v>42157.916481481487</v>
      </c>
      <c r="T2400" s="10">
        <f t="shared" si="227"/>
        <v>42187.916481481487</v>
      </c>
    </row>
    <row r="2401" spans="1:20" ht="45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9">
        <f t="shared" si="222"/>
        <v>0</v>
      </c>
      <c r="P2401" s="5" t="e">
        <f t="shared" si="223"/>
        <v>#DIV/0!</v>
      </c>
      <c r="Q2401" t="str">
        <f t="shared" si="224"/>
        <v>technology</v>
      </c>
      <c r="R2401" t="str">
        <f t="shared" si="225"/>
        <v>web</v>
      </c>
      <c r="S2401" s="10">
        <f t="shared" si="226"/>
        <v>41956.853078703702</v>
      </c>
      <c r="T2401" s="10">
        <f t="shared" si="227"/>
        <v>41991.853078703702</v>
      </c>
    </row>
    <row r="2402" spans="1:20" ht="60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9">
        <f t="shared" si="222"/>
        <v>0</v>
      </c>
      <c r="P2402" s="5" t="e">
        <f t="shared" si="223"/>
        <v>#DIV/0!</v>
      </c>
      <c r="Q2402" t="str">
        <f t="shared" si="224"/>
        <v>technology</v>
      </c>
      <c r="R2402" t="str">
        <f t="shared" si="225"/>
        <v>web</v>
      </c>
      <c r="S2402" s="10">
        <f t="shared" si="226"/>
        <v>42444.268101851849</v>
      </c>
      <c r="T2402" s="10">
        <f t="shared" si="227"/>
        <v>42474.268101851849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9">
        <f t="shared" si="222"/>
        <v>1</v>
      </c>
      <c r="P2403" s="5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0">
        <f t="shared" si="226"/>
        <v>42374.822870370372</v>
      </c>
      <c r="T2403" s="10">
        <f t="shared" si="227"/>
        <v>42434.822870370372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9">
        <f t="shared" si="222"/>
        <v>0</v>
      </c>
      <c r="P2404" s="5">
        <f t="shared" si="223"/>
        <v>52</v>
      </c>
      <c r="Q2404" t="str">
        <f t="shared" si="224"/>
        <v>food</v>
      </c>
      <c r="R2404" t="str">
        <f t="shared" si="225"/>
        <v>food trucks</v>
      </c>
      <c r="S2404" s="10">
        <f t="shared" si="226"/>
        <v>42107.679756944446</v>
      </c>
      <c r="T2404" s="10">
        <f t="shared" si="227"/>
        <v>42137.679756944446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9">
        <f t="shared" si="222"/>
        <v>17</v>
      </c>
      <c r="P2405" s="5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0">
        <f t="shared" si="226"/>
        <v>42399.882615740738</v>
      </c>
      <c r="T2405" s="10">
        <f t="shared" si="227"/>
        <v>42459.840949074074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9">
        <f t="shared" si="222"/>
        <v>0</v>
      </c>
      <c r="P2406" s="5" t="e">
        <f t="shared" si="223"/>
        <v>#DIV/0!</v>
      </c>
      <c r="Q2406" t="str">
        <f t="shared" si="224"/>
        <v>food</v>
      </c>
      <c r="R2406" t="str">
        <f t="shared" si="225"/>
        <v>food trucks</v>
      </c>
      <c r="S2406" s="10">
        <f t="shared" si="226"/>
        <v>42342.03943287037</v>
      </c>
      <c r="T2406" s="10">
        <f t="shared" si="227"/>
        <v>42372.03943287037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9">
        <f t="shared" si="222"/>
        <v>23</v>
      </c>
      <c r="P2407" s="5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0">
        <f t="shared" si="226"/>
        <v>42595.585358796292</v>
      </c>
      <c r="T2407" s="10">
        <f t="shared" si="227"/>
        <v>42616.585358796292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9">
        <f t="shared" si="222"/>
        <v>41</v>
      </c>
      <c r="P2408" s="5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0">
        <f t="shared" si="226"/>
        <v>41983.110995370371</v>
      </c>
      <c r="T2408" s="10">
        <f t="shared" si="227"/>
        <v>42023.110995370371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9">
        <f t="shared" si="222"/>
        <v>25</v>
      </c>
      <c r="P2409" s="5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0">
        <f t="shared" si="226"/>
        <v>42082.575555555552</v>
      </c>
      <c r="T2409" s="10">
        <f t="shared" si="227"/>
        <v>42105.25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9">
        <f t="shared" si="222"/>
        <v>0</v>
      </c>
      <c r="P2410" s="5">
        <f t="shared" si="223"/>
        <v>15</v>
      </c>
      <c r="Q2410" t="str">
        <f t="shared" si="224"/>
        <v>food</v>
      </c>
      <c r="R2410" t="str">
        <f t="shared" si="225"/>
        <v>food trucks</v>
      </c>
      <c r="S2410" s="10">
        <f t="shared" si="226"/>
        <v>41919.140706018516</v>
      </c>
      <c r="T2410" s="10">
        <f t="shared" si="227"/>
        <v>41949.182372685187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9">
        <f t="shared" si="222"/>
        <v>2</v>
      </c>
      <c r="P2411" s="5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0">
        <f t="shared" si="226"/>
        <v>42204.875868055555</v>
      </c>
      <c r="T2411" s="10">
        <f t="shared" si="227"/>
        <v>42234.875868055555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9">
        <f t="shared" si="222"/>
        <v>0</v>
      </c>
      <c r="P2412" s="5" t="e">
        <f t="shared" si="223"/>
        <v>#DIV/0!</v>
      </c>
      <c r="Q2412" t="str">
        <f t="shared" si="224"/>
        <v>food</v>
      </c>
      <c r="R2412" t="str">
        <f t="shared" si="225"/>
        <v>food trucks</v>
      </c>
      <c r="S2412" s="10">
        <f t="shared" si="226"/>
        <v>42224.408275462964</v>
      </c>
      <c r="T2412" s="10">
        <f t="shared" si="227"/>
        <v>42254.408275462964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9">
        <f t="shared" si="222"/>
        <v>1</v>
      </c>
      <c r="P2413" s="5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0">
        <f t="shared" si="226"/>
        <v>42211.732430555552</v>
      </c>
      <c r="T2413" s="10">
        <f t="shared" si="227"/>
        <v>42241.732430555552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9">
        <f t="shared" si="222"/>
        <v>0</v>
      </c>
      <c r="P2414" s="5" t="e">
        <f t="shared" si="223"/>
        <v>#DIV/0!</v>
      </c>
      <c r="Q2414" t="str">
        <f t="shared" si="224"/>
        <v>food</v>
      </c>
      <c r="R2414" t="str">
        <f t="shared" si="225"/>
        <v>food trucks</v>
      </c>
      <c r="S2414" s="10">
        <f t="shared" si="226"/>
        <v>42655.736956018518</v>
      </c>
      <c r="T2414" s="10">
        <f t="shared" si="227"/>
        <v>42700.778622685189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9">
        <f t="shared" si="222"/>
        <v>1</v>
      </c>
      <c r="P2415" s="5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0">
        <f t="shared" si="226"/>
        <v>41760.10974537037</v>
      </c>
      <c r="T2415" s="10">
        <f t="shared" si="227"/>
        <v>41790.979166666664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9">
        <f t="shared" si="222"/>
        <v>3</v>
      </c>
      <c r="P2416" s="5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0">
        <f t="shared" si="226"/>
        <v>42198.695138888885</v>
      </c>
      <c r="T2416" s="10">
        <f t="shared" si="227"/>
        <v>42238.165972222225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9">
        <f t="shared" si="222"/>
        <v>1</v>
      </c>
      <c r="P2417" s="5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0">
        <f t="shared" si="226"/>
        <v>42536.862800925926</v>
      </c>
      <c r="T2417" s="10">
        <f t="shared" si="227"/>
        <v>42566.862800925926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9">
        <f t="shared" si="222"/>
        <v>0</v>
      </c>
      <c r="P2418" s="5">
        <f t="shared" si="223"/>
        <v>5</v>
      </c>
      <c r="Q2418" t="str">
        <f t="shared" si="224"/>
        <v>food</v>
      </c>
      <c r="R2418" t="str">
        <f t="shared" si="225"/>
        <v>food trucks</v>
      </c>
      <c r="S2418" s="10">
        <f t="shared" si="226"/>
        <v>42019.737766203703</v>
      </c>
      <c r="T2418" s="10">
        <f t="shared" si="227"/>
        <v>42077.625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9">
        <f t="shared" si="222"/>
        <v>0</v>
      </c>
      <c r="P2419" s="5" t="e">
        <f t="shared" si="223"/>
        <v>#DIV/0!</v>
      </c>
      <c r="Q2419" t="str">
        <f t="shared" si="224"/>
        <v>food</v>
      </c>
      <c r="R2419" t="str">
        <f t="shared" si="225"/>
        <v>food trucks</v>
      </c>
      <c r="S2419" s="10">
        <f t="shared" si="226"/>
        <v>41831.884108796294</v>
      </c>
      <c r="T2419" s="10">
        <f t="shared" si="227"/>
        <v>41861.884108796294</v>
      </c>
    </row>
    <row r="2420" spans="1:20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9">
        <f t="shared" si="222"/>
        <v>0</v>
      </c>
      <c r="P2420" s="5">
        <f t="shared" si="223"/>
        <v>1</v>
      </c>
      <c r="Q2420" t="str">
        <f t="shared" si="224"/>
        <v>food</v>
      </c>
      <c r="R2420" t="str">
        <f t="shared" si="225"/>
        <v>food trucks</v>
      </c>
      <c r="S2420" s="10">
        <f t="shared" si="226"/>
        <v>42027.856990740736</v>
      </c>
      <c r="T2420" s="10">
        <f t="shared" si="227"/>
        <v>42087.815324074079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9">
        <f t="shared" si="222"/>
        <v>0</v>
      </c>
      <c r="P2421" s="5" t="e">
        <f t="shared" si="223"/>
        <v>#DIV/0!</v>
      </c>
      <c r="Q2421" t="str">
        <f t="shared" si="224"/>
        <v>food</v>
      </c>
      <c r="R2421" t="str">
        <f t="shared" si="225"/>
        <v>food trucks</v>
      </c>
      <c r="S2421" s="10">
        <f t="shared" si="226"/>
        <v>41993.738298611104</v>
      </c>
      <c r="T2421" s="10">
        <f t="shared" si="227"/>
        <v>42053.738298611104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9">
        <f t="shared" si="222"/>
        <v>15</v>
      </c>
      <c r="P2422" s="5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0">
        <f t="shared" si="226"/>
        <v>41893.028877314813</v>
      </c>
      <c r="T2422" s="10">
        <f t="shared" si="227"/>
        <v>41953.070543981477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9">
        <f t="shared" si="222"/>
        <v>0</v>
      </c>
      <c r="P2423" s="5">
        <f t="shared" si="223"/>
        <v>1</v>
      </c>
      <c r="Q2423" t="str">
        <f t="shared" si="224"/>
        <v>food</v>
      </c>
      <c r="R2423" t="str">
        <f t="shared" si="225"/>
        <v>food trucks</v>
      </c>
      <c r="S2423" s="10">
        <f t="shared" si="226"/>
        <v>42026.687453703707</v>
      </c>
      <c r="T2423" s="10">
        <f t="shared" si="227"/>
        <v>42056.687453703707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9">
        <f t="shared" si="222"/>
        <v>0</v>
      </c>
      <c r="P2424" s="5">
        <f t="shared" si="223"/>
        <v>1</v>
      </c>
      <c r="Q2424" t="str">
        <f t="shared" si="224"/>
        <v>food</v>
      </c>
      <c r="R2424" t="str">
        <f t="shared" si="225"/>
        <v>food trucks</v>
      </c>
      <c r="S2424" s="10">
        <f t="shared" si="226"/>
        <v>42044.724953703699</v>
      </c>
      <c r="T2424" s="10">
        <f t="shared" si="227"/>
        <v>42074.683287037042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9">
        <f t="shared" si="222"/>
        <v>0</v>
      </c>
      <c r="P2425" s="5">
        <f t="shared" si="223"/>
        <v>8</v>
      </c>
      <c r="Q2425" t="str">
        <f t="shared" si="224"/>
        <v>food</v>
      </c>
      <c r="R2425" t="str">
        <f t="shared" si="225"/>
        <v>food trucks</v>
      </c>
      <c r="S2425" s="10">
        <f t="shared" si="226"/>
        <v>41974.704745370371</v>
      </c>
      <c r="T2425" s="10">
        <f t="shared" si="227"/>
        <v>42004.704745370371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9">
        <f t="shared" si="222"/>
        <v>1</v>
      </c>
      <c r="P2426" s="5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0">
        <f t="shared" si="226"/>
        <v>41909.892453703702</v>
      </c>
      <c r="T2426" s="10">
        <f t="shared" si="227"/>
        <v>41939.892453703702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9">
        <f t="shared" si="222"/>
        <v>0</v>
      </c>
      <c r="P2427" s="5">
        <f t="shared" si="223"/>
        <v>1</v>
      </c>
      <c r="Q2427" t="str">
        <f t="shared" si="224"/>
        <v>food</v>
      </c>
      <c r="R2427" t="str">
        <f t="shared" si="225"/>
        <v>food trucks</v>
      </c>
      <c r="S2427" s="10">
        <f t="shared" si="226"/>
        <v>42502.913761574076</v>
      </c>
      <c r="T2427" s="10">
        <f t="shared" si="227"/>
        <v>42517.919444444444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9">
        <f t="shared" si="222"/>
        <v>0</v>
      </c>
      <c r="P2428" s="5" t="e">
        <f t="shared" si="223"/>
        <v>#DIV/0!</v>
      </c>
      <c r="Q2428" t="str">
        <f t="shared" si="224"/>
        <v>food</v>
      </c>
      <c r="R2428" t="str">
        <f t="shared" si="225"/>
        <v>food trucks</v>
      </c>
      <c r="S2428" s="10">
        <f t="shared" si="226"/>
        <v>42164.170046296291</v>
      </c>
      <c r="T2428" s="10">
        <f t="shared" si="227"/>
        <v>42224.170046296291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9">
        <f t="shared" si="222"/>
        <v>0</v>
      </c>
      <c r="P2429" s="5">
        <f t="shared" si="223"/>
        <v>1</v>
      </c>
      <c r="Q2429" t="str">
        <f t="shared" si="224"/>
        <v>food</v>
      </c>
      <c r="R2429" t="str">
        <f t="shared" si="225"/>
        <v>food trucks</v>
      </c>
      <c r="S2429" s="10">
        <f t="shared" si="226"/>
        <v>42412.318668981476</v>
      </c>
      <c r="T2429" s="10">
        <f t="shared" si="227"/>
        <v>42452.277002314819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9">
        <f t="shared" si="222"/>
        <v>0</v>
      </c>
      <c r="P2430" s="5">
        <f t="shared" si="223"/>
        <v>1</v>
      </c>
      <c r="Q2430" t="str">
        <f t="shared" si="224"/>
        <v>food</v>
      </c>
      <c r="R2430" t="str">
        <f t="shared" si="225"/>
        <v>food trucks</v>
      </c>
      <c r="S2430" s="10">
        <f t="shared" si="226"/>
        <v>42045.784155092595</v>
      </c>
      <c r="T2430" s="10">
        <f t="shared" si="227"/>
        <v>42075.742488425924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9">
        <f t="shared" si="222"/>
        <v>1</v>
      </c>
      <c r="P2431" s="5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0">
        <f t="shared" si="226"/>
        <v>42734.879236111112</v>
      </c>
      <c r="T2431" s="10">
        <f t="shared" si="227"/>
        <v>42771.697222222225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9">
        <f t="shared" si="222"/>
        <v>1</v>
      </c>
      <c r="P2432" s="5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0">
        <f t="shared" si="226"/>
        <v>42382.130833333329</v>
      </c>
      <c r="T2432" s="10">
        <f t="shared" si="227"/>
        <v>42412.130833333329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9">
        <f t="shared" si="222"/>
        <v>0</v>
      </c>
      <c r="P2433" s="5">
        <f t="shared" si="223"/>
        <v>1</v>
      </c>
      <c r="Q2433" t="str">
        <f t="shared" si="224"/>
        <v>food</v>
      </c>
      <c r="R2433" t="str">
        <f t="shared" si="225"/>
        <v>food trucks</v>
      </c>
      <c r="S2433" s="10">
        <f t="shared" si="226"/>
        <v>42489.099687499998</v>
      </c>
      <c r="T2433" s="10">
        <f t="shared" si="227"/>
        <v>42549.099687499998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9">
        <f t="shared" ref="O2434:O2497" si="228">ROUND((E2434/D2434)*100,0)</f>
        <v>0</v>
      </c>
      <c r="P2434" s="5">
        <f t="shared" ref="P2434:P2497" si="229">E2434/L2434</f>
        <v>1</v>
      </c>
      <c r="Q2434" t="str">
        <f t="shared" ref="Q2434:Q2497" si="230">LEFT(N2434,SEARCH("/",N2434)-1)</f>
        <v>food</v>
      </c>
      <c r="R2434" t="str">
        <f t="shared" ref="R2434:R2497" si="231">RIGHT(N2434,LEN(N2434)-SEARCH("/",N2434,1))</f>
        <v>food trucks</v>
      </c>
      <c r="S2434" s="10">
        <f t="shared" ref="S2434:S2497" si="232">(((J2434/60)/60)/24)+DATE(1970,1,1)</f>
        <v>42041.218715277777</v>
      </c>
      <c r="T2434" s="10">
        <f t="shared" ref="T2434:T2497" si="233">(((I2434/60)/60)/24)+DATE(1970,1,1)</f>
        <v>42071.218715277777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9">
        <f t="shared" si="228"/>
        <v>0</v>
      </c>
      <c r="P2435" s="5" t="e">
        <f t="shared" si="229"/>
        <v>#DIV/0!</v>
      </c>
      <c r="Q2435" t="str">
        <f t="shared" si="230"/>
        <v>food</v>
      </c>
      <c r="R2435" t="str">
        <f t="shared" si="231"/>
        <v>food trucks</v>
      </c>
      <c r="S2435" s="10">
        <f t="shared" si="232"/>
        <v>42397.89980324074</v>
      </c>
      <c r="T2435" s="10">
        <f t="shared" si="233"/>
        <v>42427.89980324074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9">
        <f t="shared" si="228"/>
        <v>0</v>
      </c>
      <c r="P2436" s="5">
        <f t="shared" si="229"/>
        <v>13</v>
      </c>
      <c r="Q2436" t="str">
        <f t="shared" si="230"/>
        <v>food</v>
      </c>
      <c r="R2436" t="str">
        <f t="shared" si="231"/>
        <v>food trucks</v>
      </c>
      <c r="S2436" s="10">
        <f t="shared" si="232"/>
        <v>42180.18604166666</v>
      </c>
      <c r="T2436" s="10">
        <f t="shared" si="233"/>
        <v>42220.18604166666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9">
        <f t="shared" si="228"/>
        <v>0</v>
      </c>
      <c r="P2437" s="5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0">
        <f t="shared" si="232"/>
        <v>42252.277615740735</v>
      </c>
      <c r="T2437" s="10">
        <f t="shared" si="233"/>
        <v>42282.277615740735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9">
        <f t="shared" si="228"/>
        <v>0</v>
      </c>
      <c r="P2438" s="5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0">
        <f t="shared" si="232"/>
        <v>42338.615393518514</v>
      </c>
      <c r="T2438" s="10">
        <f t="shared" si="233"/>
        <v>42398.615393518514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9">
        <f t="shared" si="228"/>
        <v>0</v>
      </c>
      <c r="P2439" s="5" t="e">
        <f t="shared" si="229"/>
        <v>#DIV/0!</v>
      </c>
      <c r="Q2439" t="str">
        <f t="shared" si="230"/>
        <v>food</v>
      </c>
      <c r="R2439" t="str">
        <f t="shared" si="231"/>
        <v>food trucks</v>
      </c>
      <c r="S2439" s="10">
        <f t="shared" si="232"/>
        <v>42031.965138888889</v>
      </c>
      <c r="T2439" s="10">
        <f t="shared" si="233"/>
        <v>42080.75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9">
        <f t="shared" si="228"/>
        <v>0</v>
      </c>
      <c r="P2440" s="5">
        <f t="shared" si="229"/>
        <v>50</v>
      </c>
      <c r="Q2440" t="str">
        <f t="shared" si="230"/>
        <v>food</v>
      </c>
      <c r="R2440" t="str">
        <f t="shared" si="231"/>
        <v>food trucks</v>
      </c>
      <c r="S2440" s="10">
        <f t="shared" si="232"/>
        <v>42285.91506944444</v>
      </c>
      <c r="T2440" s="10">
        <f t="shared" si="233"/>
        <v>42345.956736111111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9">
        <f t="shared" si="228"/>
        <v>0</v>
      </c>
      <c r="P2441" s="5" t="e">
        <f t="shared" si="229"/>
        <v>#DIV/0!</v>
      </c>
      <c r="Q2441" t="str">
        <f t="shared" si="230"/>
        <v>food</v>
      </c>
      <c r="R2441" t="str">
        <f t="shared" si="231"/>
        <v>food trucks</v>
      </c>
      <c r="S2441" s="10">
        <f t="shared" si="232"/>
        <v>42265.818622685183</v>
      </c>
      <c r="T2441" s="10">
        <f t="shared" si="233"/>
        <v>42295.818622685183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9">
        <f t="shared" si="228"/>
        <v>0</v>
      </c>
      <c r="P2442" s="5">
        <f t="shared" si="229"/>
        <v>5</v>
      </c>
      <c r="Q2442" t="str">
        <f t="shared" si="230"/>
        <v>food</v>
      </c>
      <c r="R2442" t="str">
        <f t="shared" si="231"/>
        <v>food trucks</v>
      </c>
      <c r="S2442" s="10">
        <f t="shared" si="232"/>
        <v>42383.899456018517</v>
      </c>
      <c r="T2442" s="10">
        <f t="shared" si="233"/>
        <v>42413.899456018517</v>
      </c>
    </row>
    <row r="2443" spans="1:20" ht="60" x14ac:dyDescent="0.25">
      <c r="A2443">
        <v>3825</v>
      </c>
      <c r="B2443" s="3" t="s">
        <v>3822</v>
      </c>
      <c r="C2443" s="3" t="s">
        <v>7934</v>
      </c>
      <c r="D2443">
        <v>5000</v>
      </c>
      <c r="E2443">
        <v>5271</v>
      </c>
      <c r="F2443" t="s">
        <v>8219</v>
      </c>
      <c r="G2443" t="s">
        <v>8224</v>
      </c>
      <c r="H2443" t="s">
        <v>8246</v>
      </c>
      <c r="I2443">
        <v>1434505214</v>
      </c>
      <c r="J2443">
        <v>1432690814</v>
      </c>
      <c r="K2443" t="b">
        <v>0</v>
      </c>
      <c r="L2443">
        <v>49</v>
      </c>
      <c r="M2443" t="b">
        <v>1</v>
      </c>
      <c r="N2443" t="s">
        <v>8271</v>
      </c>
      <c r="O2443" s="9">
        <f t="shared" si="228"/>
        <v>105</v>
      </c>
      <c r="P2443" s="5">
        <f t="shared" si="229"/>
        <v>107.57142857142857</v>
      </c>
      <c r="Q2443" t="str">
        <f t="shared" si="230"/>
        <v>theater</v>
      </c>
      <c r="R2443" t="str">
        <f t="shared" si="231"/>
        <v>plays</v>
      </c>
      <c r="S2443" s="10">
        <f t="shared" si="232"/>
        <v>42151.069606481484</v>
      </c>
      <c r="T2443" s="10">
        <f t="shared" si="233"/>
        <v>42172.069606481484</v>
      </c>
    </row>
    <row r="2444" spans="1:20" ht="45" x14ac:dyDescent="0.25">
      <c r="A2444">
        <v>3685</v>
      </c>
      <c r="B2444" s="3" t="s">
        <v>3682</v>
      </c>
      <c r="C2444" s="3" t="s">
        <v>7795</v>
      </c>
      <c r="D2444">
        <v>5000</v>
      </c>
      <c r="E2444">
        <v>5285</v>
      </c>
      <c r="F2444" t="s">
        <v>8219</v>
      </c>
      <c r="G2444" t="s">
        <v>8224</v>
      </c>
      <c r="H2444" t="s">
        <v>8246</v>
      </c>
      <c r="I2444">
        <v>1400533200</v>
      </c>
      <c r="J2444">
        <v>1398348859</v>
      </c>
      <c r="K2444" t="b">
        <v>0</v>
      </c>
      <c r="L2444">
        <v>126</v>
      </c>
      <c r="M2444" t="b">
        <v>1</v>
      </c>
      <c r="N2444" t="s">
        <v>8271</v>
      </c>
      <c r="O2444" s="9">
        <f t="shared" si="228"/>
        <v>106</v>
      </c>
      <c r="P2444" s="5">
        <f t="shared" si="229"/>
        <v>41.944444444444443</v>
      </c>
      <c r="Q2444" t="str">
        <f t="shared" si="230"/>
        <v>theater</v>
      </c>
      <c r="R2444" t="str">
        <f t="shared" si="231"/>
        <v>plays</v>
      </c>
      <c r="S2444" s="10">
        <f t="shared" si="232"/>
        <v>41753.593275462961</v>
      </c>
      <c r="T2444" s="10">
        <f t="shared" si="233"/>
        <v>41778.875</v>
      </c>
    </row>
    <row r="2445" spans="1:20" ht="60" x14ac:dyDescent="0.25">
      <c r="A2445">
        <v>3656</v>
      </c>
      <c r="B2445" s="3" t="s">
        <v>3653</v>
      </c>
      <c r="C2445" s="3" t="s">
        <v>7766</v>
      </c>
      <c r="D2445">
        <v>5000</v>
      </c>
      <c r="E2445">
        <v>5291</v>
      </c>
      <c r="F2445" t="s">
        <v>8219</v>
      </c>
      <c r="G2445" t="s">
        <v>8240</v>
      </c>
      <c r="H2445" t="s">
        <v>8257</v>
      </c>
      <c r="I2445">
        <v>1485989940</v>
      </c>
      <c r="J2445">
        <v>1483393836</v>
      </c>
      <c r="K2445" t="b">
        <v>0</v>
      </c>
      <c r="L2445">
        <v>46</v>
      </c>
      <c r="M2445" t="b">
        <v>1</v>
      </c>
      <c r="N2445" t="s">
        <v>8271</v>
      </c>
      <c r="O2445" s="9">
        <f t="shared" si="228"/>
        <v>106</v>
      </c>
      <c r="P2445" s="5">
        <f t="shared" si="229"/>
        <v>115.02173913043478</v>
      </c>
      <c r="Q2445" t="str">
        <f t="shared" si="230"/>
        <v>theater</v>
      </c>
      <c r="R2445" t="str">
        <f t="shared" si="231"/>
        <v>plays</v>
      </c>
      <c r="S2445" s="10">
        <f t="shared" si="232"/>
        <v>42737.910138888896</v>
      </c>
      <c r="T2445" s="10">
        <f t="shared" si="233"/>
        <v>42767.957638888889</v>
      </c>
    </row>
    <row r="2446" spans="1:20" ht="60" x14ac:dyDescent="0.25">
      <c r="A2446">
        <v>3436</v>
      </c>
      <c r="B2446" s="3" t="s">
        <v>3435</v>
      </c>
      <c r="C2446" s="3" t="s">
        <v>7546</v>
      </c>
      <c r="D2446">
        <v>5000</v>
      </c>
      <c r="E2446">
        <v>5295</v>
      </c>
      <c r="F2446" t="s">
        <v>8219</v>
      </c>
      <c r="G2446" t="s">
        <v>8224</v>
      </c>
      <c r="H2446" t="s">
        <v>8246</v>
      </c>
      <c r="I2446">
        <v>1408638480</v>
      </c>
      <c r="J2446">
        <v>1406811593</v>
      </c>
      <c r="K2446" t="b">
        <v>0</v>
      </c>
      <c r="L2446">
        <v>37</v>
      </c>
      <c r="M2446" t="b">
        <v>1</v>
      </c>
      <c r="N2446" t="s">
        <v>8271</v>
      </c>
      <c r="O2446" s="9">
        <f t="shared" si="228"/>
        <v>106</v>
      </c>
      <c r="P2446" s="5">
        <f t="shared" si="229"/>
        <v>143.1081081081081</v>
      </c>
      <c r="Q2446" t="str">
        <f t="shared" si="230"/>
        <v>theater</v>
      </c>
      <c r="R2446" t="str">
        <f t="shared" si="231"/>
        <v>plays</v>
      </c>
      <c r="S2446" s="10">
        <f t="shared" si="232"/>
        <v>41851.541585648149</v>
      </c>
      <c r="T2446" s="10">
        <f t="shared" si="233"/>
        <v>41872.686111111114</v>
      </c>
    </row>
    <row r="2447" spans="1:20" ht="60" x14ac:dyDescent="0.25">
      <c r="A2447">
        <v>1535</v>
      </c>
      <c r="B2447" s="3" t="s">
        <v>1536</v>
      </c>
      <c r="C2447" s="3" t="s">
        <v>5645</v>
      </c>
      <c r="D2447">
        <v>4000</v>
      </c>
      <c r="E2447">
        <v>5297</v>
      </c>
      <c r="F2447" t="s">
        <v>8219</v>
      </c>
      <c r="G2447" t="s">
        <v>8224</v>
      </c>
      <c r="H2447" t="s">
        <v>8246</v>
      </c>
      <c r="I2447">
        <v>1464040800</v>
      </c>
      <c r="J2447">
        <v>1461527631</v>
      </c>
      <c r="K2447" t="b">
        <v>1</v>
      </c>
      <c r="L2447">
        <v>110</v>
      </c>
      <c r="M2447" t="b">
        <v>1</v>
      </c>
      <c r="N2447" t="s">
        <v>8285</v>
      </c>
      <c r="O2447" s="9">
        <f t="shared" si="228"/>
        <v>132</v>
      </c>
      <c r="P2447" s="5">
        <f t="shared" si="229"/>
        <v>48.154545454545456</v>
      </c>
      <c r="Q2447" t="str">
        <f t="shared" si="230"/>
        <v>photography</v>
      </c>
      <c r="R2447" t="str">
        <f t="shared" si="231"/>
        <v>photobooks</v>
      </c>
      <c r="S2447" s="10">
        <f t="shared" si="232"/>
        <v>42484.829062500001</v>
      </c>
      <c r="T2447" s="10">
        <f t="shared" si="233"/>
        <v>42513.916666666672</v>
      </c>
    </row>
    <row r="2448" spans="1:20" ht="60" x14ac:dyDescent="0.25">
      <c r="A2448">
        <v>1272</v>
      </c>
      <c r="B2448" s="3" t="s">
        <v>1273</v>
      </c>
      <c r="C2448" s="3" t="s">
        <v>5382</v>
      </c>
      <c r="D2448">
        <v>5000</v>
      </c>
      <c r="E2448">
        <v>5300</v>
      </c>
      <c r="F2448" t="s">
        <v>8219</v>
      </c>
      <c r="G2448" t="s">
        <v>8224</v>
      </c>
      <c r="H2448" t="s">
        <v>8246</v>
      </c>
      <c r="I2448">
        <v>1276574400</v>
      </c>
      <c r="J2448">
        <v>1270576379</v>
      </c>
      <c r="K2448" t="b">
        <v>1</v>
      </c>
      <c r="L2448">
        <v>28</v>
      </c>
      <c r="M2448" t="b">
        <v>1</v>
      </c>
      <c r="N2448" t="s">
        <v>8276</v>
      </c>
      <c r="O2448" s="9">
        <f t="shared" si="228"/>
        <v>106</v>
      </c>
      <c r="P2448" s="5">
        <f t="shared" si="229"/>
        <v>189.28571428571428</v>
      </c>
      <c r="Q2448" t="str">
        <f t="shared" si="230"/>
        <v>music</v>
      </c>
      <c r="R2448" t="str">
        <f t="shared" si="231"/>
        <v>rock</v>
      </c>
      <c r="S2448" s="10">
        <f t="shared" si="232"/>
        <v>40274.745127314818</v>
      </c>
      <c r="T2448" s="10">
        <f t="shared" si="233"/>
        <v>40344.166666666664</v>
      </c>
    </row>
    <row r="2449" spans="1:20" ht="60" x14ac:dyDescent="0.25">
      <c r="A2449">
        <v>3045</v>
      </c>
      <c r="B2449" s="3" t="s">
        <v>3045</v>
      </c>
      <c r="C2449" s="3" t="s">
        <v>7155</v>
      </c>
      <c r="D2449">
        <v>4000</v>
      </c>
      <c r="E2449">
        <v>5308.26</v>
      </c>
      <c r="F2449" t="s">
        <v>8219</v>
      </c>
      <c r="G2449" t="s">
        <v>8224</v>
      </c>
      <c r="H2449" t="s">
        <v>8246</v>
      </c>
      <c r="I2449">
        <v>1408679055</v>
      </c>
      <c r="J2449">
        <v>1406087055</v>
      </c>
      <c r="K2449" t="b">
        <v>0</v>
      </c>
      <c r="L2449">
        <v>64</v>
      </c>
      <c r="M2449" t="b">
        <v>1</v>
      </c>
      <c r="N2449" t="s">
        <v>8303</v>
      </c>
      <c r="O2449" s="9">
        <f t="shared" si="228"/>
        <v>133</v>
      </c>
      <c r="P2449" s="5">
        <f t="shared" si="229"/>
        <v>82.941562500000003</v>
      </c>
      <c r="Q2449" t="str">
        <f t="shared" si="230"/>
        <v>theater</v>
      </c>
      <c r="R2449" t="str">
        <f t="shared" si="231"/>
        <v>spaces</v>
      </c>
      <c r="S2449" s="10">
        <f t="shared" si="232"/>
        <v>41843.155729166669</v>
      </c>
      <c r="T2449" s="10">
        <f t="shared" si="233"/>
        <v>41873.155729166669</v>
      </c>
    </row>
    <row r="2450" spans="1:20" ht="45" x14ac:dyDescent="0.25">
      <c r="A2450">
        <v>1885</v>
      </c>
      <c r="B2450" s="3" t="s">
        <v>1886</v>
      </c>
      <c r="C2450" s="3" t="s">
        <v>5995</v>
      </c>
      <c r="D2450">
        <v>4575</v>
      </c>
      <c r="E2450">
        <v>5322</v>
      </c>
      <c r="F2450" t="s">
        <v>8219</v>
      </c>
      <c r="G2450" t="s">
        <v>8224</v>
      </c>
      <c r="H2450" t="s">
        <v>8246</v>
      </c>
      <c r="I2450">
        <v>1344636000</v>
      </c>
      <c r="J2450">
        <v>1341800110</v>
      </c>
      <c r="K2450" t="b">
        <v>0</v>
      </c>
      <c r="L2450">
        <v>105</v>
      </c>
      <c r="M2450" t="b">
        <v>1</v>
      </c>
      <c r="N2450" t="s">
        <v>8279</v>
      </c>
      <c r="O2450" s="9">
        <f t="shared" si="228"/>
        <v>116</v>
      </c>
      <c r="P2450" s="5">
        <f t="shared" si="229"/>
        <v>50.685714285714283</v>
      </c>
      <c r="Q2450" t="str">
        <f t="shared" si="230"/>
        <v>music</v>
      </c>
      <c r="R2450" t="str">
        <f t="shared" si="231"/>
        <v>indie rock</v>
      </c>
      <c r="S2450" s="10">
        <f t="shared" si="232"/>
        <v>41099.093865740739</v>
      </c>
      <c r="T2450" s="10">
        <f t="shared" si="233"/>
        <v>41131.916666666664</v>
      </c>
    </row>
    <row r="2451" spans="1:20" ht="60" x14ac:dyDescent="0.25">
      <c r="A2451">
        <v>272</v>
      </c>
      <c r="B2451" s="3" t="s">
        <v>273</v>
      </c>
      <c r="C2451" s="3" t="s">
        <v>4382</v>
      </c>
      <c r="D2451">
        <v>3000</v>
      </c>
      <c r="E2451">
        <v>5323.01</v>
      </c>
      <c r="F2451" t="s">
        <v>8219</v>
      </c>
      <c r="G2451" t="s">
        <v>8224</v>
      </c>
      <c r="H2451" t="s">
        <v>8246</v>
      </c>
      <c r="I2451">
        <v>1272480540</v>
      </c>
      <c r="J2451">
        <v>1267220191</v>
      </c>
      <c r="K2451" t="b">
        <v>1</v>
      </c>
      <c r="L2451">
        <v>65</v>
      </c>
      <c r="M2451" t="b">
        <v>1</v>
      </c>
      <c r="N2451" t="s">
        <v>8269</v>
      </c>
      <c r="O2451" s="9">
        <f t="shared" si="228"/>
        <v>177</v>
      </c>
      <c r="P2451" s="5">
        <f t="shared" si="229"/>
        <v>81.892461538461546</v>
      </c>
      <c r="Q2451" t="str">
        <f t="shared" si="230"/>
        <v>film &amp; video</v>
      </c>
      <c r="R2451" t="str">
        <f t="shared" si="231"/>
        <v>documentary</v>
      </c>
      <c r="S2451" s="10">
        <f t="shared" si="232"/>
        <v>40235.900358796294</v>
      </c>
      <c r="T2451" s="10">
        <f t="shared" si="233"/>
        <v>40296.78402777778</v>
      </c>
    </row>
    <row r="2452" spans="1:20" ht="30" x14ac:dyDescent="0.25">
      <c r="A2452">
        <v>1759</v>
      </c>
      <c r="B2452" s="3" t="s">
        <v>1760</v>
      </c>
      <c r="C2452" s="3" t="s">
        <v>5869</v>
      </c>
      <c r="D2452">
        <v>5000</v>
      </c>
      <c r="E2452">
        <v>5330</v>
      </c>
      <c r="F2452" t="s">
        <v>8219</v>
      </c>
      <c r="G2452" t="s">
        <v>8224</v>
      </c>
      <c r="H2452" t="s">
        <v>8246</v>
      </c>
      <c r="I2452">
        <v>1427309629</v>
      </c>
      <c r="J2452">
        <v>1425585229</v>
      </c>
      <c r="K2452" t="b">
        <v>0</v>
      </c>
      <c r="L2452">
        <v>49</v>
      </c>
      <c r="M2452" t="b">
        <v>1</v>
      </c>
      <c r="N2452" t="s">
        <v>8285</v>
      </c>
      <c r="O2452" s="9">
        <f t="shared" si="228"/>
        <v>107</v>
      </c>
      <c r="P2452" s="5">
        <f t="shared" si="229"/>
        <v>108.77551020408163</v>
      </c>
      <c r="Q2452" t="str">
        <f t="shared" si="230"/>
        <v>photography</v>
      </c>
      <c r="R2452" t="str">
        <f t="shared" si="231"/>
        <v>photobooks</v>
      </c>
      <c r="S2452" s="10">
        <f t="shared" si="232"/>
        <v>42068.829039351855</v>
      </c>
      <c r="T2452" s="10">
        <f t="shared" si="233"/>
        <v>42088.787372685183</v>
      </c>
    </row>
    <row r="2453" spans="1:20" ht="60" x14ac:dyDescent="0.25">
      <c r="A2453">
        <v>2173</v>
      </c>
      <c r="B2453" s="3" t="s">
        <v>2174</v>
      </c>
      <c r="C2453" s="3" t="s">
        <v>6283</v>
      </c>
      <c r="D2453">
        <v>4200</v>
      </c>
      <c r="E2453">
        <v>5331</v>
      </c>
      <c r="F2453" t="s">
        <v>8219</v>
      </c>
      <c r="G2453" t="s">
        <v>8224</v>
      </c>
      <c r="H2453" t="s">
        <v>8246</v>
      </c>
      <c r="I2453">
        <v>1378785540</v>
      </c>
      <c r="J2453">
        <v>1376066243</v>
      </c>
      <c r="K2453" t="b">
        <v>0</v>
      </c>
      <c r="L2453">
        <v>90</v>
      </c>
      <c r="M2453" t="b">
        <v>1</v>
      </c>
      <c r="N2453" t="s">
        <v>8276</v>
      </c>
      <c r="O2453" s="9">
        <f t="shared" si="228"/>
        <v>127</v>
      </c>
      <c r="P2453" s="5">
        <f t="shared" si="229"/>
        <v>59.233333333333334</v>
      </c>
      <c r="Q2453" t="str">
        <f t="shared" si="230"/>
        <v>music</v>
      </c>
      <c r="R2453" t="str">
        <f t="shared" si="231"/>
        <v>rock</v>
      </c>
      <c r="S2453" s="10">
        <f t="shared" si="232"/>
        <v>41495.692627314813</v>
      </c>
      <c r="T2453" s="10">
        <f t="shared" si="233"/>
        <v>41527.165972222225</v>
      </c>
    </row>
    <row r="2454" spans="1:20" ht="60" x14ac:dyDescent="0.25">
      <c r="A2454">
        <v>3495</v>
      </c>
      <c r="B2454" s="3" t="s">
        <v>3494</v>
      </c>
      <c r="C2454" s="3" t="s">
        <v>7605</v>
      </c>
      <c r="D2454">
        <v>5000</v>
      </c>
      <c r="E2454">
        <v>5343</v>
      </c>
      <c r="F2454" t="s">
        <v>8219</v>
      </c>
      <c r="G2454" t="s">
        <v>8229</v>
      </c>
      <c r="H2454" t="s">
        <v>8251</v>
      </c>
      <c r="I2454">
        <v>1414862280</v>
      </c>
      <c r="J2454">
        <v>1412360309</v>
      </c>
      <c r="K2454" t="b">
        <v>0</v>
      </c>
      <c r="L2454">
        <v>72</v>
      </c>
      <c r="M2454" t="b">
        <v>1</v>
      </c>
      <c r="N2454" t="s">
        <v>8271</v>
      </c>
      <c r="O2454" s="9">
        <f t="shared" si="228"/>
        <v>107</v>
      </c>
      <c r="P2454" s="5">
        <f t="shared" si="229"/>
        <v>74.208333333333329</v>
      </c>
      <c r="Q2454" t="str">
        <f t="shared" si="230"/>
        <v>theater</v>
      </c>
      <c r="R2454" t="str">
        <f t="shared" si="231"/>
        <v>plays</v>
      </c>
      <c r="S2454" s="10">
        <f t="shared" si="232"/>
        <v>41915.762835648151</v>
      </c>
      <c r="T2454" s="10">
        <f t="shared" si="233"/>
        <v>41944.720833333333</v>
      </c>
    </row>
    <row r="2455" spans="1:20" ht="60" x14ac:dyDescent="0.25">
      <c r="A2455">
        <v>1381</v>
      </c>
      <c r="B2455" s="3" t="s">
        <v>1382</v>
      </c>
      <c r="C2455" s="3" t="s">
        <v>5491</v>
      </c>
      <c r="D2455">
        <v>5000</v>
      </c>
      <c r="E2455">
        <v>5355</v>
      </c>
      <c r="F2455" t="s">
        <v>8219</v>
      </c>
      <c r="G2455" t="s">
        <v>8224</v>
      </c>
      <c r="H2455" t="s">
        <v>8246</v>
      </c>
      <c r="I2455">
        <v>1482988125</v>
      </c>
      <c r="J2455">
        <v>1480396125</v>
      </c>
      <c r="K2455" t="b">
        <v>0</v>
      </c>
      <c r="L2455">
        <v>73</v>
      </c>
      <c r="M2455" t="b">
        <v>1</v>
      </c>
      <c r="N2455" t="s">
        <v>8276</v>
      </c>
      <c r="O2455" s="9">
        <f t="shared" si="228"/>
        <v>107</v>
      </c>
      <c r="P2455" s="5">
        <f t="shared" si="229"/>
        <v>73.356164383561648</v>
      </c>
      <c r="Q2455" t="str">
        <f t="shared" si="230"/>
        <v>music</v>
      </c>
      <c r="R2455" t="str">
        <f t="shared" si="231"/>
        <v>rock</v>
      </c>
      <c r="S2455" s="10">
        <f t="shared" si="232"/>
        <v>42703.214409722219</v>
      </c>
      <c r="T2455" s="10">
        <f t="shared" si="233"/>
        <v>42733.214409722219</v>
      </c>
    </row>
    <row r="2456" spans="1:20" ht="45" x14ac:dyDescent="0.25">
      <c r="A2456">
        <v>3483</v>
      </c>
      <c r="B2456" s="3" t="s">
        <v>3482</v>
      </c>
      <c r="C2456" s="3" t="s">
        <v>7593</v>
      </c>
      <c r="D2456">
        <v>3350</v>
      </c>
      <c r="E2456">
        <v>5358</v>
      </c>
      <c r="F2456" t="s">
        <v>8219</v>
      </c>
      <c r="G2456" t="s">
        <v>8224</v>
      </c>
      <c r="H2456" t="s">
        <v>8246</v>
      </c>
      <c r="I2456">
        <v>1404403381</v>
      </c>
      <c r="J2456">
        <v>1401811381</v>
      </c>
      <c r="K2456" t="b">
        <v>0</v>
      </c>
      <c r="L2456">
        <v>133</v>
      </c>
      <c r="M2456" t="b">
        <v>1</v>
      </c>
      <c r="N2456" t="s">
        <v>8271</v>
      </c>
      <c r="O2456" s="9">
        <f t="shared" si="228"/>
        <v>160</v>
      </c>
      <c r="P2456" s="5">
        <f t="shared" si="229"/>
        <v>40.285714285714285</v>
      </c>
      <c r="Q2456" t="str">
        <f t="shared" si="230"/>
        <v>theater</v>
      </c>
      <c r="R2456" t="str">
        <f t="shared" si="231"/>
        <v>plays</v>
      </c>
      <c r="S2456" s="10">
        <f t="shared" si="232"/>
        <v>41793.668761574074</v>
      </c>
      <c r="T2456" s="10">
        <f t="shared" si="233"/>
        <v>41823.668761574074</v>
      </c>
    </row>
    <row r="2457" spans="1:20" ht="45" x14ac:dyDescent="0.25">
      <c r="A2457">
        <v>2180</v>
      </c>
      <c r="B2457" s="3" t="s">
        <v>2181</v>
      </c>
      <c r="C2457" s="3" t="s">
        <v>6290</v>
      </c>
      <c r="D2457">
        <v>5000</v>
      </c>
      <c r="E2457">
        <v>5359.21</v>
      </c>
      <c r="F2457" t="s">
        <v>8219</v>
      </c>
      <c r="G2457" t="s">
        <v>8224</v>
      </c>
      <c r="H2457" t="s">
        <v>8246</v>
      </c>
      <c r="I2457">
        <v>1447434268</v>
      </c>
      <c r="J2457">
        <v>1443801868</v>
      </c>
      <c r="K2457" t="b">
        <v>0</v>
      </c>
      <c r="L2457">
        <v>78</v>
      </c>
      <c r="M2457" t="b">
        <v>1</v>
      </c>
      <c r="N2457" t="s">
        <v>8276</v>
      </c>
      <c r="O2457" s="9">
        <f t="shared" si="228"/>
        <v>107</v>
      </c>
      <c r="P2457" s="5">
        <f t="shared" si="229"/>
        <v>68.707820512820518</v>
      </c>
      <c r="Q2457" t="str">
        <f t="shared" si="230"/>
        <v>music</v>
      </c>
      <c r="R2457" t="str">
        <f t="shared" si="231"/>
        <v>rock</v>
      </c>
      <c r="S2457" s="10">
        <f t="shared" si="232"/>
        <v>42279.669768518521</v>
      </c>
      <c r="T2457" s="10">
        <f t="shared" si="233"/>
        <v>42321.711435185185</v>
      </c>
    </row>
    <row r="2458" spans="1:20" ht="60" x14ac:dyDescent="0.25">
      <c r="A2458">
        <v>33</v>
      </c>
      <c r="B2458" s="3" t="s">
        <v>35</v>
      </c>
      <c r="C2458" s="3" t="s">
        <v>4144</v>
      </c>
      <c r="D2458">
        <v>5250</v>
      </c>
      <c r="E2458">
        <v>5360</v>
      </c>
      <c r="F2458" t="s">
        <v>8219</v>
      </c>
      <c r="G2458" t="s">
        <v>8224</v>
      </c>
      <c r="H2458" t="s">
        <v>8246</v>
      </c>
      <c r="I2458">
        <v>1447001501</v>
      </c>
      <c r="J2458">
        <v>1444405901</v>
      </c>
      <c r="K2458" t="b">
        <v>0</v>
      </c>
      <c r="L2458">
        <v>64</v>
      </c>
      <c r="M2458" t="b">
        <v>1</v>
      </c>
      <c r="N2458" t="s">
        <v>8265</v>
      </c>
      <c r="O2458" s="9">
        <f t="shared" si="228"/>
        <v>102</v>
      </c>
      <c r="P2458" s="5">
        <f t="shared" si="229"/>
        <v>83.75</v>
      </c>
      <c r="Q2458" t="str">
        <f t="shared" si="230"/>
        <v>film &amp; video</v>
      </c>
      <c r="R2458" t="str">
        <f t="shared" si="231"/>
        <v>television</v>
      </c>
      <c r="S2458" s="10">
        <f t="shared" si="232"/>
        <v>42286.660891203705</v>
      </c>
      <c r="T2458" s="10">
        <f t="shared" si="233"/>
        <v>42316.702557870376</v>
      </c>
    </row>
    <row r="2459" spans="1:20" ht="45" x14ac:dyDescent="0.25">
      <c r="A2459">
        <v>3334</v>
      </c>
      <c r="B2459" s="3" t="s">
        <v>3334</v>
      </c>
      <c r="C2459" s="3" t="s">
        <v>7444</v>
      </c>
      <c r="D2459">
        <v>3871</v>
      </c>
      <c r="E2459">
        <v>5366</v>
      </c>
      <c r="F2459" t="s">
        <v>8219</v>
      </c>
      <c r="G2459" t="s">
        <v>8224</v>
      </c>
      <c r="H2459" t="s">
        <v>8246</v>
      </c>
      <c r="I2459">
        <v>1438259422</v>
      </c>
      <c r="J2459">
        <v>1435667422</v>
      </c>
      <c r="K2459" t="b">
        <v>0</v>
      </c>
      <c r="L2459">
        <v>46</v>
      </c>
      <c r="M2459" t="b">
        <v>1</v>
      </c>
      <c r="N2459" t="s">
        <v>8271</v>
      </c>
      <c r="O2459" s="9">
        <f t="shared" si="228"/>
        <v>139</v>
      </c>
      <c r="P2459" s="5">
        <f t="shared" si="229"/>
        <v>116.65217391304348</v>
      </c>
      <c r="Q2459" t="str">
        <f t="shared" si="230"/>
        <v>theater</v>
      </c>
      <c r="R2459" t="str">
        <f t="shared" si="231"/>
        <v>plays</v>
      </c>
      <c r="S2459" s="10">
        <f t="shared" si="232"/>
        <v>42185.521087962959</v>
      </c>
      <c r="T2459" s="10">
        <f t="shared" si="233"/>
        <v>42215.521087962959</v>
      </c>
    </row>
    <row r="2460" spans="1:20" ht="60" x14ac:dyDescent="0.25">
      <c r="A2460">
        <v>3352</v>
      </c>
      <c r="B2460" s="3" t="s">
        <v>3351</v>
      </c>
      <c r="C2460" s="3" t="s">
        <v>7462</v>
      </c>
      <c r="D2460">
        <v>5000</v>
      </c>
      <c r="E2460">
        <v>5376</v>
      </c>
      <c r="F2460" t="s">
        <v>8219</v>
      </c>
      <c r="G2460" t="s">
        <v>8225</v>
      </c>
      <c r="H2460" t="s">
        <v>8247</v>
      </c>
      <c r="I2460">
        <v>1467414000</v>
      </c>
      <c r="J2460">
        <v>1462492178</v>
      </c>
      <c r="K2460" t="b">
        <v>0</v>
      </c>
      <c r="L2460">
        <v>70</v>
      </c>
      <c r="M2460" t="b">
        <v>1</v>
      </c>
      <c r="N2460" t="s">
        <v>8271</v>
      </c>
      <c r="O2460" s="9">
        <f t="shared" si="228"/>
        <v>108</v>
      </c>
      <c r="P2460" s="5">
        <f t="shared" si="229"/>
        <v>76.8</v>
      </c>
      <c r="Q2460" t="str">
        <f t="shared" si="230"/>
        <v>theater</v>
      </c>
      <c r="R2460" t="str">
        <f t="shared" si="231"/>
        <v>plays</v>
      </c>
      <c r="S2460" s="10">
        <f t="shared" si="232"/>
        <v>42495.992800925931</v>
      </c>
      <c r="T2460" s="10">
        <f t="shared" si="233"/>
        <v>42552.958333333328</v>
      </c>
    </row>
    <row r="2461" spans="1:20" ht="60" x14ac:dyDescent="0.25">
      <c r="A2461">
        <v>47</v>
      </c>
      <c r="B2461" s="3" t="s">
        <v>49</v>
      </c>
      <c r="C2461" s="3" t="s">
        <v>4158</v>
      </c>
      <c r="D2461">
        <v>5000</v>
      </c>
      <c r="E2461">
        <v>5380.55</v>
      </c>
      <c r="F2461" t="s">
        <v>8219</v>
      </c>
      <c r="G2461" t="s">
        <v>8224</v>
      </c>
      <c r="H2461" t="s">
        <v>8246</v>
      </c>
      <c r="I2461">
        <v>1419021607</v>
      </c>
      <c r="J2461">
        <v>1413834007</v>
      </c>
      <c r="K2461" t="b">
        <v>0</v>
      </c>
      <c r="L2461">
        <v>70</v>
      </c>
      <c r="M2461" t="b">
        <v>1</v>
      </c>
      <c r="N2461" t="s">
        <v>8265</v>
      </c>
      <c r="O2461" s="9">
        <f t="shared" si="228"/>
        <v>108</v>
      </c>
      <c r="P2461" s="5">
        <f t="shared" si="229"/>
        <v>76.865000000000009</v>
      </c>
      <c r="Q2461" t="str">
        <f t="shared" si="230"/>
        <v>film &amp; video</v>
      </c>
      <c r="R2461" t="str">
        <f t="shared" si="231"/>
        <v>television</v>
      </c>
      <c r="S2461" s="10">
        <f t="shared" si="232"/>
        <v>41932.819525462961</v>
      </c>
      <c r="T2461" s="10">
        <f t="shared" si="233"/>
        <v>41992.861192129625</v>
      </c>
    </row>
    <row r="2462" spans="1:20" ht="60" x14ac:dyDescent="0.25">
      <c r="A2462">
        <v>273</v>
      </c>
      <c r="B2462" s="3" t="s">
        <v>274</v>
      </c>
      <c r="C2462" s="3" t="s">
        <v>4383</v>
      </c>
      <c r="D2462">
        <v>5000</v>
      </c>
      <c r="E2462">
        <v>5388.79</v>
      </c>
      <c r="F2462" t="s">
        <v>8219</v>
      </c>
      <c r="G2462" t="s">
        <v>8224</v>
      </c>
      <c r="H2462" t="s">
        <v>8246</v>
      </c>
      <c r="I2462">
        <v>1309694266</v>
      </c>
      <c r="J2462">
        <v>1307102266</v>
      </c>
      <c r="K2462" t="b">
        <v>1</v>
      </c>
      <c r="L2462">
        <v>118</v>
      </c>
      <c r="M2462" t="b">
        <v>1</v>
      </c>
      <c r="N2462" t="s">
        <v>8269</v>
      </c>
      <c r="O2462" s="9">
        <f t="shared" si="228"/>
        <v>108</v>
      </c>
      <c r="P2462" s="5">
        <f t="shared" si="229"/>
        <v>45.667711864406776</v>
      </c>
      <c r="Q2462" t="str">
        <f t="shared" si="230"/>
        <v>film &amp; video</v>
      </c>
      <c r="R2462" t="str">
        <f t="shared" si="231"/>
        <v>documentary</v>
      </c>
      <c r="S2462" s="10">
        <f t="shared" si="232"/>
        <v>40697.498449074075</v>
      </c>
      <c r="T2462" s="10">
        <f t="shared" si="233"/>
        <v>40727.498449074075</v>
      </c>
    </row>
    <row r="2463" spans="1:20" ht="60" x14ac:dyDescent="0.25">
      <c r="A2463">
        <v>2061</v>
      </c>
      <c r="B2463" s="3" t="s">
        <v>2062</v>
      </c>
      <c r="C2463" s="3" t="s">
        <v>6171</v>
      </c>
      <c r="D2463">
        <v>5000</v>
      </c>
      <c r="E2463">
        <v>5396</v>
      </c>
      <c r="F2463" t="s">
        <v>8219</v>
      </c>
      <c r="G2463" t="s">
        <v>8224</v>
      </c>
      <c r="H2463" t="s">
        <v>8246</v>
      </c>
      <c r="I2463">
        <v>1483208454</v>
      </c>
      <c r="J2463">
        <v>1480616454</v>
      </c>
      <c r="K2463" t="b">
        <v>0</v>
      </c>
      <c r="L2463">
        <v>35</v>
      </c>
      <c r="M2463" t="b">
        <v>1</v>
      </c>
      <c r="N2463" t="s">
        <v>8295</v>
      </c>
      <c r="O2463" s="9">
        <f t="shared" si="228"/>
        <v>108</v>
      </c>
      <c r="P2463" s="5">
        <f t="shared" si="229"/>
        <v>154.17142857142858</v>
      </c>
      <c r="Q2463" t="str">
        <f t="shared" si="230"/>
        <v>technology</v>
      </c>
      <c r="R2463" t="str">
        <f t="shared" si="231"/>
        <v>hardware</v>
      </c>
      <c r="S2463" s="10">
        <f t="shared" si="232"/>
        <v>42705.764513888891</v>
      </c>
      <c r="T2463" s="10">
        <f t="shared" si="233"/>
        <v>42735.764513888891</v>
      </c>
    </row>
    <row r="2464" spans="1:20" ht="45" x14ac:dyDescent="0.25">
      <c r="A2464">
        <v>2287</v>
      </c>
      <c r="B2464" s="3" t="s">
        <v>2288</v>
      </c>
      <c r="C2464" s="3" t="s">
        <v>6397</v>
      </c>
      <c r="D2464">
        <v>4500</v>
      </c>
      <c r="E2464">
        <v>5398.99</v>
      </c>
      <c r="F2464" t="s">
        <v>8219</v>
      </c>
      <c r="G2464" t="s">
        <v>8224</v>
      </c>
      <c r="H2464" t="s">
        <v>8246</v>
      </c>
      <c r="I2464">
        <v>1403539260</v>
      </c>
      <c r="J2464">
        <v>1401724860</v>
      </c>
      <c r="K2464" t="b">
        <v>0</v>
      </c>
      <c r="L2464">
        <v>106</v>
      </c>
      <c r="M2464" t="b">
        <v>1</v>
      </c>
      <c r="N2464" t="s">
        <v>8276</v>
      </c>
      <c r="O2464" s="9">
        <f t="shared" si="228"/>
        <v>120</v>
      </c>
      <c r="P2464" s="5">
        <f t="shared" si="229"/>
        <v>50.9338679245283</v>
      </c>
      <c r="Q2464" t="str">
        <f t="shared" si="230"/>
        <v>music</v>
      </c>
      <c r="R2464" t="str">
        <f t="shared" si="231"/>
        <v>rock</v>
      </c>
      <c r="S2464" s="10">
        <f t="shared" si="232"/>
        <v>41792.667361111111</v>
      </c>
      <c r="T2464" s="10">
        <f t="shared" si="233"/>
        <v>41813.667361111111</v>
      </c>
    </row>
    <row r="2465" spans="1:20" ht="45" x14ac:dyDescent="0.25">
      <c r="A2465">
        <v>111</v>
      </c>
      <c r="B2465" s="3" t="s">
        <v>113</v>
      </c>
      <c r="C2465" s="3" t="s">
        <v>4222</v>
      </c>
      <c r="D2465">
        <v>3500</v>
      </c>
      <c r="E2465">
        <v>5410</v>
      </c>
      <c r="F2465" t="s">
        <v>8219</v>
      </c>
      <c r="G2465" t="s">
        <v>8226</v>
      </c>
      <c r="H2465" t="s">
        <v>8248</v>
      </c>
      <c r="I2465">
        <v>1433059187</v>
      </c>
      <c r="J2465">
        <v>1430467187</v>
      </c>
      <c r="K2465" t="b">
        <v>0</v>
      </c>
      <c r="L2465">
        <v>53</v>
      </c>
      <c r="M2465" t="b">
        <v>1</v>
      </c>
      <c r="N2465" t="s">
        <v>8266</v>
      </c>
      <c r="O2465" s="9">
        <f t="shared" si="228"/>
        <v>155</v>
      </c>
      <c r="P2465" s="5">
        <f t="shared" si="229"/>
        <v>102.0754716981132</v>
      </c>
      <c r="Q2465" t="str">
        <f t="shared" si="230"/>
        <v>film &amp; video</v>
      </c>
      <c r="R2465" t="str">
        <f t="shared" si="231"/>
        <v>shorts</v>
      </c>
      <c r="S2465" s="10">
        <f t="shared" si="232"/>
        <v>42125.333182870367</v>
      </c>
      <c r="T2465" s="10">
        <f t="shared" si="233"/>
        <v>42155.333182870367</v>
      </c>
    </row>
    <row r="2466" spans="1:20" ht="30" x14ac:dyDescent="0.25">
      <c r="A2466">
        <v>3773</v>
      </c>
      <c r="B2466" s="3" t="s">
        <v>3770</v>
      </c>
      <c r="C2466" s="3" t="s">
        <v>7883</v>
      </c>
      <c r="D2466">
        <v>5000</v>
      </c>
      <c r="E2466">
        <v>5410</v>
      </c>
      <c r="F2466" t="s">
        <v>8219</v>
      </c>
      <c r="G2466" t="s">
        <v>8224</v>
      </c>
      <c r="H2466" t="s">
        <v>8246</v>
      </c>
      <c r="I2466">
        <v>1479175680</v>
      </c>
      <c r="J2466">
        <v>1476317247</v>
      </c>
      <c r="K2466" t="b">
        <v>0</v>
      </c>
      <c r="L2466">
        <v>57</v>
      </c>
      <c r="M2466" t="b">
        <v>1</v>
      </c>
      <c r="N2466" t="s">
        <v>8305</v>
      </c>
      <c r="O2466" s="9">
        <f t="shared" si="228"/>
        <v>108</v>
      </c>
      <c r="P2466" s="5">
        <f t="shared" si="229"/>
        <v>94.912280701754383</v>
      </c>
      <c r="Q2466" t="str">
        <f t="shared" si="230"/>
        <v>theater</v>
      </c>
      <c r="R2466" t="str">
        <f t="shared" si="231"/>
        <v>musical</v>
      </c>
      <c r="S2466" s="10">
        <f t="shared" si="232"/>
        <v>42656.005173611105</v>
      </c>
      <c r="T2466" s="10">
        <f t="shared" si="233"/>
        <v>42689.088888888888</v>
      </c>
    </row>
    <row r="2467" spans="1:20" ht="45" x14ac:dyDescent="0.25">
      <c r="A2467">
        <v>2278</v>
      </c>
      <c r="B2467" s="3" t="s">
        <v>2279</v>
      </c>
      <c r="C2467" s="3" t="s">
        <v>6388</v>
      </c>
      <c r="D2467">
        <v>2000</v>
      </c>
      <c r="E2467">
        <v>5414</v>
      </c>
      <c r="F2467" t="s">
        <v>8219</v>
      </c>
      <c r="G2467" t="s">
        <v>8237</v>
      </c>
      <c r="H2467" t="s">
        <v>8249</v>
      </c>
      <c r="I2467">
        <v>1451861940</v>
      </c>
      <c r="J2467">
        <v>1448902867</v>
      </c>
      <c r="K2467" t="b">
        <v>0</v>
      </c>
      <c r="L2467">
        <v>102</v>
      </c>
      <c r="M2467" t="b">
        <v>1</v>
      </c>
      <c r="N2467" t="s">
        <v>8297</v>
      </c>
      <c r="O2467" s="9">
        <f t="shared" si="228"/>
        <v>271</v>
      </c>
      <c r="P2467" s="5">
        <f t="shared" si="229"/>
        <v>53.078431372549019</v>
      </c>
      <c r="Q2467" t="str">
        <f t="shared" si="230"/>
        <v>games</v>
      </c>
      <c r="R2467" t="str">
        <f t="shared" si="231"/>
        <v>tabletop games</v>
      </c>
      <c r="S2467" s="10">
        <f t="shared" si="232"/>
        <v>42338.709108796291</v>
      </c>
      <c r="T2467" s="10">
        <f t="shared" si="233"/>
        <v>42372.957638888889</v>
      </c>
    </row>
    <row r="2468" spans="1:20" ht="60" x14ac:dyDescent="0.25">
      <c r="A2468">
        <v>3277</v>
      </c>
      <c r="B2468" s="3" t="s">
        <v>3277</v>
      </c>
      <c r="C2468" s="3" t="s">
        <v>7387</v>
      </c>
      <c r="D2468">
        <v>5000</v>
      </c>
      <c r="E2468">
        <v>5430</v>
      </c>
      <c r="F2468" t="s">
        <v>8219</v>
      </c>
      <c r="G2468" t="s">
        <v>8225</v>
      </c>
      <c r="H2468" t="s">
        <v>8247</v>
      </c>
      <c r="I2468">
        <v>1416331406</v>
      </c>
      <c r="J2468">
        <v>1413735806</v>
      </c>
      <c r="K2468" t="b">
        <v>1</v>
      </c>
      <c r="L2468">
        <v>100</v>
      </c>
      <c r="M2468" t="b">
        <v>1</v>
      </c>
      <c r="N2468" t="s">
        <v>8271</v>
      </c>
      <c r="O2468" s="9">
        <f t="shared" si="228"/>
        <v>109</v>
      </c>
      <c r="P2468" s="5">
        <f t="shared" si="229"/>
        <v>54.3</v>
      </c>
      <c r="Q2468" t="str">
        <f t="shared" si="230"/>
        <v>theater</v>
      </c>
      <c r="R2468" t="str">
        <f t="shared" si="231"/>
        <v>plays</v>
      </c>
      <c r="S2468" s="10">
        <f t="shared" si="232"/>
        <v>41931.682939814818</v>
      </c>
      <c r="T2468" s="10">
        <f t="shared" si="233"/>
        <v>41961.724606481483</v>
      </c>
    </row>
    <row r="2469" spans="1:20" ht="60" x14ac:dyDescent="0.25">
      <c r="A2469">
        <v>2320</v>
      </c>
      <c r="B2469" s="3" t="s">
        <v>2321</v>
      </c>
      <c r="C2469" s="3" t="s">
        <v>6430</v>
      </c>
      <c r="D2469">
        <v>5000</v>
      </c>
      <c r="E2469">
        <v>5433</v>
      </c>
      <c r="F2469" t="s">
        <v>8219</v>
      </c>
      <c r="G2469" t="s">
        <v>8224</v>
      </c>
      <c r="H2469" t="s">
        <v>8246</v>
      </c>
      <c r="I2469">
        <v>1396463800</v>
      </c>
      <c r="J2469">
        <v>1393443400</v>
      </c>
      <c r="K2469" t="b">
        <v>1</v>
      </c>
      <c r="L2469">
        <v>89</v>
      </c>
      <c r="M2469" t="b">
        <v>1</v>
      </c>
      <c r="N2469" t="s">
        <v>8279</v>
      </c>
      <c r="O2469" s="9">
        <f t="shared" si="228"/>
        <v>109</v>
      </c>
      <c r="P2469" s="5">
        <f t="shared" si="229"/>
        <v>61.044943820224717</v>
      </c>
      <c r="Q2469" t="str">
        <f t="shared" si="230"/>
        <v>music</v>
      </c>
      <c r="R2469" t="str">
        <f t="shared" si="231"/>
        <v>indie rock</v>
      </c>
      <c r="S2469" s="10">
        <f t="shared" si="232"/>
        <v>41696.817129629628</v>
      </c>
      <c r="T2469" s="10">
        <f t="shared" si="233"/>
        <v>41731.775462962964</v>
      </c>
    </row>
    <row r="2470" spans="1:20" ht="30" x14ac:dyDescent="0.25">
      <c r="A2470">
        <v>1610</v>
      </c>
      <c r="B2470" s="3" t="s">
        <v>1611</v>
      </c>
      <c r="C2470" s="3" t="s">
        <v>5720</v>
      </c>
      <c r="D2470">
        <v>2000</v>
      </c>
      <c r="E2470">
        <v>5437</v>
      </c>
      <c r="F2470" t="s">
        <v>8219</v>
      </c>
      <c r="G2470" t="s">
        <v>8224</v>
      </c>
      <c r="H2470" t="s">
        <v>8246</v>
      </c>
      <c r="I2470">
        <v>1355609510</v>
      </c>
      <c r="J2470">
        <v>1353017510</v>
      </c>
      <c r="K2470" t="b">
        <v>0</v>
      </c>
      <c r="L2470">
        <v>112</v>
      </c>
      <c r="M2470" t="b">
        <v>1</v>
      </c>
      <c r="N2470" t="s">
        <v>8276</v>
      </c>
      <c r="O2470" s="9">
        <f t="shared" si="228"/>
        <v>272</v>
      </c>
      <c r="P2470" s="5">
        <f t="shared" si="229"/>
        <v>48.544642857142854</v>
      </c>
      <c r="Q2470" t="str">
        <f t="shared" si="230"/>
        <v>music</v>
      </c>
      <c r="R2470" t="str">
        <f t="shared" si="231"/>
        <v>rock</v>
      </c>
      <c r="S2470" s="10">
        <f t="shared" si="232"/>
        <v>41228.924884259257</v>
      </c>
      <c r="T2470" s="10">
        <f t="shared" si="233"/>
        <v>41258.924884259257</v>
      </c>
    </row>
    <row r="2471" spans="1:20" ht="60" x14ac:dyDescent="0.25">
      <c r="A2471">
        <v>727</v>
      </c>
      <c r="B2471" s="3" t="s">
        <v>728</v>
      </c>
      <c r="C2471" s="3" t="s">
        <v>4837</v>
      </c>
      <c r="D2471">
        <v>3500</v>
      </c>
      <c r="E2471">
        <v>5443</v>
      </c>
      <c r="F2471" t="s">
        <v>8219</v>
      </c>
      <c r="G2471" t="s">
        <v>8224</v>
      </c>
      <c r="H2471" t="s">
        <v>8246</v>
      </c>
      <c r="I2471">
        <v>1358198400</v>
      </c>
      <c r="J2471">
        <v>1354580949</v>
      </c>
      <c r="K2471" t="b">
        <v>0</v>
      </c>
      <c r="L2471">
        <v>149</v>
      </c>
      <c r="M2471" t="b">
        <v>1</v>
      </c>
      <c r="N2471" t="s">
        <v>8274</v>
      </c>
      <c r="O2471" s="9">
        <f t="shared" si="228"/>
        <v>156</v>
      </c>
      <c r="P2471" s="5">
        <f t="shared" si="229"/>
        <v>36.530201342281877</v>
      </c>
      <c r="Q2471" t="str">
        <f t="shared" si="230"/>
        <v>publishing</v>
      </c>
      <c r="R2471" t="str">
        <f t="shared" si="231"/>
        <v>nonfiction</v>
      </c>
      <c r="S2471" s="10">
        <f t="shared" si="232"/>
        <v>41247.020243055551</v>
      </c>
      <c r="T2471" s="10">
        <f t="shared" si="233"/>
        <v>41288.888888888891</v>
      </c>
    </row>
    <row r="2472" spans="1:20" ht="60" x14ac:dyDescent="0.25">
      <c r="A2472">
        <v>327</v>
      </c>
      <c r="B2472" s="3" t="s">
        <v>328</v>
      </c>
      <c r="C2472" s="3" t="s">
        <v>4437</v>
      </c>
      <c r="D2472">
        <v>4000</v>
      </c>
      <c r="E2472">
        <v>5456</v>
      </c>
      <c r="F2472" t="s">
        <v>8219</v>
      </c>
      <c r="G2472" t="s">
        <v>8224</v>
      </c>
      <c r="H2472" t="s">
        <v>8246</v>
      </c>
      <c r="I2472">
        <v>1427011200</v>
      </c>
      <c r="J2472">
        <v>1424669929</v>
      </c>
      <c r="K2472" t="b">
        <v>1</v>
      </c>
      <c r="L2472">
        <v>34</v>
      </c>
      <c r="M2472" t="b">
        <v>1</v>
      </c>
      <c r="N2472" t="s">
        <v>8269</v>
      </c>
      <c r="O2472" s="9">
        <f t="shared" si="228"/>
        <v>136</v>
      </c>
      <c r="P2472" s="5">
        <f t="shared" si="229"/>
        <v>160.47058823529412</v>
      </c>
      <c r="Q2472" t="str">
        <f t="shared" si="230"/>
        <v>film &amp; video</v>
      </c>
      <c r="R2472" t="str">
        <f t="shared" si="231"/>
        <v>documentary</v>
      </c>
      <c r="S2472" s="10">
        <f t="shared" si="232"/>
        <v>42058.235289351855</v>
      </c>
      <c r="T2472" s="10">
        <f t="shared" si="233"/>
        <v>42085.333333333328</v>
      </c>
    </row>
    <row r="2473" spans="1:20" ht="45" x14ac:dyDescent="0.25">
      <c r="A2473">
        <v>3260</v>
      </c>
      <c r="B2473" s="3" t="s">
        <v>3260</v>
      </c>
      <c r="C2473" s="3" t="s">
        <v>7370</v>
      </c>
      <c r="D2473">
        <v>5000</v>
      </c>
      <c r="E2473">
        <v>5462</v>
      </c>
      <c r="F2473" t="s">
        <v>8219</v>
      </c>
      <c r="G2473" t="s">
        <v>8224</v>
      </c>
      <c r="H2473" t="s">
        <v>8246</v>
      </c>
      <c r="I2473">
        <v>1448903318</v>
      </c>
      <c r="J2473">
        <v>1445875718</v>
      </c>
      <c r="K2473" t="b">
        <v>1</v>
      </c>
      <c r="L2473">
        <v>73</v>
      </c>
      <c r="M2473" t="b">
        <v>1</v>
      </c>
      <c r="N2473" t="s">
        <v>8271</v>
      </c>
      <c r="O2473" s="9">
        <f t="shared" si="228"/>
        <v>109</v>
      </c>
      <c r="P2473" s="5">
        <f t="shared" si="229"/>
        <v>74.821917808219183</v>
      </c>
      <c r="Q2473" t="str">
        <f t="shared" si="230"/>
        <v>theater</v>
      </c>
      <c r="R2473" t="str">
        <f t="shared" si="231"/>
        <v>plays</v>
      </c>
      <c r="S2473" s="10">
        <f t="shared" si="232"/>
        <v>42303.672662037032</v>
      </c>
      <c r="T2473" s="10">
        <f t="shared" si="233"/>
        <v>42338.714328703703</v>
      </c>
    </row>
    <row r="2474" spans="1:20" ht="60" x14ac:dyDescent="0.25">
      <c r="A2474">
        <v>1387</v>
      </c>
      <c r="B2474" s="3" t="s">
        <v>1388</v>
      </c>
      <c r="C2474" s="3" t="s">
        <v>5497</v>
      </c>
      <c r="D2474">
        <v>4000</v>
      </c>
      <c r="E2474">
        <v>5465</v>
      </c>
      <c r="F2474" t="s">
        <v>8219</v>
      </c>
      <c r="G2474" t="s">
        <v>8224</v>
      </c>
      <c r="H2474" t="s">
        <v>8246</v>
      </c>
      <c r="I2474">
        <v>1433305800</v>
      </c>
      <c r="J2474">
        <v>1430604395</v>
      </c>
      <c r="K2474" t="b">
        <v>0</v>
      </c>
      <c r="L2474">
        <v>78</v>
      </c>
      <c r="M2474" t="b">
        <v>1</v>
      </c>
      <c r="N2474" t="s">
        <v>8276</v>
      </c>
      <c r="O2474" s="9">
        <f t="shared" si="228"/>
        <v>137</v>
      </c>
      <c r="P2474" s="5">
        <f t="shared" si="229"/>
        <v>70.064102564102569</v>
      </c>
      <c r="Q2474" t="str">
        <f t="shared" si="230"/>
        <v>music</v>
      </c>
      <c r="R2474" t="str">
        <f t="shared" si="231"/>
        <v>rock</v>
      </c>
      <c r="S2474" s="10">
        <f t="shared" si="232"/>
        <v>42126.92123842593</v>
      </c>
      <c r="T2474" s="10">
        <f t="shared" si="233"/>
        <v>42158.1875</v>
      </c>
    </row>
    <row r="2475" spans="1:20" ht="45" x14ac:dyDescent="0.25">
      <c r="A2475">
        <v>723</v>
      </c>
      <c r="B2475" s="3" t="s">
        <v>724</v>
      </c>
      <c r="C2475" s="3" t="s">
        <v>4833</v>
      </c>
      <c r="D2475">
        <v>5000</v>
      </c>
      <c r="E2475">
        <v>5469</v>
      </c>
      <c r="F2475" t="s">
        <v>8219</v>
      </c>
      <c r="G2475" t="s">
        <v>8224</v>
      </c>
      <c r="H2475" t="s">
        <v>8246</v>
      </c>
      <c r="I2475">
        <v>1438228740</v>
      </c>
      <c r="J2475">
        <v>1435606549</v>
      </c>
      <c r="K2475" t="b">
        <v>0</v>
      </c>
      <c r="L2475">
        <v>100</v>
      </c>
      <c r="M2475" t="b">
        <v>1</v>
      </c>
      <c r="N2475" t="s">
        <v>8274</v>
      </c>
      <c r="O2475" s="9">
        <f t="shared" si="228"/>
        <v>109</v>
      </c>
      <c r="P2475" s="5">
        <f t="shared" si="229"/>
        <v>54.69</v>
      </c>
      <c r="Q2475" t="str">
        <f t="shared" si="230"/>
        <v>publishing</v>
      </c>
      <c r="R2475" t="str">
        <f t="shared" si="231"/>
        <v>nonfiction</v>
      </c>
      <c r="S2475" s="10">
        <f t="shared" si="232"/>
        <v>42184.816539351858</v>
      </c>
      <c r="T2475" s="10">
        <f t="shared" si="233"/>
        <v>42215.165972222225</v>
      </c>
    </row>
    <row r="2476" spans="1:20" ht="60" x14ac:dyDescent="0.25">
      <c r="A2476">
        <v>3175</v>
      </c>
      <c r="B2476" s="3" t="s">
        <v>3175</v>
      </c>
      <c r="C2476" s="3" t="s">
        <v>7285</v>
      </c>
      <c r="D2476">
        <v>5000</v>
      </c>
      <c r="E2476">
        <v>5478</v>
      </c>
      <c r="F2476" t="s">
        <v>8219</v>
      </c>
      <c r="G2476" t="s">
        <v>8224</v>
      </c>
      <c r="H2476" t="s">
        <v>8246</v>
      </c>
      <c r="I2476">
        <v>1297977427</v>
      </c>
      <c r="J2476">
        <v>1292793427</v>
      </c>
      <c r="K2476" t="b">
        <v>1</v>
      </c>
      <c r="L2476">
        <v>60</v>
      </c>
      <c r="M2476" t="b">
        <v>1</v>
      </c>
      <c r="N2476" t="s">
        <v>8271</v>
      </c>
      <c r="O2476" s="9">
        <f t="shared" si="228"/>
        <v>110</v>
      </c>
      <c r="P2476" s="5">
        <f t="shared" si="229"/>
        <v>91.3</v>
      </c>
      <c r="Q2476" t="str">
        <f t="shared" si="230"/>
        <v>theater</v>
      </c>
      <c r="R2476" t="str">
        <f t="shared" si="231"/>
        <v>plays</v>
      </c>
      <c r="S2476" s="10">
        <f t="shared" si="232"/>
        <v>40531.886886574073</v>
      </c>
      <c r="T2476" s="10">
        <f t="shared" si="233"/>
        <v>40591.886886574073</v>
      </c>
    </row>
    <row r="2477" spans="1:20" ht="60" x14ac:dyDescent="0.25">
      <c r="A2477">
        <v>2961</v>
      </c>
      <c r="B2477" s="3" t="s">
        <v>2961</v>
      </c>
      <c r="C2477" s="3" t="s">
        <v>7071</v>
      </c>
      <c r="D2477">
        <v>5000</v>
      </c>
      <c r="E2477">
        <v>5481</v>
      </c>
      <c r="F2477" t="s">
        <v>8219</v>
      </c>
      <c r="G2477" t="s">
        <v>8224</v>
      </c>
      <c r="H2477" t="s">
        <v>8246</v>
      </c>
      <c r="I2477">
        <v>1427342400</v>
      </c>
      <c r="J2477">
        <v>1424927159</v>
      </c>
      <c r="K2477" t="b">
        <v>0</v>
      </c>
      <c r="L2477">
        <v>108</v>
      </c>
      <c r="M2477" t="b">
        <v>1</v>
      </c>
      <c r="N2477" t="s">
        <v>8271</v>
      </c>
      <c r="O2477" s="9">
        <f t="shared" si="228"/>
        <v>110</v>
      </c>
      <c r="P2477" s="5">
        <f t="shared" si="229"/>
        <v>50.75</v>
      </c>
      <c r="Q2477" t="str">
        <f t="shared" si="230"/>
        <v>theater</v>
      </c>
      <c r="R2477" t="str">
        <f t="shared" si="231"/>
        <v>plays</v>
      </c>
      <c r="S2477" s="10">
        <f t="shared" si="232"/>
        <v>42061.212488425925</v>
      </c>
      <c r="T2477" s="10">
        <f t="shared" si="233"/>
        <v>42089.166666666672</v>
      </c>
    </row>
    <row r="2478" spans="1:20" ht="30" x14ac:dyDescent="0.25">
      <c r="A2478">
        <v>2238</v>
      </c>
      <c r="B2478" s="3" t="s">
        <v>2239</v>
      </c>
      <c r="C2478" s="3" t="s">
        <v>6348</v>
      </c>
      <c r="D2478">
        <v>4000</v>
      </c>
      <c r="E2478">
        <v>5496</v>
      </c>
      <c r="F2478" t="s">
        <v>8219</v>
      </c>
      <c r="G2478" t="s">
        <v>8236</v>
      </c>
      <c r="H2478" t="s">
        <v>8249</v>
      </c>
      <c r="I2478">
        <v>1489157716</v>
      </c>
      <c r="J2478">
        <v>1486565716</v>
      </c>
      <c r="K2478" t="b">
        <v>0</v>
      </c>
      <c r="L2478">
        <v>79</v>
      </c>
      <c r="M2478" t="b">
        <v>1</v>
      </c>
      <c r="N2478" t="s">
        <v>8297</v>
      </c>
      <c r="O2478" s="9">
        <f t="shared" si="228"/>
        <v>137</v>
      </c>
      <c r="P2478" s="5">
        <f t="shared" si="229"/>
        <v>69.569620253164558</v>
      </c>
      <c r="Q2478" t="str">
        <f t="shared" si="230"/>
        <v>games</v>
      </c>
      <c r="R2478" t="str">
        <f t="shared" si="231"/>
        <v>tabletop games</v>
      </c>
      <c r="S2478" s="10">
        <f t="shared" si="232"/>
        <v>42774.621712962966</v>
      </c>
      <c r="T2478" s="10">
        <f t="shared" si="233"/>
        <v>42804.621712962966</v>
      </c>
    </row>
    <row r="2479" spans="1:20" ht="60" x14ac:dyDescent="0.25">
      <c r="A2479">
        <v>804</v>
      </c>
      <c r="B2479" s="3" t="s">
        <v>805</v>
      </c>
      <c r="C2479" s="3" t="s">
        <v>4914</v>
      </c>
      <c r="D2479">
        <v>5500</v>
      </c>
      <c r="E2479">
        <v>5500</v>
      </c>
      <c r="F2479" t="s">
        <v>8219</v>
      </c>
      <c r="G2479" t="s">
        <v>8224</v>
      </c>
      <c r="H2479" t="s">
        <v>8246</v>
      </c>
      <c r="I2479">
        <v>1311393540</v>
      </c>
      <c r="J2479">
        <v>1309919526</v>
      </c>
      <c r="K2479" t="b">
        <v>0</v>
      </c>
      <c r="L2479">
        <v>18</v>
      </c>
      <c r="M2479" t="b">
        <v>1</v>
      </c>
      <c r="N2479" t="s">
        <v>8276</v>
      </c>
      <c r="O2479" s="9">
        <f t="shared" si="228"/>
        <v>100</v>
      </c>
      <c r="P2479" s="5">
        <f t="shared" si="229"/>
        <v>305.55555555555554</v>
      </c>
      <c r="Q2479" t="str">
        <f t="shared" si="230"/>
        <v>music</v>
      </c>
      <c r="R2479" t="str">
        <f t="shared" si="231"/>
        <v>rock</v>
      </c>
      <c r="S2479" s="10">
        <f t="shared" si="232"/>
        <v>40730.105625000004</v>
      </c>
      <c r="T2479" s="10">
        <f t="shared" si="233"/>
        <v>40747.165972222225</v>
      </c>
    </row>
    <row r="2480" spans="1:20" ht="60" x14ac:dyDescent="0.25">
      <c r="A2480">
        <v>3822</v>
      </c>
      <c r="B2480" s="3" t="s">
        <v>3819</v>
      </c>
      <c r="C2480" s="3" t="s">
        <v>7931</v>
      </c>
      <c r="D2480">
        <v>5000</v>
      </c>
      <c r="E2480">
        <v>5501</v>
      </c>
      <c r="F2480" t="s">
        <v>8219</v>
      </c>
      <c r="G2480" t="s">
        <v>8236</v>
      </c>
      <c r="H2480" t="s">
        <v>8249</v>
      </c>
      <c r="I2480">
        <v>1453244340</v>
      </c>
      <c r="J2480">
        <v>1448136417</v>
      </c>
      <c r="K2480" t="b">
        <v>0</v>
      </c>
      <c r="L2480">
        <v>76</v>
      </c>
      <c r="M2480" t="b">
        <v>1</v>
      </c>
      <c r="N2480" t="s">
        <v>8271</v>
      </c>
      <c r="O2480" s="9">
        <f t="shared" si="228"/>
        <v>110</v>
      </c>
      <c r="P2480" s="5">
        <f t="shared" si="229"/>
        <v>72.381578947368425</v>
      </c>
      <c r="Q2480" t="str">
        <f t="shared" si="230"/>
        <v>theater</v>
      </c>
      <c r="R2480" t="str">
        <f t="shared" si="231"/>
        <v>plays</v>
      </c>
      <c r="S2480" s="10">
        <f t="shared" si="232"/>
        <v>42329.838159722218</v>
      </c>
      <c r="T2480" s="10">
        <f t="shared" si="233"/>
        <v>42388.957638888889</v>
      </c>
    </row>
    <row r="2481" spans="1:20" ht="45" x14ac:dyDescent="0.25">
      <c r="A2481">
        <v>3297</v>
      </c>
      <c r="B2481" s="3" t="s">
        <v>3297</v>
      </c>
      <c r="C2481" s="3" t="s">
        <v>7407</v>
      </c>
      <c r="D2481">
        <v>5500</v>
      </c>
      <c r="E2481">
        <v>5504</v>
      </c>
      <c r="F2481" t="s">
        <v>8219</v>
      </c>
      <c r="G2481" t="s">
        <v>8225</v>
      </c>
      <c r="H2481" t="s">
        <v>8247</v>
      </c>
      <c r="I2481">
        <v>1438037940</v>
      </c>
      <c r="J2481">
        <v>1436380256</v>
      </c>
      <c r="K2481" t="b">
        <v>0</v>
      </c>
      <c r="L2481">
        <v>44</v>
      </c>
      <c r="M2481" t="b">
        <v>1</v>
      </c>
      <c r="N2481" t="s">
        <v>8271</v>
      </c>
      <c r="O2481" s="9">
        <f t="shared" si="228"/>
        <v>100</v>
      </c>
      <c r="P2481" s="5">
        <f t="shared" si="229"/>
        <v>125.09090909090909</v>
      </c>
      <c r="Q2481" t="str">
        <f t="shared" si="230"/>
        <v>theater</v>
      </c>
      <c r="R2481" t="str">
        <f t="shared" si="231"/>
        <v>plays</v>
      </c>
      <c r="S2481" s="10">
        <f t="shared" si="232"/>
        <v>42193.771481481483</v>
      </c>
      <c r="T2481" s="10">
        <f t="shared" si="233"/>
        <v>42212.957638888889</v>
      </c>
    </row>
    <row r="2482" spans="1:20" ht="60" x14ac:dyDescent="0.25">
      <c r="A2482">
        <v>2273</v>
      </c>
      <c r="B2482" s="3" t="s">
        <v>2274</v>
      </c>
      <c r="C2482" s="3" t="s">
        <v>6383</v>
      </c>
      <c r="D2482">
        <v>2500</v>
      </c>
      <c r="E2482">
        <v>5509</v>
      </c>
      <c r="F2482" t="s">
        <v>8219</v>
      </c>
      <c r="G2482" t="s">
        <v>8229</v>
      </c>
      <c r="H2482" t="s">
        <v>8251</v>
      </c>
      <c r="I2482">
        <v>1489320642</v>
      </c>
      <c r="J2482">
        <v>1487164242</v>
      </c>
      <c r="K2482" t="b">
        <v>0</v>
      </c>
      <c r="L2482">
        <v>147</v>
      </c>
      <c r="M2482" t="b">
        <v>1</v>
      </c>
      <c r="N2482" t="s">
        <v>8297</v>
      </c>
      <c r="O2482" s="9">
        <f t="shared" si="228"/>
        <v>220</v>
      </c>
      <c r="P2482" s="5">
        <f t="shared" si="229"/>
        <v>37.476190476190474</v>
      </c>
      <c r="Q2482" t="str">
        <f t="shared" si="230"/>
        <v>games</v>
      </c>
      <c r="R2482" t="str">
        <f t="shared" si="231"/>
        <v>tabletop games</v>
      </c>
      <c r="S2482" s="10">
        <f t="shared" si="232"/>
        <v>42781.549097222218</v>
      </c>
      <c r="T2482" s="10">
        <f t="shared" si="233"/>
        <v>42806.507430555561</v>
      </c>
    </row>
    <row r="2483" spans="1:20" ht="60" x14ac:dyDescent="0.25">
      <c r="A2483">
        <v>2458</v>
      </c>
      <c r="B2483" s="3" t="s">
        <v>2459</v>
      </c>
      <c r="C2483" s="3" t="s">
        <v>6568</v>
      </c>
      <c r="D2483">
        <v>5000</v>
      </c>
      <c r="E2483">
        <v>5509</v>
      </c>
      <c r="F2483" t="s">
        <v>8219</v>
      </c>
      <c r="G2483" t="s">
        <v>8224</v>
      </c>
      <c r="H2483" t="s">
        <v>8246</v>
      </c>
      <c r="I2483">
        <v>1465498800</v>
      </c>
      <c r="J2483">
        <v>1462481718</v>
      </c>
      <c r="K2483" t="b">
        <v>0</v>
      </c>
      <c r="L2483">
        <v>80</v>
      </c>
      <c r="M2483" t="b">
        <v>1</v>
      </c>
      <c r="N2483" t="s">
        <v>8298</v>
      </c>
      <c r="O2483" s="9">
        <f t="shared" si="228"/>
        <v>110</v>
      </c>
      <c r="P2483" s="5">
        <f t="shared" si="229"/>
        <v>68.862499999999997</v>
      </c>
      <c r="Q2483" t="str">
        <f t="shared" si="230"/>
        <v>food</v>
      </c>
      <c r="R2483" t="str">
        <f t="shared" si="231"/>
        <v>small batch</v>
      </c>
      <c r="S2483" s="10">
        <f t="shared" si="232"/>
        <v>42495.871736111112</v>
      </c>
      <c r="T2483" s="10">
        <f t="shared" si="233"/>
        <v>42530.791666666672</v>
      </c>
    </row>
    <row r="2484" spans="1:20" ht="45" x14ac:dyDescent="0.25">
      <c r="A2484">
        <v>3772</v>
      </c>
      <c r="B2484" s="3" t="s">
        <v>3769</v>
      </c>
      <c r="C2484" s="3" t="s">
        <v>7882</v>
      </c>
      <c r="D2484">
        <v>5000</v>
      </c>
      <c r="E2484">
        <v>5510</v>
      </c>
      <c r="F2484" t="s">
        <v>8219</v>
      </c>
      <c r="G2484" t="s">
        <v>8224</v>
      </c>
      <c r="H2484" t="s">
        <v>8246</v>
      </c>
      <c r="I2484">
        <v>1480399200</v>
      </c>
      <c r="J2484">
        <v>1478616506</v>
      </c>
      <c r="K2484" t="b">
        <v>0</v>
      </c>
      <c r="L2484">
        <v>33</v>
      </c>
      <c r="M2484" t="b">
        <v>1</v>
      </c>
      <c r="N2484" t="s">
        <v>8305</v>
      </c>
      <c r="O2484" s="9">
        <f t="shared" si="228"/>
        <v>110</v>
      </c>
      <c r="P2484" s="5">
        <f t="shared" si="229"/>
        <v>166.96969696969697</v>
      </c>
      <c r="Q2484" t="str">
        <f t="shared" si="230"/>
        <v>theater</v>
      </c>
      <c r="R2484" t="str">
        <f t="shared" si="231"/>
        <v>musical</v>
      </c>
      <c r="S2484" s="10">
        <f t="shared" si="232"/>
        <v>42682.616967592592</v>
      </c>
      <c r="T2484" s="10">
        <f t="shared" si="233"/>
        <v>42703.25</v>
      </c>
    </row>
    <row r="2485" spans="1:20" ht="60" x14ac:dyDescent="0.25">
      <c r="A2485">
        <v>3348</v>
      </c>
      <c r="B2485" s="3" t="s">
        <v>3266</v>
      </c>
      <c r="C2485" s="3" t="s">
        <v>7458</v>
      </c>
      <c r="D2485">
        <v>5500</v>
      </c>
      <c r="E2485">
        <v>5516</v>
      </c>
      <c r="F2485" t="s">
        <v>8219</v>
      </c>
      <c r="G2485" t="s">
        <v>8224</v>
      </c>
      <c r="H2485" t="s">
        <v>8246</v>
      </c>
      <c r="I2485">
        <v>1461988740</v>
      </c>
      <c r="J2485">
        <v>1459949080</v>
      </c>
      <c r="K2485" t="b">
        <v>0</v>
      </c>
      <c r="L2485">
        <v>79</v>
      </c>
      <c r="M2485" t="b">
        <v>1</v>
      </c>
      <c r="N2485" t="s">
        <v>8271</v>
      </c>
      <c r="O2485" s="9">
        <f t="shared" si="228"/>
        <v>100</v>
      </c>
      <c r="P2485" s="5">
        <f t="shared" si="229"/>
        <v>69.822784810126578</v>
      </c>
      <c r="Q2485" t="str">
        <f t="shared" si="230"/>
        <v>theater</v>
      </c>
      <c r="R2485" t="str">
        <f t="shared" si="231"/>
        <v>plays</v>
      </c>
      <c r="S2485" s="10">
        <f t="shared" si="232"/>
        <v>42466.558796296296</v>
      </c>
      <c r="T2485" s="10">
        <f t="shared" si="233"/>
        <v>42490.165972222225</v>
      </c>
    </row>
    <row r="2486" spans="1:20" ht="45" x14ac:dyDescent="0.25">
      <c r="A2486">
        <v>3698</v>
      </c>
      <c r="B2486" s="3" t="s">
        <v>3695</v>
      </c>
      <c r="C2486" s="3" t="s">
        <v>7808</v>
      </c>
      <c r="D2486">
        <v>5000</v>
      </c>
      <c r="E2486">
        <v>5526</v>
      </c>
      <c r="F2486" t="s">
        <v>8219</v>
      </c>
      <c r="G2486" t="s">
        <v>8224</v>
      </c>
      <c r="H2486" t="s">
        <v>8246</v>
      </c>
      <c r="I2486">
        <v>1456946487</v>
      </c>
      <c r="J2486">
        <v>1454354487</v>
      </c>
      <c r="K2486" t="b">
        <v>0</v>
      </c>
      <c r="L2486">
        <v>136</v>
      </c>
      <c r="M2486" t="b">
        <v>1</v>
      </c>
      <c r="N2486" t="s">
        <v>8271</v>
      </c>
      <c r="O2486" s="9">
        <f t="shared" si="228"/>
        <v>111</v>
      </c>
      <c r="P2486" s="5">
        <f t="shared" si="229"/>
        <v>40.632352941176471</v>
      </c>
      <c r="Q2486" t="str">
        <f t="shared" si="230"/>
        <v>theater</v>
      </c>
      <c r="R2486" t="str">
        <f t="shared" si="231"/>
        <v>plays</v>
      </c>
      <c r="S2486" s="10">
        <f t="shared" si="232"/>
        <v>42401.806562500002</v>
      </c>
      <c r="T2486" s="10">
        <f t="shared" si="233"/>
        <v>42431.806562500002</v>
      </c>
    </row>
    <row r="2487" spans="1:20" ht="45" x14ac:dyDescent="0.25">
      <c r="A2487">
        <v>1368</v>
      </c>
      <c r="B2487" s="3" t="s">
        <v>1369</v>
      </c>
      <c r="C2487" s="3" t="s">
        <v>5478</v>
      </c>
      <c r="D2487">
        <v>5000</v>
      </c>
      <c r="E2487">
        <v>5535</v>
      </c>
      <c r="F2487" t="s">
        <v>8219</v>
      </c>
      <c r="G2487" t="s">
        <v>8224</v>
      </c>
      <c r="H2487" t="s">
        <v>8246</v>
      </c>
      <c r="I2487">
        <v>1434342894</v>
      </c>
      <c r="J2487">
        <v>1432269294</v>
      </c>
      <c r="K2487" t="b">
        <v>0</v>
      </c>
      <c r="L2487">
        <v>87</v>
      </c>
      <c r="M2487" t="b">
        <v>1</v>
      </c>
      <c r="N2487" t="s">
        <v>8276</v>
      </c>
      <c r="O2487" s="9">
        <f t="shared" si="228"/>
        <v>111</v>
      </c>
      <c r="P2487" s="5">
        <f t="shared" si="229"/>
        <v>63.620689655172413</v>
      </c>
      <c r="Q2487" t="str">
        <f t="shared" si="230"/>
        <v>music</v>
      </c>
      <c r="R2487" t="str">
        <f t="shared" si="231"/>
        <v>rock</v>
      </c>
      <c r="S2487" s="10">
        <f t="shared" si="232"/>
        <v>42146.190902777773</v>
      </c>
      <c r="T2487" s="10">
        <f t="shared" si="233"/>
        <v>42170.190902777773</v>
      </c>
    </row>
    <row r="2488" spans="1:20" ht="30" x14ac:dyDescent="0.25">
      <c r="A2488">
        <v>2195</v>
      </c>
      <c r="B2488" s="3" t="s">
        <v>2196</v>
      </c>
      <c r="C2488" s="3" t="s">
        <v>6305</v>
      </c>
      <c r="D2488">
        <v>4600</v>
      </c>
      <c r="E2488">
        <v>5535</v>
      </c>
      <c r="F2488" t="s">
        <v>8219</v>
      </c>
      <c r="G2488" t="s">
        <v>8224</v>
      </c>
      <c r="H2488" t="s">
        <v>8246</v>
      </c>
      <c r="I2488">
        <v>1439317900</v>
      </c>
      <c r="J2488">
        <v>1436725900</v>
      </c>
      <c r="K2488" t="b">
        <v>0</v>
      </c>
      <c r="L2488">
        <v>115</v>
      </c>
      <c r="M2488" t="b">
        <v>1</v>
      </c>
      <c r="N2488" t="s">
        <v>8297</v>
      </c>
      <c r="O2488" s="9">
        <f t="shared" si="228"/>
        <v>120</v>
      </c>
      <c r="P2488" s="5">
        <f t="shared" si="229"/>
        <v>48.130434782608695</v>
      </c>
      <c r="Q2488" t="str">
        <f t="shared" si="230"/>
        <v>games</v>
      </c>
      <c r="R2488" t="str">
        <f t="shared" si="231"/>
        <v>tabletop games</v>
      </c>
      <c r="S2488" s="10">
        <f t="shared" si="232"/>
        <v>42197.771990740745</v>
      </c>
      <c r="T2488" s="10">
        <f t="shared" si="233"/>
        <v>42227.771990740745</v>
      </c>
    </row>
    <row r="2489" spans="1:20" ht="45" x14ac:dyDescent="0.25">
      <c r="A2489">
        <v>1645</v>
      </c>
      <c r="B2489" s="3" t="s">
        <v>1646</v>
      </c>
      <c r="C2489" s="3" t="s">
        <v>5755</v>
      </c>
      <c r="D2489">
        <v>5000</v>
      </c>
      <c r="E2489">
        <v>5540</v>
      </c>
      <c r="F2489" t="s">
        <v>8219</v>
      </c>
      <c r="G2489" t="s">
        <v>8224</v>
      </c>
      <c r="H2489" t="s">
        <v>8246</v>
      </c>
      <c r="I2489">
        <v>1379515740</v>
      </c>
      <c r="J2489">
        <v>1378306140</v>
      </c>
      <c r="K2489" t="b">
        <v>0</v>
      </c>
      <c r="L2489">
        <v>10</v>
      </c>
      <c r="M2489" t="b">
        <v>1</v>
      </c>
      <c r="N2489" t="s">
        <v>8292</v>
      </c>
      <c r="O2489" s="9">
        <f t="shared" si="228"/>
        <v>111</v>
      </c>
      <c r="P2489" s="5">
        <f t="shared" si="229"/>
        <v>554</v>
      </c>
      <c r="Q2489" t="str">
        <f t="shared" si="230"/>
        <v>music</v>
      </c>
      <c r="R2489" t="str">
        <f t="shared" si="231"/>
        <v>pop</v>
      </c>
      <c r="S2489" s="10">
        <f t="shared" si="232"/>
        <v>41521.617361111108</v>
      </c>
      <c r="T2489" s="10">
        <f t="shared" si="233"/>
        <v>41535.617361111108</v>
      </c>
    </row>
    <row r="2490" spans="1:20" ht="60" x14ac:dyDescent="0.25">
      <c r="A2490">
        <v>265</v>
      </c>
      <c r="B2490" s="3" t="s">
        <v>266</v>
      </c>
      <c r="C2490" s="3" t="s">
        <v>4375</v>
      </c>
      <c r="D2490">
        <v>5000</v>
      </c>
      <c r="E2490">
        <v>5555</v>
      </c>
      <c r="F2490" t="s">
        <v>8219</v>
      </c>
      <c r="G2490" t="s">
        <v>8224</v>
      </c>
      <c r="H2490" t="s">
        <v>8246</v>
      </c>
      <c r="I2490">
        <v>1273522560</v>
      </c>
      <c r="J2490">
        <v>1269928430</v>
      </c>
      <c r="K2490" t="b">
        <v>1</v>
      </c>
      <c r="L2490">
        <v>58</v>
      </c>
      <c r="M2490" t="b">
        <v>1</v>
      </c>
      <c r="N2490" t="s">
        <v>8269</v>
      </c>
      <c r="O2490" s="9">
        <f t="shared" si="228"/>
        <v>111</v>
      </c>
      <c r="P2490" s="5">
        <f t="shared" si="229"/>
        <v>95.775862068965523</v>
      </c>
      <c r="Q2490" t="str">
        <f t="shared" si="230"/>
        <v>film &amp; video</v>
      </c>
      <c r="R2490" t="str">
        <f t="shared" si="231"/>
        <v>documentary</v>
      </c>
      <c r="S2490" s="10">
        <f t="shared" si="232"/>
        <v>40267.245717592588</v>
      </c>
      <c r="T2490" s="10">
        <f t="shared" si="233"/>
        <v>40308.844444444447</v>
      </c>
    </row>
    <row r="2491" spans="1:20" ht="60" x14ac:dyDescent="0.25">
      <c r="A2491">
        <v>268</v>
      </c>
      <c r="B2491" s="3" t="s">
        <v>269</v>
      </c>
      <c r="C2491" s="3" t="s">
        <v>4378</v>
      </c>
      <c r="D2491">
        <v>5000</v>
      </c>
      <c r="E2491">
        <v>5570</v>
      </c>
      <c r="F2491" t="s">
        <v>8219</v>
      </c>
      <c r="G2491" t="s">
        <v>8224</v>
      </c>
      <c r="H2491" t="s">
        <v>8246</v>
      </c>
      <c r="I2491">
        <v>1320640778</v>
      </c>
      <c r="J2491">
        <v>1316749178</v>
      </c>
      <c r="K2491" t="b">
        <v>1</v>
      </c>
      <c r="L2491">
        <v>111</v>
      </c>
      <c r="M2491" t="b">
        <v>1</v>
      </c>
      <c r="N2491" t="s">
        <v>8269</v>
      </c>
      <c r="O2491" s="9">
        <f t="shared" si="228"/>
        <v>111</v>
      </c>
      <c r="P2491" s="5">
        <f t="shared" si="229"/>
        <v>50.18018018018018</v>
      </c>
      <c r="Q2491" t="str">
        <f t="shared" si="230"/>
        <v>film &amp; video</v>
      </c>
      <c r="R2491" t="str">
        <f t="shared" si="231"/>
        <v>documentary</v>
      </c>
      <c r="S2491" s="10">
        <f t="shared" si="232"/>
        <v>40809.15252314815</v>
      </c>
      <c r="T2491" s="10">
        <f t="shared" si="233"/>
        <v>40854.194189814814</v>
      </c>
    </row>
    <row r="2492" spans="1:20" ht="30" x14ac:dyDescent="0.25">
      <c r="A2492">
        <v>645</v>
      </c>
      <c r="B2492" s="3" t="s">
        <v>646</v>
      </c>
      <c r="C2492" s="3" t="s">
        <v>4755</v>
      </c>
      <c r="D2492">
        <v>2000</v>
      </c>
      <c r="E2492">
        <v>5574</v>
      </c>
      <c r="F2492" t="s">
        <v>8219</v>
      </c>
      <c r="G2492" t="s">
        <v>8224</v>
      </c>
      <c r="H2492" t="s">
        <v>8246</v>
      </c>
      <c r="I2492">
        <v>1470962274</v>
      </c>
      <c r="J2492">
        <v>1468370274</v>
      </c>
      <c r="K2492" t="b">
        <v>0</v>
      </c>
      <c r="L2492">
        <v>237</v>
      </c>
      <c r="M2492" t="b">
        <v>1</v>
      </c>
      <c r="N2492" t="s">
        <v>8273</v>
      </c>
      <c r="O2492" s="9">
        <f t="shared" si="228"/>
        <v>279</v>
      </c>
      <c r="P2492" s="5">
        <f t="shared" si="229"/>
        <v>23.518987341772153</v>
      </c>
      <c r="Q2492" t="str">
        <f t="shared" si="230"/>
        <v>technology</v>
      </c>
      <c r="R2492" t="str">
        <f t="shared" si="231"/>
        <v>wearables</v>
      </c>
      <c r="S2492" s="10">
        <f t="shared" si="232"/>
        <v>42564.026319444441</v>
      </c>
      <c r="T2492" s="10">
        <f t="shared" si="233"/>
        <v>42594.026319444441</v>
      </c>
    </row>
    <row r="2493" spans="1:20" ht="45" x14ac:dyDescent="0.25">
      <c r="A2493">
        <v>826</v>
      </c>
      <c r="B2493" s="3" t="s">
        <v>827</v>
      </c>
      <c r="C2493" s="3" t="s">
        <v>4936</v>
      </c>
      <c r="D2493">
        <v>5500</v>
      </c>
      <c r="E2493">
        <v>5580</v>
      </c>
      <c r="F2493" t="s">
        <v>8219</v>
      </c>
      <c r="G2493" t="s">
        <v>8224</v>
      </c>
      <c r="H2493" t="s">
        <v>8246</v>
      </c>
      <c r="I2493">
        <v>1332719730</v>
      </c>
      <c r="J2493">
        <v>1330908930</v>
      </c>
      <c r="K2493" t="b">
        <v>0</v>
      </c>
      <c r="L2493">
        <v>49</v>
      </c>
      <c r="M2493" t="b">
        <v>1</v>
      </c>
      <c r="N2493" t="s">
        <v>8276</v>
      </c>
      <c r="O2493" s="9">
        <f t="shared" si="228"/>
        <v>101</v>
      </c>
      <c r="P2493" s="5">
        <f t="shared" si="229"/>
        <v>113.87755102040816</v>
      </c>
      <c r="Q2493" t="str">
        <f t="shared" si="230"/>
        <v>music</v>
      </c>
      <c r="R2493" t="str">
        <f t="shared" si="231"/>
        <v>rock</v>
      </c>
      <c r="S2493" s="10">
        <f t="shared" si="232"/>
        <v>40973.038541666669</v>
      </c>
      <c r="T2493" s="10">
        <f t="shared" si="233"/>
        <v>40993.996874999997</v>
      </c>
    </row>
    <row r="2494" spans="1:20" ht="60" x14ac:dyDescent="0.25">
      <c r="A2494">
        <v>752</v>
      </c>
      <c r="B2494" s="3" t="s">
        <v>753</v>
      </c>
      <c r="C2494" s="3" t="s">
        <v>4862</v>
      </c>
      <c r="D2494">
        <v>5000</v>
      </c>
      <c r="E2494">
        <v>5585</v>
      </c>
      <c r="F2494" t="s">
        <v>8219</v>
      </c>
      <c r="G2494" t="s">
        <v>8226</v>
      </c>
      <c r="H2494" t="s">
        <v>8248</v>
      </c>
      <c r="I2494">
        <v>1476615600</v>
      </c>
      <c r="J2494">
        <v>1474884417</v>
      </c>
      <c r="K2494" t="b">
        <v>0</v>
      </c>
      <c r="L2494">
        <v>105</v>
      </c>
      <c r="M2494" t="b">
        <v>1</v>
      </c>
      <c r="N2494" t="s">
        <v>8274</v>
      </c>
      <c r="O2494" s="9">
        <f t="shared" si="228"/>
        <v>112</v>
      </c>
      <c r="P2494" s="5">
        <f t="shared" si="229"/>
        <v>53.19047619047619</v>
      </c>
      <c r="Q2494" t="str">
        <f t="shared" si="230"/>
        <v>publishing</v>
      </c>
      <c r="R2494" t="str">
        <f t="shared" si="231"/>
        <v>nonfiction</v>
      </c>
      <c r="S2494" s="10">
        <f t="shared" si="232"/>
        <v>42639.421493055561</v>
      </c>
      <c r="T2494" s="10">
        <f t="shared" si="233"/>
        <v>42659.458333333328</v>
      </c>
    </row>
    <row r="2495" spans="1:20" ht="45" x14ac:dyDescent="0.25">
      <c r="A2495">
        <v>13</v>
      </c>
      <c r="B2495" s="3" t="s">
        <v>15</v>
      </c>
      <c r="C2495" s="3" t="s">
        <v>4124</v>
      </c>
      <c r="D2495">
        <v>3500</v>
      </c>
      <c r="E2495">
        <v>5599</v>
      </c>
      <c r="F2495" t="s">
        <v>8219</v>
      </c>
      <c r="G2495" t="s">
        <v>8224</v>
      </c>
      <c r="H2495" t="s">
        <v>8246</v>
      </c>
      <c r="I2495">
        <v>1466713620</v>
      </c>
      <c r="J2495">
        <v>1463588109</v>
      </c>
      <c r="K2495" t="b">
        <v>0</v>
      </c>
      <c r="L2495">
        <v>51</v>
      </c>
      <c r="M2495" t="b">
        <v>1</v>
      </c>
      <c r="N2495" t="s">
        <v>8265</v>
      </c>
      <c r="O2495" s="9">
        <f t="shared" si="228"/>
        <v>160</v>
      </c>
      <c r="P2495" s="5">
        <f t="shared" si="229"/>
        <v>109.78431372549019</v>
      </c>
      <c r="Q2495" t="str">
        <f t="shared" si="230"/>
        <v>film &amp; video</v>
      </c>
      <c r="R2495" t="str">
        <f t="shared" si="231"/>
        <v>television</v>
      </c>
      <c r="S2495" s="10">
        <f t="shared" si="232"/>
        <v>42508.677187499998</v>
      </c>
      <c r="T2495" s="10">
        <f t="shared" si="233"/>
        <v>42544.852083333331</v>
      </c>
    </row>
    <row r="2496" spans="1:20" ht="60" x14ac:dyDescent="0.25">
      <c r="A2496">
        <v>3156</v>
      </c>
      <c r="B2496" s="3" t="s">
        <v>3156</v>
      </c>
      <c r="C2496" s="3" t="s">
        <v>7266</v>
      </c>
      <c r="D2496">
        <v>5500</v>
      </c>
      <c r="E2496">
        <v>5600</v>
      </c>
      <c r="F2496" t="s">
        <v>8219</v>
      </c>
      <c r="G2496" t="s">
        <v>8224</v>
      </c>
      <c r="H2496" t="s">
        <v>8246</v>
      </c>
      <c r="I2496">
        <v>1338591144</v>
      </c>
      <c r="J2496">
        <v>1335567144</v>
      </c>
      <c r="K2496" t="b">
        <v>1</v>
      </c>
      <c r="L2496">
        <v>89</v>
      </c>
      <c r="M2496" t="b">
        <v>1</v>
      </c>
      <c r="N2496" t="s">
        <v>8271</v>
      </c>
      <c r="O2496" s="9">
        <f t="shared" si="228"/>
        <v>102</v>
      </c>
      <c r="P2496" s="5">
        <f t="shared" si="229"/>
        <v>62.921348314606739</v>
      </c>
      <c r="Q2496" t="str">
        <f t="shared" si="230"/>
        <v>theater</v>
      </c>
      <c r="R2496" t="str">
        <f t="shared" si="231"/>
        <v>plays</v>
      </c>
      <c r="S2496" s="10">
        <f t="shared" si="232"/>
        <v>41026.953055555554</v>
      </c>
      <c r="T2496" s="10">
        <f t="shared" si="233"/>
        <v>41061.953055555554</v>
      </c>
    </row>
    <row r="2497" spans="1:20" x14ac:dyDescent="0.25">
      <c r="A2497">
        <v>3285</v>
      </c>
      <c r="B2497" s="3" t="s">
        <v>3285</v>
      </c>
      <c r="C2497" s="3" t="s">
        <v>7395</v>
      </c>
      <c r="D2497">
        <v>4999</v>
      </c>
      <c r="E2497">
        <v>5604</v>
      </c>
      <c r="F2497" t="s">
        <v>8219</v>
      </c>
      <c r="G2497" t="s">
        <v>8224</v>
      </c>
      <c r="H2497" t="s">
        <v>8246</v>
      </c>
      <c r="I2497">
        <v>1488258000</v>
      </c>
      <c r="J2497">
        <v>1485556626</v>
      </c>
      <c r="K2497" t="b">
        <v>0</v>
      </c>
      <c r="L2497">
        <v>81</v>
      </c>
      <c r="M2497" t="b">
        <v>1</v>
      </c>
      <c r="N2497" t="s">
        <v>8271</v>
      </c>
      <c r="O2497" s="9">
        <f t="shared" si="228"/>
        <v>112</v>
      </c>
      <c r="P2497" s="5">
        <f t="shared" si="229"/>
        <v>69.18518518518519</v>
      </c>
      <c r="Q2497" t="str">
        <f t="shared" si="230"/>
        <v>theater</v>
      </c>
      <c r="R2497" t="str">
        <f t="shared" si="231"/>
        <v>plays</v>
      </c>
      <c r="S2497" s="10">
        <f t="shared" si="232"/>
        <v>42762.942430555559</v>
      </c>
      <c r="T2497" s="10">
        <f t="shared" si="233"/>
        <v>42794.208333333328</v>
      </c>
    </row>
    <row r="2498" spans="1:20" ht="60" x14ac:dyDescent="0.25">
      <c r="A2498">
        <v>1932</v>
      </c>
      <c r="B2498" s="3" t="s">
        <v>1933</v>
      </c>
      <c r="C2498" s="3" t="s">
        <v>6042</v>
      </c>
      <c r="D2498">
        <v>5250</v>
      </c>
      <c r="E2498">
        <v>5617</v>
      </c>
      <c r="F2498" t="s">
        <v>8219</v>
      </c>
      <c r="G2498" t="s">
        <v>8224</v>
      </c>
      <c r="H2498" t="s">
        <v>8246</v>
      </c>
      <c r="I2498">
        <v>1327433173</v>
      </c>
      <c r="J2498">
        <v>1325618773</v>
      </c>
      <c r="K2498" t="b">
        <v>0</v>
      </c>
      <c r="L2498">
        <v>80</v>
      </c>
      <c r="M2498" t="b">
        <v>1</v>
      </c>
      <c r="N2498" t="s">
        <v>8279</v>
      </c>
      <c r="O2498" s="9">
        <f t="shared" ref="O2498:O2561" si="234">ROUND((E2498/D2498)*100,0)</f>
        <v>107</v>
      </c>
      <c r="P2498" s="5">
        <f t="shared" ref="P2498:P2561" si="235">E2498/L2498</f>
        <v>70.212500000000006</v>
      </c>
      <c r="Q2498" t="str">
        <f t="shared" ref="Q2498:Q2561" si="236">LEFT(N2498,SEARCH("/",N2498)-1)</f>
        <v>music</v>
      </c>
      <c r="R2498" t="str">
        <f t="shared" ref="R2498:R2561" si="237">RIGHT(N2498,LEN(N2498)-SEARCH("/",N2498,1))</f>
        <v>indie rock</v>
      </c>
      <c r="S2498" s="10">
        <f t="shared" ref="S2498:S2561" si="238">(((J2498/60)/60)/24)+DATE(1970,1,1)</f>
        <v>40911.809872685182</v>
      </c>
      <c r="T2498" s="10">
        <f t="shared" ref="T2498:T2561" si="239">(((I2498/60)/60)/24)+DATE(1970,1,1)</f>
        <v>40932.809872685182</v>
      </c>
    </row>
    <row r="2499" spans="1:20" ht="60" x14ac:dyDescent="0.25">
      <c r="A2499">
        <v>3542</v>
      </c>
      <c r="B2499" s="3" t="s">
        <v>3541</v>
      </c>
      <c r="C2499" s="3" t="s">
        <v>7652</v>
      </c>
      <c r="D2499">
        <v>5500</v>
      </c>
      <c r="E2499">
        <v>5623</v>
      </c>
      <c r="F2499" t="s">
        <v>8219</v>
      </c>
      <c r="G2499" t="s">
        <v>8224</v>
      </c>
      <c r="H2499" t="s">
        <v>8246</v>
      </c>
      <c r="I2499">
        <v>1410099822</v>
      </c>
      <c r="J2499">
        <v>1404915822</v>
      </c>
      <c r="K2499" t="b">
        <v>0</v>
      </c>
      <c r="L2499">
        <v>85</v>
      </c>
      <c r="M2499" t="b">
        <v>1</v>
      </c>
      <c r="N2499" t="s">
        <v>8271</v>
      </c>
      <c r="O2499" s="9">
        <f t="shared" si="234"/>
        <v>102</v>
      </c>
      <c r="P2499" s="5">
        <f t="shared" si="235"/>
        <v>66.152941176470591</v>
      </c>
      <c r="Q2499" t="str">
        <f t="shared" si="236"/>
        <v>theater</v>
      </c>
      <c r="R2499" t="str">
        <f t="shared" si="237"/>
        <v>plays</v>
      </c>
      <c r="S2499" s="10">
        <f t="shared" si="238"/>
        <v>41829.599791666667</v>
      </c>
      <c r="T2499" s="10">
        <f t="shared" si="239"/>
        <v>41889.599791666667</v>
      </c>
    </row>
    <row r="2500" spans="1:20" ht="60" x14ac:dyDescent="0.25">
      <c r="A2500">
        <v>319</v>
      </c>
      <c r="B2500" s="3" t="s">
        <v>320</v>
      </c>
      <c r="C2500" s="3" t="s">
        <v>4429</v>
      </c>
      <c r="D2500">
        <v>5000</v>
      </c>
      <c r="E2500">
        <v>5634</v>
      </c>
      <c r="F2500" t="s">
        <v>8219</v>
      </c>
      <c r="G2500" t="s">
        <v>8224</v>
      </c>
      <c r="H2500" t="s">
        <v>8246</v>
      </c>
      <c r="I2500">
        <v>1265097540</v>
      </c>
      <c r="J2500">
        <v>1257538029</v>
      </c>
      <c r="K2500" t="b">
        <v>1</v>
      </c>
      <c r="L2500">
        <v>51</v>
      </c>
      <c r="M2500" t="b">
        <v>1</v>
      </c>
      <c r="N2500" t="s">
        <v>8269</v>
      </c>
      <c r="O2500" s="9">
        <f t="shared" si="234"/>
        <v>113</v>
      </c>
      <c r="P2500" s="5">
        <f t="shared" si="235"/>
        <v>110.47058823529412</v>
      </c>
      <c r="Q2500" t="str">
        <f t="shared" si="236"/>
        <v>film &amp; video</v>
      </c>
      <c r="R2500" t="str">
        <f t="shared" si="237"/>
        <v>documentary</v>
      </c>
      <c r="S2500" s="10">
        <f t="shared" si="238"/>
        <v>40123.83829861111</v>
      </c>
      <c r="T2500" s="10">
        <f t="shared" si="239"/>
        <v>40211.332638888889</v>
      </c>
    </row>
    <row r="2501" spans="1:20" ht="60" x14ac:dyDescent="0.25">
      <c r="A2501">
        <v>3489</v>
      </c>
      <c r="B2501" s="3" t="s">
        <v>3488</v>
      </c>
      <c r="C2501" s="3" t="s">
        <v>7599</v>
      </c>
      <c r="D2501">
        <v>5000</v>
      </c>
      <c r="E2501">
        <v>5635</v>
      </c>
      <c r="F2501" t="s">
        <v>8219</v>
      </c>
      <c r="G2501" t="s">
        <v>8225</v>
      </c>
      <c r="H2501" t="s">
        <v>8247</v>
      </c>
      <c r="I2501">
        <v>1400965200</v>
      </c>
      <c r="J2501">
        <v>1398352531</v>
      </c>
      <c r="K2501" t="b">
        <v>0</v>
      </c>
      <c r="L2501">
        <v>72</v>
      </c>
      <c r="M2501" t="b">
        <v>1</v>
      </c>
      <c r="N2501" t="s">
        <v>8271</v>
      </c>
      <c r="O2501" s="9">
        <f t="shared" si="234"/>
        <v>113</v>
      </c>
      <c r="P2501" s="5">
        <f t="shared" si="235"/>
        <v>78.263888888888886</v>
      </c>
      <c r="Q2501" t="str">
        <f t="shared" si="236"/>
        <v>theater</v>
      </c>
      <c r="R2501" t="str">
        <f t="shared" si="237"/>
        <v>plays</v>
      </c>
      <c r="S2501" s="10">
        <f t="shared" si="238"/>
        <v>41753.635775462964</v>
      </c>
      <c r="T2501" s="10">
        <f t="shared" si="239"/>
        <v>41783.875</v>
      </c>
    </row>
    <row r="2502" spans="1:20" ht="30" x14ac:dyDescent="0.25">
      <c r="A2502">
        <v>2164</v>
      </c>
      <c r="B2502" s="3" t="s">
        <v>2165</v>
      </c>
      <c r="C2502" s="3" t="s">
        <v>6274</v>
      </c>
      <c r="D2502">
        <v>5500</v>
      </c>
      <c r="E2502">
        <v>5645</v>
      </c>
      <c r="F2502" t="s">
        <v>8219</v>
      </c>
      <c r="G2502" t="s">
        <v>8224</v>
      </c>
      <c r="H2502" t="s">
        <v>8246</v>
      </c>
      <c r="I2502">
        <v>1466827140</v>
      </c>
      <c r="J2502">
        <v>1464196414</v>
      </c>
      <c r="K2502" t="b">
        <v>0</v>
      </c>
      <c r="L2502">
        <v>83</v>
      </c>
      <c r="M2502" t="b">
        <v>1</v>
      </c>
      <c r="N2502" t="s">
        <v>8276</v>
      </c>
      <c r="O2502" s="9">
        <f t="shared" si="234"/>
        <v>103</v>
      </c>
      <c r="P2502" s="5">
        <f t="shared" si="235"/>
        <v>68.01204819277109</v>
      </c>
      <c r="Q2502" t="str">
        <f t="shared" si="236"/>
        <v>music</v>
      </c>
      <c r="R2502" t="str">
        <f t="shared" si="237"/>
        <v>rock</v>
      </c>
      <c r="S2502" s="10">
        <f t="shared" si="238"/>
        <v>42515.71775462963</v>
      </c>
      <c r="T2502" s="10">
        <f t="shared" si="239"/>
        <v>42546.165972222225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9">
        <f t="shared" si="234"/>
        <v>3</v>
      </c>
      <c r="P2503" s="5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0">
        <f t="shared" si="238"/>
        <v>42244.776666666665</v>
      </c>
      <c r="T2503" s="10">
        <f t="shared" si="239"/>
        <v>42274.776666666665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9">
        <f t="shared" si="234"/>
        <v>0</v>
      </c>
      <c r="P2504" s="5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0">
        <f t="shared" si="238"/>
        <v>41858.825439814813</v>
      </c>
      <c r="T2504" s="10">
        <f t="shared" si="239"/>
        <v>41903.825439814813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9">
        <f t="shared" si="234"/>
        <v>0</v>
      </c>
      <c r="P2505" s="5" t="e">
        <f t="shared" si="235"/>
        <v>#DIV/0!</v>
      </c>
      <c r="Q2505" t="str">
        <f t="shared" si="236"/>
        <v>food</v>
      </c>
      <c r="R2505" t="str">
        <f t="shared" si="237"/>
        <v>restaurants</v>
      </c>
      <c r="S2505" s="10">
        <f t="shared" si="238"/>
        <v>42498.899398148147</v>
      </c>
      <c r="T2505" s="10">
        <f t="shared" si="239"/>
        <v>42528.879166666666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9">
        <f t="shared" si="234"/>
        <v>0</v>
      </c>
      <c r="P2506" s="5" t="e">
        <f t="shared" si="235"/>
        <v>#DIV/0!</v>
      </c>
      <c r="Q2506" t="str">
        <f t="shared" si="236"/>
        <v>food</v>
      </c>
      <c r="R2506" t="str">
        <f t="shared" si="237"/>
        <v>restaurants</v>
      </c>
      <c r="S2506" s="10">
        <f t="shared" si="238"/>
        <v>41928.015439814815</v>
      </c>
      <c r="T2506" s="10">
        <f t="shared" si="239"/>
        <v>41958.057106481487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9">
        <f t="shared" si="234"/>
        <v>0</v>
      </c>
      <c r="P2507" s="5" t="e">
        <f t="shared" si="235"/>
        <v>#DIV/0!</v>
      </c>
      <c r="Q2507" t="str">
        <f t="shared" si="236"/>
        <v>food</v>
      </c>
      <c r="R2507" t="str">
        <f t="shared" si="237"/>
        <v>restaurants</v>
      </c>
      <c r="S2507" s="10">
        <f t="shared" si="238"/>
        <v>42047.05574074074</v>
      </c>
      <c r="T2507" s="10">
        <f t="shared" si="239"/>
        <v>42077.014074074075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9">
        <f t="shared" si="234"/>
        <v>1</v>
      </c>
      <c r="P2508" s="5">
        <f t="shared" si="235"/>
        <v>15</v>
      </c>
      <c r="Q2508" t="str">
        <f t="shared" si="236"/>
        <v>food</v>
      </c>
      <c r="R2508" t="str">
        <f t="shared" si="237"/>
        <v>restaurants</v>
      </c>
      <c r="S2508" s="10">
        <f t="shared" si="238"/>
        <v>42258.297094907408</v>
      </c>
      <c r="T2508" s="10">
        <f t="shared" si="239"/>
        <v>42280.875</v>
      </c>
    </row>
    <row r="2509" spans="1:20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9">
        <f t="shared" si="234"/>
        <v>0</v>
      </c>
      <c r="P2509" s="5" t="e">
        <f t="shared" si="235"/>
        <v>#DIV/0!</v>
      </c>
      <c r="Q2509" t="str">
        <f t="shared" si="236"/>
        <v>food</v>
      </c>
      <c r="R2509" t="str">
        <f t="shared" si="237"/>
        <v>restaurants</v>
      </c>
      <c r="S2509" s="10">
        <f t="shared" si="238"/>
        <v>42105.072962962964</v>
      </c>
      <c r="T2509" s="10">
        <f t="shared" si="239"/>
        <v>42135.072962962964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9">
        <f t="shared" si="234"/>
        <v>0</v>
      </c>
      <c r="P2510" s="5" t="e">
        <f t="shared" si="235"/>
        <v>#DIV/0!</v>
      </c>
      <c r="Q2510" t="str">
        <f t="shared" si="236"/>
        <v>food</v>
      </c>
      <c r="R2510" t="str">
        <f t="shared" si="237"/>
        <v>restaurants</v>
      </c>
      <c r="S2510" s="10">
        <f t="shared" si="238"/>
        <v>41835.951782407406</v>
      </c>
      <c r="T2510" s="10">
        <f t="shared" si="239"/>
        <v>41865.951782407406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9">
        <f t="shared" si="234"/>
        <v>1</v>
      </c>
      <c r="P2511" s="5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0">
        <f t="shared" si="238"/>
        <v>42058.809594907405</v>
      </c>
      <c r="T2511" s="10">
        <f t="shared" si="239"/>
        <v>42114.767928240741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9">
        <f t="shared" si="234"/>
        <v>0</v>
      </c>
      <c r="P2512" s="5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0">
        <f t="shared" si="238"/>
        <v>42078.997361111105</v>
      </c>
      <c r="T2512" s="10">
        <f t="shared" si="239"/>
        <v>42138.997361111105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9">
        <f t="shared" si="234"/>
        <v>0</v>
      </c>
      <c r="P2513" s="5" t="e">
        <f t="shared" si="235"/>
        <v>#DIV/0!</v>
      </c>
      <c r="Q2513" t="str">
        <f t="shared" si="236"/>
        <v>food</v>
      </c>
      <c r="R2513" t="str">
        <f t="shared" si="237"/>
        <v>restaurants</v>
      </c>
      <c r="S2513" s="10">
        <f t="shared" si="238"/>
        <v>42371.446909722217</v>
      </c>
      <c r="T2513" s="10">
        <f t="shared" si="239"/>
        <v>42401.446909722217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9">
        <f t="shared" si="234"/>
        <v>0</v>
      </c>
      <c r="P2514" s="5" t="e">
        <f t="shared" si="235"/>
        <v>#DIV/0!</v>
      </c>
      <c r="Q2514" t="str">
        <f t="shared" si="236"/>
        <v>food</v>
      </c>
      <c r="R2514" t="str">
        <f t="shared" si="237"/>
        <v>restaurants</v>
      </c>
      <c r="S2514" s="10">
        <f t="shared" si="238"/>
        <v>41971.876863425925</v>
      </c>
      <c r="T2514" s="10">
        <f t="shared" si="239"/>
        <v>41986.876863425925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9">
        <f t="shared" si="234"/>
        <v>0</v>
      </c>
      <c r="P2515" s="5" t="e">
        <f t="shared" si="235"/>
        <v>#DIV/0!</v>
      </c>
      <c r="Q2515" t="str">
        <f t="shared" si="236"/>
        <v>food</v>
      </c>
      <c r="R2515" t="str">
        <f t="shared" si="237"/>
        <v>restaurants</v>
      </c>
      <c r="S2515" s="10">
        <f t="shared" si="238"/>
        <v>42732.00681712963</v>
      </c>
      <c r="T2515" s="10">
        <f t="shared" si="239"/>
        <v>42792.00681712963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9">
        <f t="shared" si="234"/>
        <v>2</v>
      </c>
      <c r="P2516" s="5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0">
        <f t="shared" si="238"/>
        <v>41854.389780092592</v>
      </c>
      <c r="T2516" s="10">
        <f t="shared" si="239"/>
        <v>41871.389780092592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9">
        <f t="shared" si="234"/>
        <v>19</v>
      </c>
      <c r="P2517" s="5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0">
        <f t="shared" si="238"/>
        <v>42027.839733796296</v>
      </c>
      <c r="T2517" s="10">
        <f t="shared" si="239"/>
        <v>42057.839733796296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9">
        <f t="shared" si="234"/>
        <v>0</v>
      </c>
      <c r="P2518" s="5" t="e">
        <f t="shared" si="235"/>
        <v>#DIV/0!</v>
      </c>
      <c r="Q2518" t="str">
        <f t="shared" si="236"/>
        <v>food</v>
      </c>
      <c r="R2518" t="str">
        <f t="shared" si="237"/>
        <v>restaurants</v>
      </c>
      <c r="S2518" s="10">
        <f t="shared" si="238"/>
        <v>41942.653379629628</v>
      </c>
      <c r="T2518" s="10">
        <f t="shared" si="239"/>
        <v>41972.6950462963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9">
        <f t="shared" si="234"/>
        <v>10</v>
      </c>
      <c r="P2519" s="5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0">
        <f t="shared" si="238"/>
        <v>42052.802430555559</v>
      </c>
      <c r="T2519" s="10">
        <f t="shared" si="239"/>
        <v>42082.760763888888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9">
        <f t="shared" si="234"/>
        <v>0</v>
      </c>
      <c r="P2520" s="5" t="e">
        <f t="shared" si="235"/>
        <v>#DIV/0!</v>
      </c>
      <c r="Q2520" t="str">
        <f t="shared" si="236"/>
        <v>food</v>
      </c>
      <c r="R2520" t="str">
        <f t="shared" si="237"/>
        <v>restaurants</v>
      </c>
      <c r="S2520" s="10">
        <f t="shared" si="238"/>
        <v>41926.680879629632</v>
      </c>
      <c r="T2520" s="10">
        <f t="shared" si="239"/>
        <v>41956.722546296296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9">
        <f t="shared" si="234"/>
        <v>0</v>
      </c>
      <c r="P2521" s="5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0">
        <f t="shared" si="238"/>
        <v>41809.155138888891</v>
      </c>
      <c r="T2521" s="10">
        <f t="shared" si="239"/>
        <v>41839.155138888891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9">
        <f t="shared" si="234"/>
        <v>0</v>
      </c>
      <c r="P2522" s="5" t="e">
        <f t="shared" si="235"/>
        <v>#DIV/0!</v>
      </c>
      <c r="Q2522" t="str">
        <f t="shared" si="236"/>
        <v>food</v>
      </c>
      <c r="R2522" t="str">
        <f t="shared" si="237"/>
        <v>restaurants</v>
      </c>
      <c r="S2522" s="10">
        <f t="shared" si="238"/>
        <v>42612.600520833337</v>
      </c>
      <c r="T2522" s="10">
        <f t="shared" si="239"/>
        <v>42658.806249999994</v>
      </c>
    </row>
    <row r="2523" spans="1:20" ht="45" x14ac:dyDescent="0.25">
      <c r="A2523">
        <v>118</v>
      </c>
      <c r="B2523" s="3" t="s">
        <v>120</v>
      </c>
      <c r="C2523" s="3" t="s">
        <v>4229</v>
      </c>
      <c r="D2523">
        <v>5000</v>
      </c>
      <c r="E2523">
        <v>5651.58</v>
      </c>
      <c r="F2523" t="s">
        <v>8219</v>
      </c>
      <c r="G2523" t="s">
        <v>8224</v>
      </c>
      <c r="H2523" t="s">
        <v>8246</v>
      </c>
      <c r="I2523">
        <v>1311902236</v>
      </c>
      <c r="J2523">
        <v>1309310236</v>
      </c>
      <c r="K2523" t="b">
        <v>0</v>
      </c>
      <c r="L2523">
        <v>39</v>
      </c>
      <c r="M2523" t="b">
        <v>1</v>
      </c>
      <c r="N2523" t="s">
        <v>8266</v>
      </c>
      <c r="O2523" s="9">
        <f t="shared" si="234"/>
        <v>113</v>
      </c>
      <c r="P2523" s="5">
        <f t="shared" si="235"/>
        <v>144.91230769230768</v>
      </c>
      <c r="Q2523" t="str">
        <f t="shared" si="236"/>
        <v>film &amp; video</v>
      </c>
      <c r="R2523" t="str">
        <f t="shared" si="237"/>
        <v>shorts</v>
      </c>
      <c r="S2523" s="10">
        <f t="shared" si="238"/>
        <v>40723.053657407407</v>
      </c>
      <c r="T2523" s="10">
        <f t="shared" si="239"/>
        <v>40753.053657407407</v>
      </c>
    </row>
    <row r="2524" spans="1:20" ht="45" x14ac:dyDescent="0.25">
      <c r="A2524">
        <v>1756</v>
      </c>
      <c r="B2524" s="3" t="s">
        <v>1757</v>
      </c>
      <c r="C2524" s="3" t="s">
        <v>5866</v>
      </c>
      <c r="D2524">
        <v>5500</v>
      </c>
      <c r="E2524">
        <v>5655.6</v>
      </c>
      <c r="F2524" t="s">
        <v>8219</v>
      </c>
      <c r="G2524" t="s">
        <v>8224</v>
      </c>
      <c r="H2524" t="s">
        <v>8246</v>
      </c>
      <c r="I2524">
        <v>1472443269</v>
      </c>
      <c r="J2524">
        <v>1468987269</v>
      </c>
      <c r="K2524" t="b">
        <v>0</v>
      </c>
      <c r="L2524">
        <v>120</v>
      </c>
      <c r="M2524" t="b">
        <v>1</v>
      </c>
      <c r="N2524" t="s">
        <v>8285</v>
      </c>
      <c r="O2524" s="9">
        <f t="shared" si="234"/>
        <v>103</v>
      </c>
      <c r="P2524" s="5">
        <f t="shared" si="235"/>
        <v>47.13</v>
      </c>
      <c r="Q2524" t="str">
        <f t="shared" si="236"/>
        <v>photography</v>
      </c>
      <c r="R2524" t="str">
        <f t="shared" si="237"/>
        <v>photobooks</v>
      </c>
      <c r="S2524" s="10">
        <f t="shared" si="238"/>
        <v>42571.167465277773</v>
      </c>
      <c r="T2524" s="10">
        <f t="shared" si="239"/>
        <v>42611.167465277773</v>
      </c>
    </row>
    <row r="2525" spans="1:20" ht="60" x14ac:dyDescent="0.25">
      <c r="A2525">
        <v>380</v>
      </c>
      <c r="B2525" s="3" t="s">
        <v>381</v>
      </c>
      <c r="C2525" s="3" t="s">
        <v>4490</v>
      </c>
      <c r="D2525">
        <v>4000</v>
      </c>
      <c r="E2525">
        <v>5660</v>
      </c>
      <c r="F2525" t="s">
        <v>8219</v>
      </c>
      <c r="G2525" t="s">
        <v>8224</v>
      </c>
      <c r="H2525" t="s">
        <v>8246</v>
      </c>
      <c r="I2525">
        <v>1453569392</v>
      </c>
      <c r="J2525">
        <v>1451409392</v>
      </c>
      <c r="K2525" t="b">
        <v>0</v>
      </c>
      <c r="L2525">
        <v>49</v>
      </c>
      <c r="M2525" t="b">
        <v>1</v>
      </c>
      <c r="N2525" t="s">
        <v>8269</v>
      </c>
      <c r="O2525" s="9">
        <f t="shared" si="234"/>
        <v>142</v>
      </c>
      <c r="P2525" s="5">
        <f t="shared" si="235"/>
        <v>115.51020408163265</v>
      </c>
      <c r="Q2525" t="str">
        <f t="shared" si="236"/>
        <v>film &amp; video</v>
      </c>
      <c r="R2525" t="str">
        <f t="shared" si="237"/>
        <v>documentary</v>
      </c>
      <c r="S2525" s="10">
        <f t="shared" si="238"/>
        <v>42367.719814814816</v>
      </c>
      <c r="T2525" s="10">
        <f t="shared" si="239"/>
        <v>42392.719814814816</v>
      </c>
    </row>
    <row r="2526" spans="1:20" ht="45" x14ac:dyDescent="0.25">
      <c r="A2526">
        <v>2812</v>
      </c>
      <c r="B2526" s="3" t="s">
        <v>2812</v>
      </c>
      <c r="C2526" s="3" t="s">
        <v>6922</v>
      </c>
      <c r="D2526">
        <v>5000</v>
      </c>
      <c r="E2526">
        <v>5665</v>
      </c>
      <c r="F2526" t="s">
        <v>8219</v>
      </c>
      <c r="G2526" t="s">
        <v>8229</v>
      </c>
      <c r="H2526" t="s">
        <v>8251</v>
      </c>
      <c r="I2526">
        <v>1428292800</v>
      </c>
      <c r="J2526">
        <v>1424368298</v>
      </c>
      <c r="K2526" t="b">
        <v>0</v>
      </c>
      <c r="L2526">
        <v>83</v>
      </c>
      <c r="M2526" t="b">
        <v>1</v>
      </c>
      <c r="N2526" t="s">
        <v>8271</v>
      </c>
      <c r="O2526" s="9">
        <f t="shared" si="234"/>
        <v>113</v>
      </c>
      <c r="P2526" s="5">
        <f t="shared" si="235"/>
        <v>68.253012048192772</v>
      </c>
      <c r="Q2526" t="str">
        <f t="shared" si="236"/>
        <v>theater</v>
      </c>
      <c r="R2526" t="str">
        <f t="shared" si="237"/>
        <v>plays</v>
      </c>
      <c r="S2526" s="10">
        <f t="shared" si="238"/>
        <v>42054.74418981481</v>
      </c>
      <c r="T2526" s="10">
        <f t="shared" si="239"/>
        <v>42100.166666666672</v>
      </c>
    </row>
    <row r="2527" spans="1:20" ht="60" x14ac:dyDescent="0.25">
      <c r="A2527">
        <v>1344</v>
      </c>
      <c r="B2527" s="3" t="s">
        <v>1345</v>
      </c>
      <c r="C2527" s="3" t="s">
        <v>5454</v>
      </c>
      <c r="D2527">
        <v>1500</v>
      </c>
      <c r="E2527">
        <v>5666</v>
      </c>
      <c r="F2527" t="s">
        <v>8219</v>
      </c>
      <c r="G2527" t="s">
        <v>8229</v>
      </c>
      <c r="H2527" t="s">
        <v>8251</v>
      </c>
      <c r="I2527">
        <v>1467313039</v>
      </c>
      <c r="J2527">
        <v>1464807439</v>
      </c>
      <c r="K2527" t="b">
        <v>0</v>
      </c>
      <c r="L2527">
        <v>139</v>
      </c>
      <c r="M2527" t="b">
        <v>1</v>
      </c>
      <c r="N2527" t="s">
        <v>8274</v>
      </c>
      <c r="O2527" s="9">
        <f t="shared" si="234"/>
        <v>378</v>
      </c>
      <c r="P2527" s="5">
        <f t="shared" si="235"/>
        <v>40.762589928057551</v>
      </c>
      <c r="Q2527" t="str">
        <f t="shared" si="236"/>
        <v>publishing</v>
      </c>
      <c r="R2527" t="str">
        <f t="shared" si="237"/>
        <v>nonfiction</v>
      </c>
      <c r="S2527" s="10">
        <f t="shared" si="238"/>
        <v>42522.789803240739</v>
      </c>
      <c r="T2527" s="10">
        <f t="shared" si="239"/>
        <v>42551.789803240739</v>
      </c>
    </row>
    <row r="2528" spans="1:20" ht="45" x14ac:dyDescent="0.25">
      <c r="A2528">
        <v>3554</v>
      </c>
      <c r="B2528" s="3" t="s">
        <v>3553</v>
      </c>
      <c r="C2528" s="3" t="s">
        <v>7664</v>
      </c>
      <c r="D2528">
        <v>5000</v>
      </c>
      <c r="E2528">
        <v>5671.11</v>
      </c>
      <c r="F2528" t="s">
        <v>8219</v>
      </c>
      <c r="G2528" t="s">
        <v>8224</v>
      </c>
      <c r="H2528" t="s">
        <v>8246</v>
      </c>
      <c r="I2528">
        <v>1423674000</v>
      </c>
      <c r="J2528">
        <v>1421025159</v>
      </c>
      <c r="K2528" t="b">
        <v>0</v>
      </c>
      <c r="L2528">
        <v>53</v>
      </c>
      <c r="M2528" t="b">
        <v>1</v>
      </c>
      <c r="N2528" t="s">
        <v>8271</v>
      </c>
      <c r="O2528" s="9">
        <f t="shared" si="234"/>
        <v>113</v>
      </c>
      <c r="P2528" s="5">
        <f t="shared" si="235"/>
        <v>107.00207547169811</v>
      </c>
      <c r="Q2528" t="str">
        <f t="shared" si="236"/>
        <v>theater</v>
      </c>
      <c r="R2528" t="str">
        <f t="shared" si="237"/>
        <v>plays</v>
      </c>
      <c r="S2528" s="10">
        <f t="shared" si="238"/>
        <v>42016.050451388888</v>
      </c>
      <c r="T2528" s="10">
        <f t="shared" si="239"/>
        <v>42046.708333333328</v>
      </c>
    </row>
    <row r="2529" spans="1:20" ht="60" x14ac:dyDescent="0.25">
      <c r="A2529">
        <v>3361</v>
      </c>
      <c r="B2529" s="3" t="s">
        <v>3360</v>
      </c>
      <c r="C2529" s="3" t="s">
        <v>7471</v>
      </c>
      <c r="D2529">
        <v>5000</v>
      </c>
      <c r="E2529">
        <v>5673</v>
      </c>
      <c r="F2529" t="s">
        <v>8219</v>
      </c>
      <c r="G2529" t="s">
        <v>8224</v>
      </c>
      <c r="H2529" t="s">
        <v>8246</v>
      </c>
      <c r="I2529">
        <v>1409587140</v>
      </c>
      <c r="J2529">
        <v>1408062990</v>
      </c>
      <c r="K2529" t="b">
        <v>0</v>
      </c>
      <c r="L2529">
        <v>68</v>
      </c>
      <c r="M2529" t="b">
        <v>1</v>
      </c>
      <c r="N2529" t="s">
        <v>8271</v>
      </c>
      <c r="O2529" s="9">
        <f t="shared" si="234"/>
        <v>113</v>
      </c>
      <c r="P2529" s="5">
        <f t="shared" si="235"/>
        <v>83.42647058823529</v>
      </c>
      <c r="Q2529" t="str">
        <f t="shared" si="236"/>
        <v>theater</v>
      </c>
      <c r="R2529" t="str">
        <f t="shared" si="237"/>
        <v>plays</v>
      </c>
      <c r="S2529" s="10">
        <f t="shared" si="238"/>
        <v>41866.025347222225</v>
      </c>
      <c r="T2529" s="10">
        <f t="shared" si="239"/>
        <v>41883.665972222225</v>
      </c>
    </row>
    <row r="2530" spans="1:20" ht="45" x14ac:dyDescent="0.25">
      <c r="A2530">
        <v>2967</v>
      </c>
      <c r="B2530" s="3" t="s">
        <v>2967</v>
      </c>
      <c r="C2530" s="3" t="s">
        <v>7077</v>
      </c>
      <c r="D2530">
        <v>5000</v>
      </c>
      <c r="E2530">
        <v>5696</v>
      </c>
      <c r="F2530" t="s">
        <v>8219</v>
      </c>
      <c r="G2530" t="s">
        <v>8224</v>
      </c>
      <c r="H2530" t="s">
        <v>8246</v>
      </c>
      <c r="I2530">
        <v>1425872692</v>
      </c>
      <c r="J2530">
        <v>1423284292</v>
      </c>
      <c r="K2530" t="b">
        <v>0</v>
      </c>
      <c r="L2530">
        <v>71</v>
      </c>
      <c r="M2530" t="b">
        <v>1</v>
      </c>
      <c r="N2530" t="s">
        <v>8271</v>
      </c>
      <c r="O2530" s="9">
        <f t="shared" si="234"/>
        <v>114</v>
      </c>
      <c r="P2530" s="5">
        <f t="shared" si="235"/>
        <v>80.225352112676063</v>
      </c>
      <c r="Q2530" t="str">
        <f t="shared" si="236"/>
        <v>theater</v>
      </c>
      <c r="R2530" t="str">
        <f t="shared" si="237"/>
        <v>plays</v>
      </c>
      <c r="S2530" s="10">
        <f t="shared" si="238"/>
        <v>42042.197824074072</v>
      </c>
      <c r="T2530" s="10">
        <f t="shared" si="239"/>
        <v>42072.156157407408</v>
      </c>
    </row>
    <row r="2531" spans="1:20" ht="30" x14ac:dyDescent="0.25">
      <c r="A2531">
        <v>3158</v>
      </c>
      <c r="B2531" s="3" t="s">
        <v>3158</v>
      </c>
      <c r="C2531" s="3" t="s">
        <v>7268</v>
      </c>
      <c r="D2531">
        <v>5000</v>
      </c>
      <c r="E2531">
        <v>5700</v>
      </c>
      <c r="F2531" t="s">
        <v>8219</v>
      </c>
      <c r="G2531" t="s">
        <v>8224</v>
      </c>
      <c r="H2531" t="s">
        <v>8246</v>
      </c>
      <c r="I2531">
        <v>1374523752</v>
      </c>
      <c r="J2531">
        <v>1371931752</v>
      </c>
      <c r="K2531" t="b">
        <v>1</v>
      </c>
      <c r="L2531">
        <v>69</v>
      </c>
      <c r="M2531" t="b">
        <v>1</v>
      </c>
      <c r="N2531" t="s">
        <v>8271</v>
      </c>
      <c r="O2531" s="9">
        <f t="shared" si="234"/>
        <v>114</v>
      </c>
      <c r="P2531" s="5">
        <f t="shared" si="235"/>
        <v>82.608695652173907</v>
      </c>
      <c r="Q2531" t="str">
        <f t="shared" si="236"/>
        <v>theater</v>
      </c>
      <c r="R2531" t="str">
        <f t="shared" si="237"/>
        <v>plays</v>
      </c>
      <c r="S2531" s="10">
        <f t="shared" si="238"/>
        <v>41447.839722222219</v>
      </c>
      <c r="T2531" s="10">
        <f t="shared" si="239"/>
        <v>41477.839722222219</v>
      </c>
    </row>
    <row r="2532" spans="1:20" ht="45" x14ac:dyDescent="0.25">
      <c r="A2532">
        <v>1367</v>
      </c>
      <c r="B2532" s="3" t="s">
        <v>1368</v>
      </c>
      <c r="C2532" s="3" t="s">
        <v>5477</v>
      </c>
      <c r="D2532">
        <v>5000</v>
      </c>
      <c r="E2532">
        <v>5713</v>
      </c>
      <c r="F2532" t="s">
        <v>8219</v>
      </c>
      <c r="G2532" t="s">
        <v>8224</v>
      </c>
      <c r="H2532" t="s">
        <v>8246</v>
      </c>
      <c r="I2532">
        <v>1447463050</v>
      </c>
      <c r="J2532">
        <v>1444867450</v>
      </c>
      <c r="K2532" t="b">
        <v>0</v>
      </c>
      <c r="L2532">
        <v>90</v>
      </c>
      <c r="M2532" t="b">
        <v>1</v>
      </c>
      <c r="N2532" t="s">
        <v>8276</v>
      </c>
      <c r="O2532" s="9">
        <f t="shared" si="234"/>
        <v>114</v>
      </c>
      <c r="P2532" s="5">
        <f t="shared" si="235"/>
        <v>63.477777777777774</v>
      </c>
      <c r="Q2532" t="str">
        <f t="shared" si="236"/>
        <v>music</v>
      </c>
      <c r="R2532" t="str">
        <f t="shared" si="237"/>
        <v>rock</v>
      </c>
      <c r="S2532" s="10">
        <f t="shared" si="238"/>
        <v>42292.002893518518</v>
      </c>
      <c r="T2532" s="10">
        <f t="shared" si="239"/>
        <v>42322.044560185182</v>
      </c>
    </row>
    <row r="2533" spans="1:20" ht="60" x14ac:dyDescent="0.25">
      <c r="A2533">
        <v>3456</v>
      </c>
      <c r="B2533" s="3" t="s">
        <v>3455</v>
      </c>
      <c r="C2533" s="3" t="s">
        <v>7566</v>
      </c>
      <c r="D2533">
        <v>3000</v>
      </c>
      <c r="E2533">
        <v>5739</v>
      </c>
      <c r="F2533" t="s">
        <v>8219</v>
      </c>
      <c r="G2533" t="s">
        <v>8224</v>
      </c>
      <c r="H2533" t="s">
        <v>8246</v>
      </c>
      <c r="I2533">
        <v>1406876340</v>
      </c>
      <c r="J2533">
        <v>1404190567</v>
      </c>
      <c r="K2533" t="b">
        <v>0</v>
      </c>
      <c r="L2533">
        <v>16</v>
      </c>
      <c r="M2533" t="b">
        <v>1</v>
      </c>
      <c r="N2533" t="s">
        <v>8271</v>
      </c>
      <c r="O2533" s="9">
        <f t="shared" si="234"/>
        <v>191</v>
      </c>
      <c r="P2533" s="5">
        <f t="shared" si="235"/>
        <v>358.6875</v>
      </c>
      <c r="Q2533" t="str">
        <f t="shared" si="236"/>
        <v>theater</v>
      </c>
      <c r="R2533" t="str">
        <f t="shared" si="237"/>
        <v>plays</v>
      </c>
      <c r="S2533" s="10">
        <f t="shared" si="238"/>
        <v>41821.205636574072</v>
      </c>
      <c r="T2533" s="10">
        <f t="shared" si="239"/>
        <v>41852.290972222225</v>
      </c>
    </row>
    <row r="2534" spans="1:20" ht="60" x14ac:dyDescent="0.25">
      <c r="A2534">
        <v>3249</v>
      </c>
      <c r="B2534" s="3" t="s">
        <v>3249</v>
      </c>
      <c r="C2534" s="3" t="s">
        <v>7359</v>
      </c>
      <c r="D2534">
        <v>5500</v>
      </c>
      <c r="E2534">
        <v>5771</v>
      </c>
      <c r="F2534" t="s">
        <v>8219</v>
      </c>
      <c r="G2534" t="s">
        <v>8224</v>
      </c>
      <c r="H2534" t="s">
        <v>8246</v>
      </c>
      <c r="I2534">
        <v>1434822914</v>
      </c>
      <c r="J2534">
        <v>1432230914</v>
      </c>
      <c r="K2534" t="b">
        <v>1</v>
      </c>
      <c r="L2534">
        <v>88</v>
      </c>
      <c r="M2534" t="b">
        <v>1</v>
      </c>
      <c r="N2534" t="s">
        <v>8271</v>
      </c>
      <c r="O2534" s="9">
        <f t="shared" si="234"/>
        <v>105</v>
      </c>
      <c r="P2534" s="5">
        <f t="shared" si="235"/>
        <v>65.579545454545453</v>
      </c>
      <c r="Q2534" t="str">
        <f t="shared" si="236"/>
        <v>theater</v>
      </c>
      <c r="R2534" t="str">
        <f t="shared" si="237"/>
        <v>plays</v>
      </c>
      <c r="S2534" s="10">
        <f t="shared" si="238"/>
        <v>42145.746689814812</v>
      </c>
      <c r="T2534" s="10">
        <f t="shared" si="239"/>
        <v>42175.746689814812</v>
      </c>
    </row>
    <row r="2535" spans="1:20" ht="45" x14ac:dyDescent="0.25">
      <c r="A2535">
        <v>1757</v>
      </c>
      <c r="B2535" s="3" t="s">
        <v>1758</v>
      </c>
      <c r="C2535" s="3" t="s">
        <v>5867</v>
      </c>
      <c r="D2535">
        <v>5000</v>
      </c>
      <c r="E2535">
        <v>5800</v>
      </c>
      <c r="F2535" t="s">
        <v>8219</v>
      </c>
      <c r="G2535" t="s">
        <v>8224</v>
      </c>
      <c r="H2535" t="s">
        <v>8246</v>
      </c>
      <c r="I2535">
        <v>1485631740</v>
      </c>
      <c r="J2535">
        <v>1483041083</v>
      </c>
      <c r="K2535" t="b">
        <v>0</v>
      </c>
      <c r="L2535">
        <v>14</v>
      </c>
      <c r="M2535" t="b">
        <v>1</v>
      </c>
      <c r="N2535" t="s">
        <v>8285</v>
      </c>
      <c r="O2535" s="9">
        <f t="shared" si="234"/>
        <v>116</v>
      </c>
      <c r="P2535" s="5">
        <f t="shared" si="235"/>
        <v>414.28571428571428</v>
      </c>
      <c r="Q2535" t="str">
        <f t="shared" si="236"/>
        <v>photography</v>
      </c>
      <c r="R2535" t="str">
        <f t="shared" si="237"/>
        <v>photobooks</v>
      </c>
      <c r="S2535" s="10">
        <f t="shared" si="238"/>
        <v>42733.827349537038</v>
      </c>
      <c r="T2535" s="10">
        <f t="shared" si="239"/>
        <v>42763.811805555553</v>
      </c>
    </row>
    <row r="2536" spans="1:20" ht="60" x14ac:dyDescent="0.25">
      <c r="A2536">
        <v>3655</v>
      </c>
      <c r="B2536" s="3" t="s">
        <v>3652</v>
      </c>
      <c r="C2536" s="3" t="s">
        <v>7765</v>
      </c>
      <c r="D2536">
        <v>5000</v>
      </c>
      <c r="E2536">
        <v>5813</v>
      </c>
      <c r="F2536" t="s">
        <v>8219</v>
      </c>
      <c r="G2536" t="s">
        <v>8224</v>
      </c>
      <c r="H2536" t="s">
        <v>8246</v>
      </c>
      <c r="I2536">
        <v>1437202740</v>
      </c>
      <c r="J2536">
        <v>1434654998</v>
      </c>
      <c r="K2536" t="b">
        <v>0</v>
      </c>
      <c r="L2536">
        <v>79</v>
      </c>
      <c r="M2536" t="b">
        <v>1</v>
      </c>
      <c r="N2536" t="s">
        <v>8271</v>
      </c>
      <c r="O2536" s="9">
        <f t="shared" si="234"/>
        <v>116</v>
      </c>
      <c r="P2536" s="5">
        <f t="shared" si="235"/>
        <v>73.582278481012665</v>
      </c>
      <c r="Q2536" t="str">
        <f t="shared" si="236"/>
        <v>theater</v>
      </c>
      <c r="R2536" t="str">
        <f t="shared" si="237"/>
        <v>plays</v>
      </c>
      <c r="S2536" s="10">
        <f t="shared" si="238"/>
        <v>42173.803217592591</v>
      </c>
      <c r="T2536" s="10">
        <f t="shared" si="239"/>
        <v>42203.290972222225</v>
      </c>
    </row>
    <row r="2537" spans="1:20" ht="60" x14ac:dyDescent="0.25">
      <c r="A2537">
        <v>844</v>
      </c>
      <c r="B2537" s="3" t="s">
        <v>845</v>
      </c>
      <c r="C2537" s="3" t="s">
        <v>4954</v>
      </c>
      <c r="D2537">
        <v>3000</v>
      </c>
      <c r="E2537">
        <v>5824</v>
      </c>
      <c r="F2537" t="s">
        <v>8219</v>
      </c>
      <c r="G2537" t="s">
        <v>8224</v>
      </c>
      <c r="H2537" t="s">
        <v>8246</v>
      </c>
      <c r="I2537">
        <v>1414817940</v>
      </c>
      <c r="J2537">
        <v>1411489552</v>
      </c>
      <c r="K2537" t="b">
        <v>1</v>
      </c>
      <c r="L2537">
        <v>159</v>
      </c>
      <c r="M2537" t="b">
        <v>1</v>
      </c>
      <c r="N2537" t="s">
        <v>8277</v>
      </c>
      <c r="O2537" s="9">
        <f t="shared" si="234"/>
        <v>194</v>
      </c>
      <c r="P2537" s="5">
        <f t="shared" si="235"/>
        <v>36.628930817610062</v>
      </c>
      <c r="Q2537" t="str">
        <f t="shared" si="236"/>
        <v>music</v>
      </c>
      <c r="R2537" t="str">
        <f t="shared" si="237"/>
        <v>metal</v>
      </c>
      <c r="S2537" s="10">
        <f t="shared" si="238"/>
        <v>41905.684629629628</v>
      </c>
      <c r="T2537" s="10">
        <f t="shared" si="239"/>
        <v>41944.207638888889</v>
      </c>
    </row>
    <row r="2538" spans="1:20" ht="45" x14ac:dyDescent="0.25">
      <c r="A2538">
        <v>839</v>
      </c>
      <c r="B2538" s="3" t="s">
        <v>840</v>
      </c>
      <c r="C2538" s="3" t="s">
        <v>4949</v>
      </c>
      <c r="D2538">
        <v>5000</v>
      </c>
      <c r="E2538">
        <v>5830.83</v>
      </c>
      <c r="F2538" t="s">
        <v>8219</v>
      </c>
      <c r="G2538" t="s">
        <v>8224</v>
      </c>
      <c r="H2538" t="s">
        <v>8246</v>
      </c>
      <c r="I2538">
        <v>1348337956</v>
      </c>
      <c r="J2538">
        <v>1345745956</v>
      </c>
      <c r="K2538" t="b">
        <v>0</v>
      </c>
      <c r="L2538">
        <v>96</v>
      </c>
      <c r="M2538" t="b">
        <v>1</v>
      </c>
      <c r="N2538" t="s">
        <v>8276</v>
      </c>
      <c r="O2538" s="9">
        <f t="shared" si="234"/>
        <v>117</v>
      </c>
      <c r="P2538" s="5">
        <f t="shared" si="235"/>
        <v>60.737812499999997</v>
      </c>
      <c r="Q2538" t="str">
        <f t="shared" si="236"/>
        <v>music</v>
      </c>
      <c r="R2538" t="str">
        <f t="shared" si="237"/>
        <v>rock</v>
      </c>
      <c r="S2538" s="10">
        <f t="shared" si="238"/>
        <v>41144.763379629629</v>
      </c>
      <c r="T2538" s="10">
        <f t="shared" si="239"/>
        <v>41174.763379629629</v>
      </c>
    </row>
    <row r="2539" spans="1:20" ht="60" x14ac:dyDescent="0.25">
      <c r="A2539">
        <v>2799</v>
      </c>
      <c r="B2539" s="3" t="s">
        <v>2799</v>
      </c>
      <c r="C2539" s="3" t="s">
        <v>6909</v>
      </c>
      <c r="D2539">
        <v>5000</v>
      </c>
      <c r="E2539">
        <v>5831.74</v>
      </c>
      <c r="F2539" t="s">
        <v>8219</v>
      </c>
      <c r="G2539" t="s">
        <v>8225</v>
      </c>
      <c r="H2539" t="s">
        <v>8247</v>
      </c>
      <c r="I2539">
        <v>1466179200</v>
      </c>
      <c r="J2539">
        <v>1463466070</v>
      </c>
      <c r="K2539" t="b">
        <v>0</v>
      </c>
      <c r="L2539">
        <v>130</v>
      </c>
      <c r="M2539" t="b">
        <v>1</v>
      </c>
      <c r="N2539" t="s">
        <v>8271</v>
      </c>
      <c r="O2539" s="9">
        <f t="shared" si="234"/>
        <v>117</v>
      </c>
      <c r="P2539" s="5">
        <f t="shared" si="235"/>
        <v>44.859538461538463</v>
      </c>
      <c r="Q2539" t="str">
        <f t="shared" si="236"/>
        <v>theater</v>
      </c>
      <c r="R2539" t="str">
        <f t="shared" si="237"/>
        <v>plays</v>
      </c>
      <c r="S2539" s="10">
        <f t="shared" si="238"/>
        <v>42507.264699074076</v>
      </c>
      <c r="T2539" s="10">
        <f t="shared" si="239"/>
        <v>42538.666666666672</v>
      </c>
    </row>
    <row r="2540" spans="1:20" ht="60" x14ac:dyDescent="0.25">
      <c r="A2540">
        <v>3553</v>
      </c>
      <c r="B2540" s="3" t="s">
        <v>3552</v>
      </c>
      <c r="C2540" s="3" t="s">
        <v>7663</v>
      </c>
      <c r="D2540">
        <v>5500</v>
      </c>
      <c r="E2540">
        <v>5845</v>
      </c>
      <c r="F2540" t="s">
        <v>8219</v>
      </c>
      <c r="G2540" t="s">
        <v>8224</v>
      </c>
      <c r="H2540" t="s">
        <v>8246</v>
      </c>
      <c r="I2540">
        <v>1439337600</v>
      </c>
      <c r="J2540">
        <v>1436575280</v>
      </c>
      <c r="K2540" t="b">
        <v>0</v>
      </c>
      <c r="L2540">
        <v>104</v>
      </c>
      <c r="M2540" t="b">
        <v>1</v>
      </c>
      <c r="N2540" t="s">
        <v>8271</v>
      </c>
      <c r="O2540" s="9">
        <f t="shared" si="234"/>
        <v>106</v>
      </c>
      <c r="P2540" s="5">
        <f t="shared" si="235"/>
        <v>56.20192307692308</v>
      </c>
      <c r="Q2540" t="str">
        <f t="shared" si="236"/>
        <v>theater</v>
      </c>
      <c r="R2540" t="str">
        <f t="shared" si="237"/>
        <v>plays</v>
      </c>
      <c r="S2540" s="10">
        <f t="shared" si="238"/>
        <v>42196.028703703705</v>
      </c>
      <c r="T2540" s="10">
        <f t="shared" si="239"/>
        <v>42228</v>
      </c>
    </row>
    <row r="2541" spans="1:20" x14ac:dyDescent="0.25">
      <c r="A2541">
        <v>1032</v>
      </c>
      <c r="B2541" s="3" t="s">
        <v>1033</v>
      </c>
      <c r="C2541" s="3" t="s">
        <v>5142</v>
      </c>
      <c r="D2541">
        <v>5400</v>
      </c>
      <c r="E2541">
        <v>5858.84</v>
      </c>
      <c r="F2541" t="s">
        <v>8219</v>
      </c>
      <c r="G2541" t="s">
        <v>8224</v>
      </c>
      <c r="H2541" t="s">
        <v>8246</v>
      </c>
      <c r="I2541">
        <v>1466697625</v>
      </c>
      <c r="J2541">
        <v>1464105625</v>
      </c>
      <c r="K2541" t="b">
        <v>0</v>
      </c>
      <c r="L2541">
        <v>96</v>
      </c>
      <c r="M2541" t="b">
        <v>1</v>
      </c>
      <c r="N2541" t="s">
        <v>8280</v>
      </c>
      <c r="O2541" s="9">
        <f t="shared" si="234"/>
        <v>108</v>
      </c>
      <c r="P2541" s="5">
        <f t="shared" si="235"/>
        <v>61.029583333333335</v>
      </c>
      <c r="Q2541" t="str">
        <f t="shared" si="236"/>
        <v>music</v>
      </c>
      <c r="R2541" t="str">
        <f t="shared" si="237"/>
        <v>electronic music</v>
      </c>
      <c r="S2541" s="10">
        <f t="shared" si="238"/>
        <v>42514.666956018518</v>
      </c>
      <c r="T2541" s="10">
        <f t="shared" si="239"/>
        <v>42544.666956018518</v>
      </c>
    </row>
    <row r="2542" spans="1:20" ht="60" x14ac:dyDescent="0.25">
      <c r="A2542">
        <v>276</v>
      </c>
      <c r="B2542" s="3" t="s">
        <v>277</v>
      </c>
      <c r="C2542" s="3" t="s">
        <v>4386</v>
      </c>
      <c r="D2542">
        <v>4000</v>
      </c>
      <c r="E2542">
        <v>5904</v>
      </c>
      <c r="F2542" t="s">
        <v>8219</v>
      </c>
      <c r="G2542" t="s">
        <v>8224</v>
      </c>
      <c r="H2542" t="s">
        <v>8246</v>
      </c>
      <c r="I2542">
        <v>1335574674</v>
      </c>
      <c r="J2542">
        <v>1330394274</v>
      </c>
      <c r="K2542" t="b">
        <v>1</v>
      </c>
      <c r="L2542">
        <v>62</v>
      </c>
      <c r="M2542" t="b">
        <v>1</v>
      </c>
      <c r="N2542" t="s">
        <v>8269</v>
      </c>
      <c r="O2542" s="9">
        <f t="shared" si="234"/>
        <v>148</v>
      </c>
      <c r="P2542" s="5">
        <f t="shared" si="235"/>
        <v>95.225806451612897</v>
      </c>
      <c r="Q2542" t="str">
        <f t="shared" si="236"/>
        <v>film &amp; video</v>
      </c>
      <c r="R2542" t="str">
        <f t="shared" si="237"/>
        <v>documentary</v>
      </c>
      <c r="S2542" s="10">
        <f t="shared" si="238"/>
        <v>40967.081874999996</v>
      </c>
      <c r="T2542" s="10">
        <f t="shared" si="239"/>
        <v>41027.040208333332</v>
      </c>
    </row>
    <row r="2543" spans="1:20" ht="45" x14ac:dyDescent="0.25">
      <c r="A2543">
        <v>2249</v>
      </c>
      <c r="B2543" s="3" t="s">
        <v>2250</v>
      </c>
      <c r="C2543" s="3" t="s">
        <v>6359</v>
      </c>
      <c r="D2543">
        <v>3500</v>
      </c>
      <c r="E2543">
        <v>5907</v>
      </c>
      <c r="F2543" t="s">
        <v>8219</v>
      </c>
      <c r="G2543" t="s">
        <v>8224</v>
      </c>
      <c r="H2543" t="s">
        <v>8246</v>
      </c>
      <c r="I2543">
        <v>1364917965</v>
      </c>
      <c r="J2543">
        <v>1362329565</v>
      </c>
      <c r="K2543" t="b">
        <v>0</v>
      </c>
      <c r="L2543">
        <v>180</v>
      </c>
      <c r="M2543" t="b">
        <v>1</v>
      </c>
      <c r="N2543" t="s">
        <v>8297</v>
      </c>
      <c r="O2543" s="9">
        <f t="shared" si="234"/>
        <v>169</v>
      </c>
      <c r="P2543" s="5">
        <f t="shared" si="235"/>
        <v>32.81666666666667</v>
      </c>
      <c r="Q2543" t="str">
        <f t="shared" si="236"/>
        <v>games</v>
      </c>
      <c r="R2543" t="str">
        <f t="shared" si="237"/>
        <v>tabletop games</v>
      </c>
      <c r="S2543" s="10">
        <f t="shared" si="238"/>
        <v>41336.703298611108</v>
      </c>
      <c r="T2543" s="10">
        <f t="shared" si="239"/>
        <v>41366.661631944444</v>
      </c>
    </row>
    <row r="2544" spans="1:20" ht="60" x14ac:dyDescent="0.25">
      <c r="A2544">
        <v>264</v>
      </c>
      <c r="B2544" s="3" t="s">
        <v>265</v>
      </c>
      <c r="C2544" s="3" t="s">
        <v>4374</v>
      </c>
      <c r="D2544">
        <v>5000</v>
      </c>
      <c r="E2544">
        <v>5910</v>
      </c>
      <c r="F2544" t="s">
        <v>8219</v>
      </c>
      <c r="G2544" t="s">
        <v>8224</v>
      </c>
      <c r="H2544" t="s">
        <v>8246</v>
      </c>
      <c r="I2544">
        <v>1336747995</v>
      </c>
      <c r="J2544">
        <v>1334155995</v>
      </c>
      <c r="K2544" t="b">
        <v>1</v>
      </c>
      <c r="L2544">
        <v>91</v>
      </c>
      <c r="M2544" t="b">
        <v>1</v>
      </c>
      <c r="N2544" t="s">
        <v>8269</v>
      </c>
      <c r="O2544" s="9">
        <f t="shared" si="234"/>
        <v>118</v>
      </c>
      <c r="P2544" s="5">
        <f t="shared" si="235"/>
        <v>64.945054945054949</v>
      </c>
      <c r="Q2544" t="str">
        <f t="shared" si="236"/>
        <v>film &amp; video</v>
      </c>
      <c r="R2544" t="str">
        <f t="shared" si="237"/>
        <v>documentary</v>
      </c>
      <c r="S2544" s="10">
        <f t="shared" si="238"/>
        <v>41010.620312500003</v>
      </c>
      <c r="T2544" s="10">
        <f t="shared" si="239"/>
        <v>41040.620312500003</v>
      </c>
    </row>
    <row r="2545" spans="1:20" ht="45" x14ac:dyDescent="0.25">
      <c r="A2545">
        <v>2063</v>
      </c>
      <c r="B2545" s="3" t="s">
        <v>2064</v>
      </c>
      <c r="C2545" s="3" t="s">
        <v>6173</v>
      </c>
      <c r="D2545">
        <v>4000</v>
      </c>
      <c r="E2545">
        <v>5922</v>
      </c>
      <c r="F2545" t="s">
        <v>8219</v>
      </c>
      <c r="G2545" t="s">
        <v>8236</v>
      </c>
      <c r="H2545" t="s">
        <v>8249</v>
      </c>
      <c r="I2545">
        <v>1463333701</v>
      </c>
      <c r="J2545">
        <v>1460482501</v>
      </c>
      <c r="K2545" t="b">
        <v>0</v>
      </c>
      <c r="L2545">
        <v>49</v>
      </c>
      <c r="M2545" t="b">
        <v>1</v>
      </c>
      <c r="N2545" t="s">
        <v>8295</v>
      </c>
      <c r="O2545" s="9">
        <f t="shared" si="234"/>
        <v>148</v>
      </c>
      <c r="P2545" s="5">
        <f t="shared" si="235"/>
        <v>120.85714285714286</v>
      </c>
      <c r="Q2545" t="str">
        <f t="shared" si="236"/>
        <v>technology</v>
      </c>
      <c r="R2545" t="str">
        <f t="shared" si="237"/>
        <v>hardware</v>
      </c>
      <c r="S2545" s="10">
        <f t="shared" si="238"/>
        <v>42472.73265046296</v>
      </c>
      <c r="T2545" s="10">
        <f t="shared" si="239"/>
        <v>42505.73265046296</v>
      </c>
    </row>
    <row r="2546" spans="1:20" ht="45" x14ac:dyDescent="0.25">
      <c r="A2546">
        <v>3233</v>
      </c>
      <c r="B2546" s="3" t="s">
        <v>3233</v>
      </c>
      <c r="C2546" s="3" t="s">
        <v>7343</v>
      </c>
      <c r="D2546">
        <v>5000</v>
      </c>
      <c r="E2546">
        <v>5940</v>
      </c>
      <c r="F2546" t="s">
        <v>8219</v>
      </c>
      <c r="G2546" t="s">
        <v>8224</v>
      </c>
      <c r="H2546" t="s">
        <v>8246</v>
      </c>
      <c r="I2546">
        <v>1488482355</v>
      </c>
      <c r="J2546">
        <v>1485890355</v>
      </c>
      <c r="K2546" t="b">
        <v>0</v>
      </c>
      <c r="L2546">
        <v>61</v>
      </c>
      <c r="M2546" t="b">
        <v>1</v>
      </c>
      <c r="N2546" t="s">
        <v>8271</v>
      </c>
      <c r="O2546" s="9">
        <f t="shared" si="234"/>
        <v>119</v>
      </c>
      <c r="P2546" s="5">
        <f t="shared" si="235"/>
        <v>97.377049180327873</v>
      </c>
      <c r="Q2546" t="str">
        <f t="shared" si="236"/>
        <v>theater</v>
      </c>
      <c r="R2546" t="str">
        <f t="shared" si="237"/>
        <v>plays</v>
      </c>
      <c r="S2546" s="10">
        <f t="shared" si="238"/>
        <v>42766.805034722223</v>
      </c>
      <c r="T2546" s="10">
        <f t="shared" si="239"/>
        <v>42796.805034722223</v>
      </c>
    </row>
    <row r="2547" spans="1:20" ht="60" x14ac:dyDescent="0.25">
      <c r="A2547">
        <v>1348</v>
      </c>
      <c r="B2547" s="3" t="s">
        <v>1349</v>
      </c>
      <c r="C2547" s="3" t="s">
        <v>5458</v>
      </c>
      <c r="D2547">
        <v>5875</v>
      </c>
      <c r="E2547">
        <v>5985</v>
      </c>
      <c r="F2547" t="s">
        <v>8219</v>
      </c>
      <c r="G2547" t="s">
        <v>8224</v>
      </c>
      <c r="H2547" t="s">
        <v>8246</v>
      </c>
      <c r="I2547">
        <v>1418904533</v>
      </c>
      <c r="J2547">
        <v>1416485333</v>
      </c>
      <c r="K2547" t="b">
        <v>0</v>
      </c>
      <c r="L2547">
        <v>26</v>
      </c>
      <c r="M2547" t="b">
        <v>1</v>
      </c>
      <c r="N2547" t="s">
        <v>8274</v>
      </c>
      <c r="O2547" s="9">
        <f t="shared" si="234"/>
        <v>102</v>
      </c>
      <c r="P2547" s="5">
        <f t="shared" si="235"/>
        <v>230.19230769230768</v>
      </c>
      <c r="Q2547" t="str">
        <f t="shared" si="236"/>
        <v>publishing</v>
      </c>
      <c r="R2547" t="str">
        <f t="shared" si="237"/>
        <v>nonfiction</v>
      </c>
      <c r="S2547" s="10">
        <f t="shared" si="238"/>
        <v>41963.506168981476</v>
      </c>
      <c r="T2547" s="10">
        <f t="shared" si="239"/>
        <v>41991.506168981476</v>
      </c>
    </row>
    <row r="2548" spans="1:20" ht="45" x14ac:dyDescent="0.25">
      <c r="A2548">
        <v>45</v>
      </c>
      <c r="B2548" s="3" t="s">
        <v>47</v>
      </c>
      <c r="C2548" s="3" t="s">
        <v>4156</v>
      </c>
      <c r="D2548">
        <v>5000</v>
      </c>
      <c r="E2548">
        <v>6000</v>
      </c>
      <c r="F2548" t="s">
        <v>8219</v>
      </c>
      <c r="G2548" t="s">
        <v>8224</v>
      </c>
      <c r="H2548" t="s">
        <v>8246</v>
      </c>
      <c r="I2548">
        <v>1461769107</v>
      </c>
      <c r="J2548">
        <v>1459177107</v>
      </c>
      <c r="K2548" t="b">
        <v>0</v>
      </c>
      <c r="L2548">
        <v>61</v>
      </c>
      <c r="M2548" t="b">
        <v>1</v>
      </c>
      <c r="N2548" t="s">
        <v>8265</v>
      </c>
      <c r="O2548" s="9">
        <f t="shared" si="234"/>
        <v>120</v>
      </c>
      <c r="P2548" s="5">
        <f t="shared" si="235"/>
        <v>98.360655737704917</v>
      </c>
      <c r="Q2548" t="str">
        <f t="shared" si="236"/>
        <v>film &amp; video</v>
      </c>
      <c r="R2548" t="str">
        <f t="shared" si="237"/>
        <v>television</v>
      </c>
      <c r="S2548" s="10">
        <f t="shared" si="238"/>
        <v>42457.623923611114</v>
      </c>
      <c r="T2548" s="10">
        <f t="shared" si="239"/>
        <v>42487.623923611114</v>
      </c>
    </row>
    <row r="2549" spans="1:20" ht="30" x14ac:dyDescent="0.25">
      <c r="A2549">
        <v>262</v>
      </c>
      <c r="B2549" s="3" t="s">
        <v>263</v>
      </c>
      <c r="C2549" s="3" t="s">
        <v>4372</v>
      </c>
      <c r="D2549">
        <v>2500</v>
      </c>
      <c r="E2549">
        <v>6000</v>
      </c>
      <c r="F2549" t="s">
        <v>8219</v>
      </c>
      <c r="G2549" t="s">
        <v>8224</v>
      </c>
      <c r="H2549" t="s">
        <v>8246</v>
      </c>
      <c r="I2549">
        <v>1298699828</v>
      </c>
      <c r="J2549">
        <v>1294811828</v>
      </c>
      <c r="K2549" t="b">
        <v>1</v>
      </c>
      <c r="L2549">
        <v>145</v>
      </c>
      <c r="M2549" t="b">
        <v>1</v>
      </c>
      <c r="N2549" t="s">
        <v>8269</v>
      </c>
      <c r="O2549" s="9">
        <f t="shared" si="234"/>
        <v>240</v>
      </c>
      <c r="P2549" s="5">
        <f t="shared" si="235"/>
        <v>41.379310344827587</v>
      </c>
      <c r="Q2549" t="str">
        <f t="shared" si="236"/>
        <v>film &amp; video</v>
      </c>
      <c r="R2549" t="str">
        <f t="shared" si="237"/>
        <v>documentary</v>
      </c>
      <c r="S2549" s="10">
        <f t="shared" si="238"/>
        <v>40555.24800925926</v>
      </c>
      <c r="T2549" s="10">
        <f t="shared" si="239"/>
        <v>40600.24800925926</v>
      </c>
    </row>
    <row r="2550" spans="1:20" ht="30" x14ac:dyDescent="0.25">
      <c r="A2550">
        <v>2496</v>
      </c>
      <c r="B2550" s="3" t="s">
        <v>2496</v>
      </c>
      <c r="C2550" s="3" t="s">
        <v>6606</v>
      </c>
      <c r="D2550">
        <v>6000</v>
      </c>
      <c r="E2550">
        <v>6000</v>
      </c>
      <c r="F2550" t="s">
        <v>8219</v>
      </c>
      <c r="G2550" t="s">
        <v>8224</v>
      </c>
      <c r="H2550" t="s">
        <v>8246</v>
      </c>
      <c r="I2550">
        <v>1364597692</v>
      </c>
      <c r="J2550">
        <v>1361577292</v>
      </c>
      <c r="K2550" t="b">
        <v>0</v>
      </c>
      <c r="L2550">
        <v>10</v>
      </c>
      <c r="M2550" t="b">
        <v>1</v>
      </c>
      <c r="N2550" t="s">
        <v>8279</v>
      </c>
      <c r="O2550" s="9">
        <f t="shared" si="234"/>
        <v>100</v>
      </c>
      <c r="P2550" s="5">
        <f t="shared" si="235"/>
        <v>600</v>
      </c>
      <c r="Q2550" t="str">
        <f t="shared" si="236"/>
        <v>music</v>
      </c>
      <c r="R2550" t="str">
        <f t="shared" si="237"/>
        <v>indie rock</v>
      </c>
      <c r="S2550" s="10">
        <f t="shared" si="238"/>
        <v>41327.996435185189</v>
      </c>
      <c r="T2550" s="10">
        <f t="shared" si="239"/>
        <v>41362.954768518517</v>
      </c>
    </row>
    <row r="2551" spans="1:20" ht="60" x14ac:dyDescent="0.25">
      <c r="A2551">
        <v>2822</v>
      </c>
      <c r="B2551" s="3" t="s">
        <v>2822</v>
      </c>
      <c r="C2551" s="3" t="s">
        <v>6932</v>
      </c>
      <c r="D2551">
        <v>6000</v>
      </c>
      <c r="E2551">
        <v>6000</v>
      </c>
      <c r="F2551" t="s">
        <v>8219</v>
      </c>
      <c r="G2551" t="s">
        <v>8224</v>
      </c>
      <c r="H2551" t="s">
        <v>8246</v>
      </c>
      <c r="I2551">
        <v>1427469892</v>
      </c>
      <c r="J2551">
        <v>1424881492</v>
      </c>
      <c r="K2551" t="b">
        <v>0</v>
      </c>
      <c r="L2551">
        <v>94</v>
      </c>
      <c r="M2551" t="b">
        <v>1</v>
      </c>
      <c r="N2551" t="s">
        <v>8271</v>
      </c>
      <c r="O2551" s="9">
        <f t="shared" si="234"/>
        <v>100</v>
      </c>
      <c r="P2551" s="5">
        <f t="shared" si="235"/>
        <v>63.829787234042556</v>
      </c>
      <c r="Q2551" t="str">
        <f t="shared" si="236"/>
        <v>theater</v>
      </c>
      <c r="R2551" t="str">
        <f t="shared" si="237"/>
        <v>plays</v>
      </c>
      <c r="S2551" s="10">
        <f t="shared" si="238"/>
        <v>42060.683935185181</v>
      </c>
      <c r="T2551" s="10">
        <f t="shared" si="239"/>
        <v>42090.642268518524</v>
      </c>
    </row>
    <row r="2552" spans="1:20" ht="45" x14ac:dyDescent="0.25">
      <c r="A2552">
        <v>3332</v>
      </c>
      <c r="B2552" s="3" t="s">
        <v>3332</v>
      </c>
      <c r="C2552" s="3" t="s">
        <v>7442</v>
      </c>
      <c r="D2552">
        <v>6000</v>
      </c>
      <c r="E2552">
        <v>6000</v>
      </c>
      <c r="F2552" t="s">
        <v>8219</v>
      </c>
      <c r="G2552" t="s">
        <v>8224</v>
      </c>
      <c r="H2552" t="s">
        <v>8246</v>
      </c>
      <c r="I2552">
        <v>1405802330</v>
      </c>
      <c r="J2552">
        <v>1403210330</v>
      </c>
      <c r="K2552" t="b">
        <v>0</v>
      </c>
      <c r="L2552">
        <v>83</v>
      </c>
      <c r="M2552" t="b">
        <v>1</v>
      </c>
      <c r="N2552" t="s">
        <v>8271</v>
      </c>
      <c r="O2552" s="9">
        <f t="shared" si="234"/>
        <v>100</v>
      </c>
      <c r="P2552" s="5">
        <f t="shared" si="235"/>
        <v>72.289156626506028</v>
      </c>
      <c r="Q2552" t="str">
        <f t="shared" si="236"/>
        <v>theater</v>
      </c>
      <c r="R2552" t="str">
        <f t="shared" si="237"/>
        <v>plays</v>
      </c>
      <c r="S2552" s="10">
        <f t="shared" si="238"/>
        <v>41809.860300925924</v>
      </c>
      <c r="T2552" s="10">
        <f t="shared" si="239"/>
        <v>41839.860300925924</v>
      </c>
    </row>
    <row r="2553" spans="1:20" ht="60" x14ac:dyDescent="0.25">
      <c r="A2553">
        <v>3384</v>
      </c>
      <c r="B2553" s="3" t="s">
        <v>3383</v>
      </c>
      <c r="C2553" s="3" t="s">
        <v>7494</v>
      </c>
      <c r="D2553">
        <v>6000</v>
      </c>
      <c r="E2553">
        <v>6000.66</v>
      </c>
      <c r="F2553" t="s">
        <v>8219</v>
      </c>
      <c r="G2553" t="s">
        <v>8224</v>
      </c>
      <c r="H2553" t="s">
        <v>8246</v>
      </c>
      <c r="I2553">
        <v>1448074800</v>
      </c>
      <c r="J2553">
        <v>1444874768</v>
      </c>
      <c r="K2553" t="b">
        <v>0</v>
      </c>
      <c r="L2553">
        <v>64</v>
      </c>
      <c r="M2553" t="b">
        <v>1</v>
      </c>
      <c r="N2553" t="s">
        <v>8271</v>
      </c>
      <c r="O2553" s="9">
        <f t="shared" si="234"/>
        <v>100</v>
      </c>
      <c r="P2553" s="5">
        <f t="shared" si="235"/>
        <v>93.760312499999998</v>
      </c>
      <c r="Q2553" t="str">
        <f t="shared" si="236"/>
        <v>theater</v>
      </c>
      <c r="R2553" t="str">
        <f t="shared" si="237"/>
        <v>plays</v>
      </c>
      <c r="S2553" s="10">
        <f t="shared" si="238"/>
        <v>42292.087592592594</v>
      </c>
      <c r="T2553" s="10">
        <f t="shared" si="239"/>
        <v>42329.125</v>
      </c>
    </row>
    <row r="2554" spans="1:20" ht="45" x14ac:dyDescent="0.25">
      <c r="A2554">
        <v>291</v>
      </c>
      <c r="B2554" s="3" t="s">
        <v>292</v>
      </c>
      <c r="C2554" s="3" t="s">
        <v>4401</v>
      </c>
      <c r="D2554">
        <v>5000</v>
      </c>
      <c r="E2554">
        <v>6001</v>
      </c>
      <c r="F2554" t="s">
        <v>8219</v>
      </c>
      <c r="G2554" t="s">
        <v>8224</v>
      </c>
      <c r="H2554" t="s">
        <v>8246</v>
      </c>
      <c r="I2554">
        <v>1367366460</v>
      </c>
      <c r="J2554">
        <v>1365791246</v>
      </c>
      <c r="K2554" t="b">
        <v>1</v>
      </c>
      <c r="L2554">
        <v>128</v>
      </c>
      <c r="M2554" t="b">
        <v>1</v>
      </c>
      <c r="N2554" t="s">
        <v>8269</v>
      </c>
      <c r="O2554" s="9">
        <f t="shared" si="234"/>
        <v>120</v>
      </c>
      <c r="P2554" s="5">
        <f t="shared" si="235"/>
        <v>46.8828125</v>
      </c>
      <c r="Q2554" t="str">
        <f t="shared" si="236"/>
        <v>film &amp; video</v>
      </c>
      <c r="R2554" t="str">
        <f t="shared" si="237"/>
        <v>documentary</v>
      </c>
      <c r="S2554" s="10">
        <f t="shared" si="238"/>
        <v>41376.769050925926</v>
      </c>
      <c r="T2554" s="10">
        <f t="shared" si="239"/>
        <v>41395.000694444447</v>
      </c>
    </row>
    <row r="2555" spans="1:20" ht="60" x14ac:dyDescent="0.25">
      <c r="A2555">
        <v>3213</v>
      </c>
      <c r="B2555" s="3" t="s">
        <v>3213</v>
      </c>
      <c r="C2555" s="3" t="s">
        <v>7323</v>
      </c>
      <c r="D2555">
        <v>6000</v>
      </c>
      <c r="E2555">
        <v>6007</v>
      </c>
      <c r="F2555" t="s">
        <v>8219</v>
      </c>
      <c r="G2555" t="s">
        <v>8225</v>
      </c>
      <c r="H2555" t="s">
        <v>8247</v>
      </c>
      <c r="I2555">
        <v>1437934759</v>
      </c>
      <c r="J2555">
        <v>1434478759</v>
      </c>
      <c r="K2555" t="b">
        <v>1</v>
      </c>
      <c r="L2555">
        <v>47</v>
      </c>
      <c r="M2555" t="b">
        <v>1</v>
      </c>
      <c r="N2555" t="s">
        <v>8271</v>
      </c>
      <c r="O2555" s="9">
        <f t="shared" si="234"/>
        <v>100</v>
      </c>
      <c r="P2555" s="5">
        <f t="shared" si="235"/>
        <v>127.80851063829788</v>
      </c>
      <c r="Q2555" t="str">
        <f t="shared" si="236"/>
        <v>theater</v>
      </c>
      <c r="R2555" t="str">
        <f t="shared" si="237"/>
        <v>plays</v>
      </c>
      <c r="S2555" s="10">
        <f t="shared" si="238"/>
        <v>42171.763414351852</v>
      </c>
      <c r="T2555" s="10">
        <f t="shared" si="239"/>
        <v>42211.763414351852</v>
      </c>
    </row>
    <row r="2556" spans="1:20" ht="45" x14ac:dyDescent="0.25">
      <c r="A2556">
        <v>845</v>
      </c>
      <c r="B2556" s="3" t="s">
        <v>846</v>
      </c>
      <c r="C2556" s="3" t="s">
        <v>4955</v>
      </c>
      <c r="D2556">
        <v>5000</v>
      </c>
      <c r="E2556">
        <v>6019.01</v>
      </c>
      <c r="F2556" t="s">
        <v>8219</v>
      </c>
      <c r="G2556" t="s">
        <v>8224</v>
      </c>
      <c r="H2556" t="s">
        <v>8246</v>
      </c>
      <c r="I2556">
        <v>1473047940</v>
      </c>
      <c r="J2556">
        <v>1469595396</v>
      </c>
      <c r="K2556" t="b">
        <v>0</v>
      </c>
      <c r="L2556">
        <v>177</v>
      </c>
      <c r="M2556" t="b">
        <v>1</v>
      </c>
      <c r="N2556" t="s">
        <v>8277</v>
      </c>
      <c r="O2556" s="9">
        <f t="shared" si="234"/>
        <v>120</v>
      </c>
      <c r="P2556" s="5">
        <f t="shared" si="235"/>
        <v>34.005706214689269</v>
      </c>
      <c r="Q2556" t="str">
        <f t="shared" si="236"/>
        <v>music</v>
      </c>
      <c r="R2556" t="str">
        <f t="shared" si="237"/>
        <v>metal</v>
      </c>
      <c r="S2556" s="10">
        <f t="shared" si="238"/>
        <v>42578.205972222218</v>
      </c>
      <c r="T2556" s="10">
        <f t="shared" si="239"/>
        <v>42618.165972222225</v>
      </c>
    </row>
    <row r="2557" spans="1:20" ht="45" x14ac:dyDescent="0.25">
      <c r="A2557">
        <v>2098</v>
      </c>
      <c r="B2557" s="3" t="s">
        <v>2099</v>
      </c>
      <c r="C2557" s="3" t="s">
        <v>6208</v>
      </c>
      <c r="D2557">
        <v>6000</v>
      </c>
      <c r="E2557">
        <v>6020</v>
      </c>
      <c r="F2557" t="s">
        <v>8219</v>
      </c>
      <c r="G2557" t="s">
        <v>8224</v>
      </c>
      <c r="H2557" t="s">
        <v>8246</v>
      </c>
      <c r="I2557">
        <v>1331174635</v>
      </c>
      <c r="J2557">
        <v>1328582635</v>
      </c>
      <c r="K2557" t="b">
        <v>0</v>
      </c>
      <c r="L2557">
        <v>32</v>
      </c>
      <c r="M2557" t="b">
        <v>1</v>
      </c>
      <c r="N2557" t="s">
        <v>8279</v>
      </c>
      <c r="O2557" s="9">
        <f t="shared" si="234"/>
        <v>100</v>
      </c>
      <c r="P2557" s="5">
        <f t="shared" si="235"/>
        <v>188.125</v>
      </c>
      <c r="Q2557" t="str">
        <f t="shared" si="236"/>
        <v>music</v>
      </c>
      <c r="R2557" t="str">
        <f t="shared" si="237"/>
        <v>indie rock</v>
      </c>
      <c r="S2557" s="10">
        <f t="shared" si="238"/>
        <v>40946.11383101852</v>
      </c>
      <c r="T2557" s="10">
        <f t="shared" si="239"/>
        <v>40976.11383101852</v>
      </c>
    </row>
    <row r="2558" spans="1:20" ht="60" x14ac:dyDescent="0.25">
      <c r="A2558">
        <v>11</v>
      </c>
      <c r="B2558" s="3" t="s">
        <v>13</v>
      </c>
      <c r="C2558" s="3" t="s">
        <v>4122</v>
      </c>
      <c r="D2558">
        <v>5000</v>
      </c>
      <c r="E2558">
        <v>6025</v>
      </c>
      <c r="F2558" t="s">
        <v>8219</v>
      </c>
      <c r="G2558" t="s">
        <v>8224</v>
      </c>
      <c r="H2558" t="s">
        <v>8246</v>
      </c>
      <c r="I2558">
        <v>1471834800</v>
      </c>
      <c r="J2558">
        <v>1469126462</v>
      </c>
      <c r="K2558" t="b">
        <v>0</v>
      </c>
      <c r="L2558">
        <v>75</v>
      </c>
      <c r="M2558" t="b">
        <v>1</v>
      </c>
      <c r="N2558" t="s">
        <v>8265</v>
      </c>
      <c r="O2558" s="9">
        <f t="shared" si="234"/>
        <v>121</v>
      </c>
      <c r="P2558" s="5">
        <f t="shared" si="235"/>
        <v>80.333333333333329</v>
      </c>
      <c r="Q2558" t="str">
        <f t="shared" si="236"/>
        <v>film &amp; video</v>
      </c>
      <c r="R2558" t="str">
        <f t="shared" si="237"/>
        <v>television</v>
      </c>
      <c r="S2558" s="10">
        <f t="shared" si="238"/>
        <v>42572.778495370367</v>
      </c>
      <c r="T2558" s="10">
        <f t="shared" si="239"/>
        <v>42604.125</v>
      </c>
    </row>
    <row r="2559" spans="1:20" ht="45" x14ac:dyDescent="0.25">
      <c r="A2559">
        <v>1743</v>
      </c>
      <c r="B2559" s="3" t="s">
        <v>1744</v>
      </c>
      <c r="C2559" s="3" t="s">
        <v>5853</v>
      </c>
      <c r="D2559">
        <v>6000</v>
      </c>
      <c r="E2559">
        <v>6025</v>
      </c>
      <c r="F2559" t="s">
        <v>8219</v>
      </c>
      <c r="G2559" t="s">
        <v>8224</v>
      </c>
      <c r="H2559" t="s">
        <v>8246</v>
      </c>
      <c r="I2559">
        <v>1472270340</v>
      </c>
      <c r="J2559">
        <v>1470348775</v>
      </c>
      <c r="K2559" t="b">
        <v>0</v>
      </c>
      <c r="L2559">
        <v>67</v>
      </c>
      <c r="M2559" t="b">
        <v>1</v>
      </c>
      <c r="N2559" t="s">
        <v>8285</v>
      </c>
      <c r="O2559" s="9">
        <f t="shared" si="234"/>
        <v>100</v>
      </c>
      <c r="P2559" s="5">
        <f t="shared" si="235"/>
        <v>89.925373134328353</v>
      </c>
      <c r="Q2559" t="str">
        <f t="shared" si="236"/>
        <v>photography</v>
      </c>
      <c r="R2559" t="str">
        <f t="shared" si="237"/>
        <v>photobooks</v>
      </c>
      <c r="S2559" s="10">
        <f t="shared" si="238"/>
        <v>42586.925636574073</v>
      </c>
      <c r="T2559" s="10">
        <f t="shared" si="239"/>
        <v>42609.165972222225</v>
      </c>
    </row>
    <row r="2560" spans="1:20" ht="105" x14ac:dyDescent="0.25">
      <c r="A2560">
        <v>3750</v>
      </c>
      <c r="B2560" s="3" t="s">
        <v>3747</v>
      </c>
      <c r="C2560" s="3" t="s">
        <v>7860</v>
      </c>
      <c r="D2560">
        <v>6000</v>
      </c>
      <c r="E2560">
        <v>6027</v>
      </c>
      <c r="F2560" t="s">
        <v>8219</v>
      </c>
      <c r="G2560" t="s">
        <v>8224</v>
      </c>
      <c r="H2560" t="s">
        <v>8246</v>
      </c>
      <c r="I2560">
        <v>1423555140</v>
      </c>
      <c r="J2560">
        <v>1421105608</v>
      </c>
      <c r="K2560" t="b">
        <v>0</v>
      </c>
      <c r="L2560">
        <v>28</v>
      </c>
      <c r="M2560" t="b">
        <v>1</v>
      </c>
      <c r="N2560" t="s">
        <v>8305</v>
      </c>
      <c r="O2560" s="9">
        <f t="shared" si="234"/>
        <v>100</v>
      </c>
      <c r="P2560" s="5">
        <f t="shared" si="235"/>
        <v>215.25</v>
      </c>
      <c r="Q2560" t="str">
        <f t="shared" si="236"/>
        <v>theater</v>
      </c>
      <c r="R2560" t="str">
        <f t="shared" si="237"/>
        <v>musical</v>
      </c>
      <c r="S2560" s="10">
        <f t="shared" si="238"/>
        <v>42016.981574074074</v>
      </c>
      <c r="T2560" s="10">
        <f t="shared" si="239"/>
        <v>42045.332638888889</v>
      </c>
    </row>
    <row r="2561" spans="1:20" ht="60" x14ac:dyDescent="0.25">
      <c r="A2561">
        <v>1200</v>
      </c>
      <c r="B2561" s="3" t="s">
        <v>1201</v>
      </c>
      <c r="C2561" s="3" t="s">
        <v>5310</v>
      </c>
      <c r="D2561">
        <v>4800</v>
      </c>
      <c r="E2561">
        <v>6029</v>
      </c>
      <c r="F2561" t="s">
        <v>8219</v>
      </c>
      <c r="G2561" t="s">
        <v>8224</v>
      </c>
      <c r="H2561" t="s">
        <v>8246</v>
      </c>
      <c r="I2561">
        <v>1429183656</v>
      </c>
      <c r="J2561">
        <v>1427369256</v>
      </c>
      <c r="K2561" t="b">
        <v>0</v>
      </c>
      <c r="L2561">
        <v>103</v>
      </c>
      <c r="M2561" t="b">
        <v>1</v>
      </c>
      <c r="N2561" t="s">
        <v>8285</v>
      </c>
      <c r="O2561" s="9">
        <f t="shared" si="234"/>
        <v>126</v>
      </c>
      <c r="P2561" s="5">
        <f t="shared" si="235"/>
        <v>58.533980582524272</v>
      </c>
      <c r="Q2561" t="str">
        <f t="shared" si="236"/>
        <v>photography</v>
      </c>
      <c r="R2561" t="str">
        <f t="shared" si="237"/>
        <v>photobooks</v>
      </c>
      <c r="S2561" s="10">
        <f t="shared" si="238"/>
        <v>42089.477500000001</v>
      </c>
      <c r="T2561" s="10">
        <f t="shared" si="239"/>
        <v>42110.477500000001</v>
      </c>
    </row>
    <row r="2562" spans="1:20" ht="60" x14ac:dyDescent="0.25">
      <c r="A2562">
        <v>523</v>
      </c>
      <c r="B2562" s="3" t="s">
        <v>524</v>
      </c>
      <c r="C2562" s="3" t="s">
        <v>4633</v>
      </c>
      <c r="D2562">
        <v>5000</v>
      </c>
      <c r="E2562">
        <v>6030</v>
      </c>
      <c r="F2562" t="s">
        <v>8219</v>
      </c>
      <c r="G2562" t="s">
        <v>8224</v>
      </c>
      <c r="H2562" t="s">
        <v>8246</v>
      </c>
      <c r="I2562">
        <v>1442805076</v>
      </c>
      <c r="J2562">
        <v>1440213076</v>
      </c>
      <c r="K2562" t="b">
        <v>0</v>
      </c>
      <c r="L2562">
        <v>84</v>
      </c>
      <c r="M2562" t="b">
        <v>1</v>
      </c>
      <c r="N2562" t="s">
        <v>8271</v>
      </c>
      <c r="O2562" s="9">
        <f t="shared" ref="O2562:O2625" si="240">ROUND((E2562/D2562)*100,0)</f>
        <v>121</v>
      </c>
      <c r="P2562" s="5">
        <f t="shared" ref="P2562:P2625" si="241">E2562/L2562</f>
        <v>71.785714285714292</v>
      </c>
      <c r="Q2562" t="str">
        <f t="shared" ref="Q2562:Q2625" si="242">LEFT(N2562,SEARCH("/",N2562)-1)</f>
        <v>theater</v>
      </c>
      <c r="R2562" t="str">
        <f t="shared" ref="R2562:R2625" si="243">RIGHT(N2562,LEN(N2562)-SEARCH("/",N2562,1))</f>
        <v>plays</v>
      </c>
      <c r="S2562" s="10">
        <f t="shared" ref="S2562:S2625" si="244">(((J2562/60)/60)/24)+DATE(1970,1,1)</f>
        <v>42238.13282407407</v>
      </c>
      <c r="T2562" s="10">
        <f t="shared" ref="T2562:T2625" si="245">(((I2562/60)/60)/24)+DATE(1970,1,1)</f>
        <v>42268.13282407407</v>
      </c>
    </row>
    <row r="2563" spans="1:20" ht="60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9">
        <f t="shared" si="240"/>
        <v>0</v>
      </c>
      <c r="P2563" s="5" t="e">
        <f t="shared" si="241"/>
        <v>#DIV/0!</v>
      </c>
      <c r="Q2563" t="str">
        <f t="shared" si="242"/>
        <v>food</v>
      </c>
      <c r="R2563" t="str">
        <f t="shared" si="243"/>
        <v>food trucks</v>
      </c>
      <c r="S2563" s="10">
        <f t="shared" si="244"/>
        <v>42260.528807870374</v>
      </c>
      <c r="T2563" s="10">
        <f t="shared" si="245"/>
        <v>42290.528807870374</v>
      </c>
    </row>
    <row r="2564" spans="1:20" ht="60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9">
        <f t="shared" si="240"/>
        <v>1</v>
      </c>
      <c r="P2564" s="5">
        <f t="shared" si="241"/>
        <v>25</v>
      </c>
      <c r="Q2564" t="str">
        <f t="shared" si="242"/>
        <v>food</v>
      </c>
      <c r="R2564" t="str">
        <f t="shared" si="243"/>
        <v>food trucks</v>
      </c>
      <c r="S2564" s="10">
        <f t="shared" si="244"/>
        <v>42594.524756944447</v>
      </c>
      <c r="T2564" s="10">
        <f t="shared" si="245"/>
        <v>42654.524756944447</v>
      </c>
    </row>
    <row r="2565" spans="1:20" ht="30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9">
        <f t="shared" si="240"/>
        <v>0</v>
      </c>
      <c r="P2565" s="5" t="e">
        <f t="shared" si="241"/>
        <v>#DIV/0!</v>
      </c>
      <c r="Q2565" t="str">
        <f t="shared" si="242"/>
        <v>food</v>
      </c>
      <c r="R2565" t="str">
        <f t="shared" si="243"/>
        <v>food trucks</v>
      </c>
      <c r="S2565" s="10">
        <f t="shared" si="244"/>
        <v>42155.139479166668</v>
      </c>
      <c r="T2565" s="10">
        <f t="shared" si="245"/>
        <v>42215.139479166668</v>
      </c>
    </row>
    <row r="2566" spans="1:20" ht="45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9">
        <f t="shared" si="240"/>
        <v>0</v>
      </c>
      <c r="P2566" s="5" t="e">
        <f t="shared" si="241"/>
        <v>#DIV/0!</v>
      </c>
      <c r="Q2566" t="str">
        <f t="shared" si="242"/>
        <v>food</v>
      </c>
      <c r="R2566" t="str">
        <f t="shared" si="243"/>
        <v>food trucks</v>
      </c>
      <c r="S2566" s="10">
        <f t="shared" si="244"/>
        <v>41822.040497685186</v>
      </c>
      <c r="T2566" s="10">
        <f t="shared" si="245"/>
        <v>41852.040497685186</v>
      </c>
    </row>
    <row r="2567" spans="1:20" ht="45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9">
        <f t="shared" si="240"/>
        <v>1</v>
      </c>
      <c r="P2567" s="5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0">
        <f t="shared" si="244"/>
        <v>42440.650335648148</v>
      </c>
      <c r="T2567" s="10">
        <f t="shared" si="245"/>
        <v>42499.868055555555</v>
      </c>
    </row>
    <row r="2568" spans="1:20" ht="45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9">
        <f t="shared" si="240"/>
        <v>0</v>
      </c>
      <c r="P2568" s="5" t="e">
        <f t="shared" si="241"/>
        <v>#DIV/0!</v>
      </c>
      <c r="Q2568" t="str">
        <f t="shared" si="242"/>
        <v>food</v>
      </c>
      <c r="R2568" t="str">
        <f t="shared" si="243"/>
        <v>food trucks</v>
      </c>
      <c r="S2568" s="10">
        <f t="shared" si="244"/>
        <v>41842.980879629627</v>
      </c>
      <c r="T2568" s="10">
        <f t="shared" si="245"/>
        <v>41872.980879629627</v>
      </c>
    </row>
    <row r="2569" spans="1:20" ht="45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9">
        <f t="shared" si="240"/>
        <v>0</v>
      </c>
      <c r="P2569" s="5">
        <f t="shared" si="241"/>
        <v>60</v>
      </c>
      <c r="Q2569" t="str">
        <f t="shared" si="242"/>
        <v>food</v>
      </c>
      <c r="R2569" t="str">
        <f t="shared" si="243"/>
        <v>food trucks</v>
      </c>
      <c r="S2569" s="10">
        <f t="shared" si="244"/>
        <v>42087.878912037035</v>
      </c>
      <c r="T2569" s="10">
        <f t="shared" si="245"/>
        <v>42117.878912037035</v>
      </c>
    </row>
    <row r="2570" spans="1:20" ht="60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9">
        <f t="shared" si="240"/>
        <v>1</v>
      </c>
      <c r="P2570" s="5">
        <f t="shared" si="241"/>
        <v>50</v>
      </c>
      <c r="Q2570" t="str">
        <f t="shared" si="242"/>
        <v>food</v>
      </c>
      <c r="R2570" t="str">
        <f t="shared" si="243"/>
        <v>food trucks</v>
      </c>
      <c r="S2570" s="10">
        <f t="shared" si="244"/>
        <v>42584.666597222225</v>
      </c>
      <c r="T2570" s="10">
        <f t="shared" si="245"/>
        <v>42614.666597222225</v>
      </c>
    </row>
    <row r="2571" spans="1:20" ht="45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9">
        <f t="shared" si="240"/>
        <v>2</v>
      </c>
      <c r="P2571" s="5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0">
        <f t="shared" si="244"/>
        <v>42234.105462962965</v>
      </c>
      <c r="T2571" s="10">
        <f t="shared" si="245"/>
        <v>42264.105462962965</v>
      </c>
    </row>
    <row r="2572" spans="1:20" ht="45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9">
        <f t="shared" si="240"/>
        <v>1</v>
      </c>
      <c r="P2572" s="5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0">
        <f t="shared" si="244"/>
        <v>42744.903182870374</v>
      </c>
      <c r="T2572" s="10">
        <f t="shared" si="245"/>
        <v>42774.903182870374</v>
      </c>
    </row>
    <row r="2573" spans="1:20" ht="45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9">
        <f t="shared" si="240"/>
        <v>0</v>
      </c>
      <c r="P2573" s="5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0">
        <f t="shared" si="244"/>
        <v>42449.341678240744</v>
      </c>
      <c r="T2573" s="10">
        <f t="shared" si="245"/>
        <v>42509.341678240744</v>
      </c>
    </row>
    <row r="2574" spans="1:20" ht="45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9">
        <f t="shared" si="240"/>
        <v>0</v>
      </c>
      <c r="P2574" s="5" t="e">
        <f t="shared" si="241"/>
        <v>#DIV/0!</v>
      </c>
      <c r="Q2574" t="str">
        <f t="shared" si="242"/>
        <v>food</v>
      </c>
      <c r="R2574" t="str">
        <f t="shared" si="243"/>
        <v>food trucks</v>
      </c>
      <c r="S2574" s="10">
        <f t="shared" si="244"/>
        <v>42077.119409722218</v>
      </c>
      <c r="T2574" s="10">
        <f t="shared" si="245"/>
        <v>42107.119409722218</v>
      </c>
    </row>
    <row r="2575" spans="1:20" ht="60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9">
        <f t="shared" si="240"/>
        <v>0</v>
      </c>
      <c r="P2575" s="5" t="e">
        <f t="shared" si="241"/>
        <v>#DIV/0!</v>
      </c>
      <c r="Q2575" t="str">
        <f t="shared" si="242"/>
        <v>food</v>
      </c>
      <c r="R2575" t="str">
        <f t="shared" si="243"/>
        <v>food trucks</v>
      </c>
      <c r="S2575" s="10">
        <f t="shared" si="244"/>
        <v>41829.592002314814</v>
      </c>
      <c r="T2575" s="10">
        <f t="shared" si="245"/>
        <v>41874.592002314814</v>
      </c>
    </row>
    <row r="2576" spans="1:20" ht="60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9">
        <f t="shared" si="240"/>
        <v>0</v>
      </c>
      <c r="P2576" s="5" t="e">
        <f t="shared" si="241"/>
        <v>#DIV/0!</v>
      </c>
      <c r="Q2576" t="str">
        <f t="shared" si="242"/>
        <v>food</v>
      </c>
      <c r="R2576" t="str">
        <f t="shared" si="243"/>
        <v>food trucks</v>
      </c>
      <c r="S2576" s="10">
        <f t="shared" si="244"/>
        <v>42487.825752314813</v>
      </c>
      <c r="T2576" s="10">
        <f t="shared" si="245"/>
        <v>42508.825752314813</v>
      </c>
    </row>
    <row r="2577" spans="1:20" ht="60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9">
        <f t="shared" si="240"/>
        <v>0</v>
      </c>
      <c r="P2577" s="5" t="e">
        <f t="shared" si="241"/>
        <v>#DIV/0!</v>
      </c>
      <c r="Q2577" t="str">
        <f t="shared" si="242"/>
        <v>food</v>
      </c>
      <c r="R2577" t="str">
        <f t="shared" si="243"/>
        <v>food trucks</v>
      </c>
      <c r="S2577" s="10">
        <f t="shared" si="244"/>
        <v>41986.108726851846</v>
      </c>
      <c r="T2577" s="10">
        <f t="shared" si="245"/>
        <v>42016.108726851846</v>
      </c>
    </row>
    <row r="2578" spans="1:20" ht="30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9">
        <f t="shared" si="240"/>
        <v>0</v>
      </c>
      <c r="P2578" s="5" t="e">
        <f t="shared" si="241"/>
        <v>#DIV/0!</v>
      </c>
      <c r="Q2578" t="str">
        <f t="shared" si="242"/>
        <v>food</v>
      </c>
      <c r="R2578" t="str">
        <f t="shared" si="243"/>
        <v>food trucks</v>
      </c>
      <c r="S2578" s="10">
        <f t="shared" si="244"/>
        <v>42060.00980324074</v>
      </c>
      <c r="T2578" s="10">
        <f t="shared" si="245"/>
        <v>42104.968136574069</v>
      </c>
    </row>
    <row r="2579" spans="1:20" ht="60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9">
        <f t="shared" si="240"/>
        <v>0</v>
      </c>
      <c r="P2579" s="5" t="e">
        <f t="shared" si="241"/>
        <v>#DIV/0!</v>
      </c>
      <c r="Q2579" t="str">
        <f t="shared" si="242"/>
        <v>food</v>
      </c>
      <c r="R2579" t="str">
        <f t="shared" si="243"/>
        <v>food trucks</v>
      </c>
      <c r="S2579" s="10">
        <f t="shared" si="244"/>
        <v>41830.820567129631</v>
      </c>
      <c r="T2579" s="10">
        <f t="shared" si="245"/>
        <v>41855.820567129631</v>
      </c>
    </row>
    <row r="2580" spans="1:20" ht="60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9">
        <f t="shared" si="240"/>
        <v>0</v>
      </c>
      <c r="P2580" s="5" t="e">
        <f t="shared" si="241"/>
        <v>#DIV/0!</v>
      </c>
      <c r="Q2580" t="str">
        <f t="shared" si="242"/>
        <v>food</v>
      </c>
      <c r="R2580" t="str">
        <f t="shared" si="243"/>
        <v>food trucks</v>
      </c>
      <c r="S2580" s="10">
        <f t="shared" si="244"/>
        <v>42238.022905092599</v>
      </c>
      <c r="T2580" s="10">
        <f t="shared" si="245"/>
        <v>42286.708333333328</v>
      </c>
    </row>
    <row r="2581" spans="1:20" ht="45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9">
        <f t="shared" si="240"/>
        <v>0</v>
      </c>
      <c r="P2581" s="5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0">
        <f t="shared" si="244"/>
        <v>41837.829895833333</v>
      </c>
      <c r="T2581" s="10">
        <f t="shared" si="245"/>
        <v>41897.829895833333</v>
      </c>
    </row>
    <row r="2582" spans="1:20" ht="45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9">
        <f t="shared" si="240"/>
        <v>1</v>
      </c>
      <c r="P2582" s="5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0">
        <f t="shared" si="244"/>
        <v>42110.326423611114</v>
      </c>
      <c r="T2582" s="10">
        <f t="shared" si="245"/>
        <v>42140.125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9">
        <f t="shared" si="240"/>
        <v>11</v>
      </c>
      <c r="P2583" s="5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0">
        <f t="shared" si="244"/>
        <v>42294.628449074073</v>
      </c>
      <c r="T2583" s="10">
        <f t="shared" si="245"/>
        <v>42324.670115740737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9">
        <f t="shared" si="240"/>
        <v>0</v>
      </c>
      <c r="P2584" s="5">
        <f t="shared" si="241"/>
        <v>1</v>
      </c>
      <c r="Q2584" t="str">
        <f t="shared" si="242"/>
        <v>food</v>
      </c>
      <c r="R2584" t="str">
        <f t="shared" si="243"/>
        <v>food trucks</v>
      </c>
      <c r="S2584" s="10">
        <f t="shared" si="244"/>
        <v>42642.988819444443</v>
      </c>
      <c r="T2584" s="10">
        <f t="shared" si="245"/>
        <v>42672.988819444443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9">
        <f t="shared" si="240"/>
        <v>1</v>
      </c>
      <c r="P2585" s="5">
        <f t="shared" si="241"/>
        <v>1</v>
      </c>
      <c r="Q2585" t="str">
        <f t="shared" si="242"/>
        <v>food</v>
      </c>
      <c r="R2585" t="str">
        <f t="shared" si="243"/>
        <v>food trucks</v>
      </c>
      <c r="S2585" s="10">
        <f t="shared" si="244"/>
        <v>42019.76944444445</v>
      </c>
      <c r="T2585" s="10">
        <f t="shared" si="245"/>
        <v>42079.727777777778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9">
        <f t="shared" si="240"/>
        <v>0</v>
      </c>
      <c r="P2586" s="5" t="e">
        <f t="shared" si="241"/>
        <v>#DIV/0!</v>
      </c>
      <c r="Q2586" t="str">
        <f t="shared" si="242"/>
        <v>food</v>
      </c>
      <c r="R2586" t="str">
        <f t="shared" si="243"/>
        <v>food trucks</v>
      </c>
      <c r="S2586" s="10">
        <f t="shared" si="244"/>
        <v>42140.173252314817</v>
      </c>
      <c r="T2586" s="10">
        <f t="shared" si="245"/>
        <v>42170.173252314817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9">
        <f t="shared" si="240"/>
        <v>0</v>
      </c>
      <c r="P2587" s="5">
        <f t="shared" si="241"/>
        <v>50</v>
      </c>
      <c r="Q2587" t="str">
        <f t="shared" si="242"/>
        <v>food</v>
      </c>
      <c r="R2587" t="str">
        <f t="shared" si="243"/>
        <v>food trucks</v>
      </c>
      <c r="S2587" s="10">
        <f t="shared" si="244"/>
        <v>41795.963333333333</v>
      </c>
      <c r="T2587" s="10">
        <f t="shared" si="245"/>
        <v>41825.963333333333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9">
        <f t="shared" si="240"/>
        <v>0</v>
      </c>
      <c r="P2588" s="5">
        <f t="shared" si="241"/>
        <v>5</v>
      </c>
      <c r="Q2588" t="str">
        <f t="shared" si="242"/>
        <v>food</v>
      </c>
      <c r="R2588" t="str">
        <f t="shared" si="243"/>
        <v>food trucks</v>
      </c>
      <c r="S2588" s="10">
        <f t="shared" si="244"/>
        <v>42333.330277777779</v>
      </c>
      <c r="T2588" s="10">
        <f t="shared" si="245"/>
        <v>42363.330277777779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9">
        <f t="shared" si="240"/>
        <v>2</v>
      </c>
      <c r="P2589" s="5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0">
        <f t="shared" si="244"/>
        <v>42338.675381944442</v>
      </c>
      <c r="T2589" s="10">
        <f t="shared" si="245"/>
        <v>42368.675381944442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9">
        <f t="shared" si="240"/>
        <v>4</v>
      </c>
      <c r="P2590" s="5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0">
        <f t="shared" si="244"/>
        <v>42042.676226851851</v>
      </c>
      <c r="T2590" s="10">
        <f t="shared" si="245"/>
        <v>42094.551388888889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9">
        <f t="shared" si="240"/>
        <v>0</v>
      </c>
      <c r="P2591" s="5">
        <f t="shared" si="241"/>
        <v>5</v>
      </c>
      <c r="Q2591" t="str">
        <f t="shared" si="242"/>
        <v>food</v>
      </c>
      <c r="R2591" t="str">
        <f t="shared" si="243"/>
        <v>food trucks</v>
      </c>
      <c r="S2591" s="10">
        <f t="shared" si="244"/>
        <v>42422.536192129628</v>
      </c>
      <c r="T2591" s="10">
        <f t="shared" si="245"/>
        <v>42452.494525462964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9">
        <f t="shared" si="240"/>
        <v>0</v>
      </c>
      <c r="P2592" s="5" t="e">
        <f t="shared" si="241"/>
        <v>#DIV/0!</v>
      </c>
      <c r="Q2592" t="str">
        <f t="shared" si="242"/>
        <v>food</v>
      </c>
      <c r="R2592" t="str">
        <f t="shared" si="243"/>
        <v>food trucks</v>
      </c>
      <c r="S2592" s="10">
        <f t="shared" si="244"/>
        <v>42388.589085648149</v>
      </c>
      <c r="T2592" s="10">
        <f t="shared" si="245"/>
        <v>42395.589085648149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9">
        <f t="shared" si="240"/>
        <v>2</v>
      </c>
      <c r="P2593" s="5">
        <f t="shared" si="241"/>
        <v>13</v>
      </c>
      <c r="Q2593" t="str">
        <f t="shared" si="242"/>
        <v>food</v>
      </c>
      <c r="R2593" t="str">
        <f t="shared" si="243"/>
        <v>food trucks</v>
      </c>
      <c r="S2593" s="10">
        <f t="shared" si="244"/>
        <v>42382.906527777777</v>
      </c>
      <c r="T2593" s="10">
        <f t="shared" si="245"/>
        <v>42442.864861111113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9">
        <f t="shared" si="240"/>
        <v>0</v>
      </c>
      <c r="P2594" s="5">
        <f t="shared" si="241"/>
        <v>50</v>
      </c>
      <c r="Q2594" t="str">
        <f t="shared" si="242"/>
        <v>food</v>
      </c>
      <c r="R2594" t="str">
        <f t="shared" si="243"/>
        <v>food trucks</v>
      </c>
      <c r="S2594" s="10">
        <f t="shared" si="244"/>
        <v>41887.801168981481</v>
      </c>
      <c r="T2594" s="10">
        <f t="shared" si="245"/>
        <v>41917.801168981481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9">
        <f t="shared" si="240"/>
        <v>0</v>
      </c>
      <c r="P2595" s="5" t="e">
        <f t="shared" si="241"/>
        <v>#DIV/0!</v>
      </c>
      <c r="Q2595" t="str">
        <f t="shared" si="242"/>
        <v>food</v>
      </c>
      <c r="R2595" t="str">
        <f t="shared" si="243"/>
        <v>food trucks</v>
      </c>
      <c r="S2595" s="10">
        <f t="shared" si="244"/>
        <v>42089.84520833334</v>
      </c>
      <c r="T2595" s="10">
        <f t="shared" si="245"/>
        <v>42119.84520833334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9">
        <f t="shared" si="240"/>
        <v>0</v>
      </c>
      <c r="P2596" s="5">
        <f t="shared" si="241"/>
        <v>1</v>
      </c>
      <c r="Q2596" t="str">
        <f t="shared" si="242"/>
        <v>food</v>
      </c>
      <c r="R2596" t="str">
        <f t="shared" si="243"/>
        <v>food trucks</v>
      </c>
      <c r="S2596" s="10">
        <f t="shared" si="244"/>
        <v>41828.967916666668</v>
      </c>
      <c r="T2596" s="10">
        <f t="shared" si="245"/>
        <v>41858.967916666668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9">
        <f t="shared" si="240"/>
        <v>12</v>
      </c>
      <c r="P2597" s="5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0">
        <f t="shared" si="244"/>
        <v>42760.244212962964</v>
      </c>
      <c r="T2597" s="10">
        <f t="shared" si="245"/>
        <v>42790.244212962964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9">
        <f t="shared" si="240"/>
        <v>24</v>
      </c>
      <c r="P2598" s="5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0">
        <f t="shared" si="244"/>
        <v>41828.664456018516</v>
      </c>
      <c r="T2598" s="10">
        <f t="shared" si="245"/>
        <v>41858.664456018516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9">
        <f t="shared" si="240"/>
        <v>6</v>
      </c>
      <c r="P2599" s="5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0">
        <f t="shared" si="244"/>
        <v>42510.341631944444</v>
      </c>
      <c r="T2599" s="10">
        <f t="shared" si="245"/>
        <v>42540.341631944444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9">
        <f t="shared" si="240"/>
        <v>39</v>
      </c>
      <c r="P2600" s="5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0">
        <f t="shared" si="244"/>
        <v>42240.840289351851</v>
      </c>
      <c r="T2600" s="10">
        <f t="shared" si="245"/>
        <v>42270.840289351851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9">
        <f t="shared" si="240"/>
        <v>1</v>
      </c>
      <c r="P2601" s="5">
        <f t="shared" si="241"/>
        <v>18</v>
      </c>
      <c r="Q2601" t="str">
        <f t="shared" si="242"/>
        <v>food</v>
      </c>
      <c r="R2601" t="str">
        <f t="shared" si="243"/>
        <v>food trucks</v>
      </c>
      <c r="S2601" s="10">
        <f t="shared" si="244"/>
        <v>41809.754016203704</v>
      </c>
      <c r="T2601" s="10">
        <f t="shared" si="245"/>
        <v>41854.754016203704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9">
        <f t="shared" si="240"/>
        <v>7</v>
      </c>
      <c r="P2602" s="5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0">
        <f t="shared" si="244"/>
        <v>42394.900462962964</v>
      </c>
      <c r="T2602" s="10">
        <f t="shared" si="245"/>
        <v>42454.858796296292</v>
      </c>
    </row>
    <row r="2603" spans="1:20" ht="60" x14ac:dyDescent="0.25">
      <c r="A2603">
        <v>2189</v>
      </c>
      <c r="B2603" s="3" t="s">
        <v>2190</v>
      </c>
      <c r="C2603" s="3" t="s">
        <v>6299</v>
      </c>
      <c r="D2603">
        <v>1200</v>
      </c>
      <c r="E2603">
        <v>6039</v>
      </c>
      <c r="F2603" t="s">
        <v>8219</v>
      </c>
      <c r="G2603" t="s">
        <v>8225</v>
      </c>
      <c r="H2603" t="s">
        <v>8247</v>
      </c>
      <c r="I2603">
        <v>1461276000</v>
      </c>
      <c r="J2603">
        <v>1460055300</v>
      </c>
      <c r="K2603" t="b">
        <v>0</v>
      </c>
      <c r="L2603">
        <v>88</v>
      </c>
      <c r="M2603" t="b">
        <v>1</v>
      </c>
      <c r="N2603" t="s">
        <v>8297</v>
      </c>
      <c r="O2603" s="9">
        <f t="shared" si="240"/>
        <v>503</v>
      </c>
      <c r="P2603" s="5">
        <f t="shared" si="241"/>
        <v>68.625</v>
      </c>
      <c r="Q2603" t="str">
        <f t="shared" si="242"/>
        <v>games</v>
      </c>
      <c r="R2603" t="str">
        <f t="shared" si="243"/>
        <v>tabletop games</v>
      </c>
      <c r="S2603" s="10">
        <f t="shared" si="244"/>
        <v>42467.788194444445</v>
      </c>
      <c r="T2603" s="10">
        <f t="shared" si="245"/>
        <v>42481.916666666672</v>
      </c>
    </row>
    <row r="2604" spans="1:20" ht="60" x14ac:dyDescent="0.25">
      <c r="A2604">
        <v>1858</v>
      </c>
      <c r="B2604" s="3" t="s">
        <v>1859</v>
      </c>
      <c r="C2604" s="3" t="s">
        <v>5968</v>
      </c>
      <c r="D2604">
        <v>5555.55</v>
      </c>
      <c r="E2604">
        <v>6041.55</v>
      </c>
      <c r="F2604" t="s">
        <v>8219</v>
      </c>
      <c r="G2604" t="s">
        <v>8224</v>
      </c>
      <c r="H2604" t="s">
        <v>8246</v>
      </c>
      <c r="I2604">
        <v>1324014521</v>
      </c>
      <c r="J2604">
        <v>1318826921</v>
      </c>
      <c r="K2604" t="b">
        <v>0</v>
      </c>
      <c r="L2604">
        <v>149</v>
      </c>
      <c r="M2604" t="b">
        <v>1</v>
      </c>
      <c r="N2604" t="s">
        <v>8276</v>
      </c>
      <c r="O2604" s="9">
        <f t="shared" si="240"/>
        <v>109</v>
      </c>
      <c r="P2604" s="5">
        <f t="shared" si="241"/>
        <v>40.547315436241611</v>
      </c>
      <c r="Q2604" t="str">
        <f t="shared" si="242"/>
        <v>music</v>
      </c>
      <c r="R2604" t="str">
        <f t="shared" si="243"/>
        <v>rock</v>
      </c>
      <c r="S2604" s="10">
        <f t="shared" si="244"/>
        <v>40833.200474537036</v>
      </c>
      <c r="T2604" s="10">
        <f t="shared" si="245"/>
        <v>40893.242141203707</v>
      </c>
    </row>
    <row r="2605" spans="1:20" ht="60" x14ac:dyDescent="0.25">
      <c r="A2605">
        <v>1605</v>
      </c>
      <c r="B2605" s="3" t="s">
        <v>1606</v>
      </c>
      <c r="C2605" s="3" t="s">
        <v>5715</v>
      </c>
      <c r="D2605">
        <v>6000</v>
      </c>
      <c r="E2605">
        <v>6041.6</v>
      </c>
      <c r="F2605" t="s">
        <v>8219</v>
      </c>
      <c r="G2605" t="s">
        <v>8224</v>
      </c>
      <c r="H2605" t="s">
        <v>8246</v>
      </c>
      <c r="I2605">
        <v>1312182000</v>
      </c>
      <c r="J2605">
        <v>1311380313</v>
      </c>
      <c r="K2605" t="b">
        <v>0</v>
      </c>
      <c r="L2605">
        <v>44</v>
      </c>
      <c r="M2605" t="b">
        <v>1</v>
      </c>
      <c r="N2605" t="s">
        <v>8276</v>
      </c>
      <c r="O2605" s="9">
        <f t="shared" si="240"/>
        <v>101</v>
      </c>
      <c r="P2605" s="5">
        <f t="shared" si="241"/>
        <v>137.30909090909091</v>
      </c>
      <c r="Q2605" t="str">
        <f t="shared" si="242"/>
        <v>music</v>
      </c>
      <c r="R2605" t="str">
        <f t="shared" si="243"/>
        <v>rock</v>
      </c>
      <c r="S2605" s="10">
        <f t="shared" si="244"/>
        <v>40747.012881944444</v>
      </c>
      <c r="T2605" s="10">
        <f t="shared" si="245"/>
        <v>40756.291666666664</v>
      </c>
    </row>
    <row r="2606" spans="1:20" ht="45" x14ac:dyDescent="0.25">
      <c r="A2606">
        <v>2304</v>
      </c>
      <c r="B2606" s="3" t="s">
        <v>2305</v>
      </c>
      <c r="C2606" s="3" t="s">
        <v>6414</v>
      </c>
      <c r="D2606">
        <v>6000</v>
      </c>
      <c r="E2606">
        <v>6042.02</v>
      </c>
      <c r="F2606" t="s">
        <v>8219</v>
      </c>
      <c r="G2606" t="s">
        <v>8224</v>
      </c>
      <c r="H2606" t="s">
        <v>8246</v>
      </c>
      <c r="I2606">
        <v>1293857940</v>
      </c>
      <c r="J2606">
        <v>1290281691</v>
      </c>
      <c r="K2606" t="b">
        <v>1</v>
      </c>
      <c r="L2606">
        <v>113</v>
      </c>
      <c r="M2606" t="b">
        <v>1</v>
      </c>
      <c r="N2606" t="s">
        <v>8279</v>
      </c>
      <c r="O2606" s="9">
        <f t="shared" si="240"/>
        <v>101</v>
      </c>
      <c r="P2606" s="5">
        <f t="shared" si="241"/>
        <v>53.469203539823013</v>
      </c>
      <c r="Q2606" t="str">
        <f t="shared" si="242"/>
        <v>music</v>
      </c>
      <c r="R2606" t="str">
        <f t="shared" si="243"/>
        <v>indie rock</v>
      </c>
      <c r="S2606" s="10">
        <f t="shared" si="244"/>
        <v>40502.815868055557</v>
      </c>
      <c r="T2606" s="10">
        <f t="shared" si="245"/>
        <v>40544.207638888889</v>
      </c>
    </row>
    <row r="2607" spans="1:20" ht="60" x14ac:dyDescent="0.25">
      <c r="A2607">
        <v>2318</v>
      </c>
      <c r="B2607" s="3" t="s">
        <v>2319</v>
      </c>
      <c r="C2607" s="3" t="s">
        <v>6428</v>
      </c>
      <c r="D2607">
        <v>5000</v>
      </c>
      <c r="E2607">
        <v>6053</v>
      </c>
      <c r="F2607" t="s">
        <v>8219</v>
      </c>
      <c r="G2607" t="s">
        <v>8224</v>
      </c>
      <c r="H2607" t="s">
        <v>8246</v>
      </c>
      <c r="I2607">
        <v>1253937540</v>
      </c>
      <c r="J2607">
        <v>1251214014</v>
      </c>
      <c r="K2607" t="b">
        <v>1</v>
      </c>
      <c r="L2607">
        <v>163</v>
      </c>
      <c r="M2607" t="b">
        <v>1</v>
      </c>
      <c r="N2607" t="s">
        <v>8279</v>
      </c>
      <c r="O2607" s="9">
        <f t="shared" si="240"/>
        <v>121</v>
      </c>
      <c r="P2607" s="5">
        <f t="shared" si="241"/>
        <v>37.134969325153371</v>
      </c>
      <c r="Q2607" t="str">
        <f t="shared" si="242"/>
        <v>music</v>
      </c>
      <c r="R2607" t="str">
        <f t="shared" si="243"/>
        <v>indie rock</v>
      </c>
      <c r="S2607" s="10">
        <f t="shared" si="244"/>
        <v>40050.643680555557</v>
      </c>
      <c r="T2607" s="10">
        <f t="shared" si="245"/>
        <v>40082.165972222225</v>
      </c>
    </row>
    <row r="2608" spans="1:20" ht="30" x14ac:dyDescent="0.25">
      <c r="A2608">
        <v>14</v>
      </c>
      <c r="B2608" s="3" t="s">
        <v>16</v>
      </c>
      <c r="C2608" s="3" t="s">
        <v>4125</v>
      </c>
      <c r="D2608">
        <v>6000</v>
      </c>
      <c r="E2608">
        <v>6056</v>
      </c>
      <c r="F2608" t="s">
        <v>8219</v>
      </c>
      <c r="G2608" t="s">
        <v>8226</v>
      </c>
      <c r="H2608" t="s">
        <v>8248</v>
      </c>
      <c r="I2608">
        <v>1405259940</v>
      </c>
      <c r="J2608">
        <v>1403051888</v>
      </c>
      <c r="K2608" t="b">
        <v>0</v>
      </c>
      <c r="L2608">
        <v>41</v>
      </c>
      <c r="M2608" t="b">
        <v>1</v>
      </c>
      <c r="N2608" t="s">
        <v>8265</v>
      </c>
      <c r="O2608" s="9">
        <f t="shared" si="240"/>
        <v>101</v>
      </c>
      <c r="P2608" s="5">
        <f t="shared" si="241"/>
        <v>147.70731707317074</v>
      </c>
      <c r="Q2608" t="str">
        <f t="shared" si="242"/>
        <v>film &amp; video</v>
      </c>
      <c r="R2608" t="str">
        <f t="shared" si="243"/>
        <v>television</v>
      </c>
      <c r="S2608" s="10">
        <f t="shared" si="244"/>
        <v>41808.02648148148</v>
      </c>
      <c r="T2608" s="10">
        <f t="shared" si="245"/>
        <v>41833.582638888889</v>
      </c>
    </row>
    <row r="2609" spans="1:20" ht="45" x14ac:dyDescent="0.25">
      <c r="A2609">
        <v>1621</v>
      </c>
      <c r="B2609" s="3" t="s">
        <v>1622</v>
      </c>
      <c r="C2609" s="3" t="s">
        <v>5731</v>
      </c>
      <c r="D2609">
        <v>5000</v>
      </c>
      <c r="E2609">
        <v>6060</v>
      </c>
      <c r="F2609" t="s">
        <v>8219</v>
      </c>
      <c r="G2609" t="s">
        <v>8224</v>
      </c>
      <c r="H2609" t="s">
        <v>8246</v>
      </c>
      <c r="I2609">
        <v>1338177540</v>
      </c>
      <c r="J2609">
        <v>1333550015</v>
      </c>
      <c r="K2609" t="b">
        <v>0</v>
      </c>
      <c r="L2609">
        <v>37</v>
      </c>
      <c r="M2609" t="b">
        <v>1</v>
      </c>
      <c r="N2609" t="s">
        <v>8276</v>
      </c>
      <c r="O2609" s="9">
        <f t="shared" si="240"/>
        <v>121</v>
      </c>
      <c r="P2609" s="5">
        <f t="shared" si="241"/>
        <v>163.78378378378378</v>
      </c>
      <c r="Q2609" t="str">
        <f t="shared" si="242"/>
        <v>music</v>
      </c>
      <c r="R2609" t="str">
        <f t="shared" si="243"/>
        <v>rock</v>
      </c>
      <c r="S2609" s="10">
        <f t="shared" si="244"/>
        <v>41003.60665509259</v>
      </c>
      <c r="T2609" s="10">
        <f t="shared" si="245"/>
        <v>41057.165972222225</v>
      </c>
    </row>
    <row r="2610" spans="1:20" ht="45" x14ac:dyDescent="0.25">
      <c r="A2610">
        <v>1255</v>
      </c>
      <c r="B2610" s="3" t="s">
        <v>1256</v>
      </c>
      <c r="C2610" s="3" t="s">
        <v>5365</v>
      </c>
      <c r="D2610">
        <v>3000</v>
      </c>
      <c r="E2610">
        <v>6071</v>
      </c>
      <c r="F2610" t="s">
        <v>8219</v>
      </c>
      <c r="G2610" t="s">
        <v>8224</v>
      </c>
      <c r="H2610" t="s">
        <v>8246</v>
      </c>
      <c r="I2610">
        <v>1385932652</v>
      </c>
      <c r="J2610">
        <v>1383337052</v>
      </c>
      <c r="K2610" t="b">
        <v>1</v>
      </c>
      <c r="L2610">
        <v>109</v>
      </c>
      <c r="M2610" t="b">
        <v>1</v>
      </c>
      <c r="N2610" t="s">
        <v>8276</v>
      </c>
      <c r="O2610" s="9">
        <f t="shared" si="240"/>
        <v>202</v>
      </c>
      <c r="P2610" s="5">
        <f t="shared" si="241"/>
        <v>55.697247706422019</v>
      </c>
      <c r="Q2610" t="str">
        <f t="shared" si="242"/>
        <v>music</v>
      </c>
      <c r="R2610" t="str">
        <f t="shared" si="243"/>
        <v>rock</v>
      </c>
      <c r="S2610" s="10">
        <f t="shared" si="244"/>
        <v>41579.845509259263</v>
      </c>
      <c r="T2610" s="10">
        <f t="shared" si="245"/>
        <v>41609.887175925927</v>
      </c>
    </row>
    <row r="2611" spans="1:20" ht="45" x14ac:dyDescent="0.25">
      <c r="A2611">
        <v>2092</v>
      </c>
      <c r="B2611" s="3" t="s">
        <v>2093</v>
      </c>
      <c r="C2611" s="3" t="s">
        <v>6202</v>
      </c>
      <c r="D2611">
        <v>6000</v>
      </c>
      <c r="E2611">
        <v>6077</v>
      </c>
      <c r="F2611" t="s">
        <v>8219</v>
      </c>
      <c r="G2611" t="s">
        <v>8224</v>
      </c>
      <c r="H2611" t="s">
        <v>8246</v>
      </c>
      <c r="I2611">
        <v>1318006732</v>
      </c>
      <c r="J2611">
        <v>1312822732</v>
      </c>
      <c r="K2611" t="b">
        <v>0</v>
      </c>
      <c r="L2611">
        <v>55</v>
      </c>
      <c r="M2611" t="b">
        <v>1</v>
      </c>
      <c r="N2611" t="s">
        <v>8279</v>
      </c>
      <c r="O2611" s="9">
        <f t="shared" si="240"/>
        <v>101</v>
      </c>
      <c r="P2611" s="5">
        <f t="shared" si="241"/>
        <v>110.49090909090908</v>
      </c>
      <c r="Q2611" t="str">
        <f t="shared" si="242"/>
        <v>music</v>
      </c>
      <c r="R2611" t="str">
        <f t="shared" si="243"/>
        <v>indie rock</v>
      </c>
      <c r="S2611" s="10">
        <f t="shared" si="244"/>
        <v>40763.707546296297</v>
      </c>
      <c r="T2611" s="10">
        <f t="shared" si="245"/>
        <v>40823.707546296297</v>
      </c>
    </row>
    <row r="2612" spans="1:20" ht="60" x14ac:dyDescent="0.25">
      <c r="A2612">
        <v>802</v>
      </c>
      <c r="B2612" s="3" t="s">
        <v>803</v>
      </c>
      <c r="C2612" s="3" t="s">
        <v>4912</v>
      </c>
      <c r="D2612">
        <v>6000</v>
      </c>
      <c r="E2612">
        <v>6080</v>
      </c>
      <c r="F2612" t="s">
        <v>8219</v>
      </c>
      <c r="G2612" t="s">
        <v>8224</v>
      </c>
      <c r="H2612" t="s">
        <v>8246</v>
      </c>
      <c r="I2612">
        <v>1347854700</v>
      </c>
      <c r="J2612">
        <v>1343867524</v>
      </c>
      <c r="K2612" t="b">
        <v>0</v>
      </c>
      <c r="L2612">
        <v>75</v>
      </c>
      <c r="M2612" t="b">
        <v>1</v>
      </c>
      <c r="N2612" t="s">
        <v>8276</v>
      </c>
      <c r="O2612" s="9">
        <f t="shared" si="240"/>
        <v>101</v>
      </c>
      <c r="P2612" s="5">
        <f t="shared" si="241"/>
        <v>81.066666666666663</v>
      </c>
      <c r="Q2612" t="str">
        <f t="shared" si="242"/>
        <v>music</v>
      </c>
      <c r="R2612" t="str">
        <f t="shared" si="243"/>
        <v>rock</v>
      </c>
      <c r="S2612" s="10">
        <f t="shared" si="244"/>
        <v>41123.022268518522</v>
      </c>
      <c r="T2612" s="10">
        <f t="shared" si="245"/>
        <v>41169.170138888891</v>
      </c>
    </row>
    <row r="2613" spans="1:20" ht="45" x14ac:dyDescent="0.25">
      <c r="A2613">
        <v>3281</v>
      </c>
      <c r="B2613" s="3" t="s">
        <v>3281</v>
      </c>
      <c r="C2613" s="3" t="s">
        <v>7391</v>
      </c>
      <c r="D2613">
        <v>5000</v>
      </c>
      <c r="E2613">
        <v>6080</v>
      </c>
      <c r="F2613" t="s">
        <v>8219</v>
      </c>
      <c r="G2613" t="s">
        <v>8224</v>
      </c>
      <c r="H2613" t="s">
        <v>8246</v>
      </c>
      <c r="I2613">
        <v>1441153705</v>
      </c>
      <c r="J2613">
        <v>1438561705</v>
      </c>
      <c r="K2613" t="b">
        <v>0</v>
      </c>
      <c r="L2613">
        <v>47</v>
      </c>
      <c r="M2613" t="b">
        <v>1</v>
      </c>
      <c r="N2613" t="s">
        <v>8271</v>
      </c>
      <c r="O2613" s="9">
        <f t="shared" si="240"/>
        <v>122</v>
      </c>
      <c r="P2613" s="5">
        <f t="shared" si="241"/>
        <v>129.36170212765958</v>
      </c>
      <c r="Q2613" t="str">
        <f t="shared" si="242"/>
        <v>theater</v>
      </c>
      <c r="R2613" t="str">
        <f t="shared" si="243"/>
        <v>plays</v>
      </c>
      <c r="S2613" s="10">
        <f t="shared" si="244"/>
        <v>42219.019733796296</v>
      </c>
      <c r="T2613" s="10">
        <f t="shared" si="245"/>
        <v>42249.019733796296</v>
      </c>
    </row>
    <row r="2614" spans="1:20" ht="45" x14ac:dyDescent="0.25">
      <c r="A2614">
        <v>408</v>
      </c>
      <c r="B2614" s="3" t="s">
        <v>409</v>
      </c>
      <c r="C2614" s="3" t="s">
        <v>4518</v>
      </c>
      <c r="D2614">
        <v>6000</v>
      </c>
      <c r="E2614">
        <v>6086.26</v>
      </c>
      <c r="F2614" t="s">
        <v>8219</v>
      </c>
      <c r="G2614" t="s">
        <v>8224</v>
      </c>
      <c r="H2614" t="s">
        <v>8246</v>
      </c>
      <c r="I2614">
        <v>1383676790</v>
      </c>
      <c r="J2614">
        <v>1380217190</v>
      </c>
      <c r="K2614" t="b">
        <v>0</v>
      </c>
      <c r="L2614">
        <v>38</v>
      </c>
      <c r="M2614" t="b">
        <v>1</v>
      </c>
      <c r="N2614" t="s">
        <v>8269</v>
      </c>
      <c r="O2614" s="9">
        <f t="shared" si="240"/>
        <v>101</v>
      </c>
      <c r="P2614" s="5">
        <f t="shared" si="241"/>
        <v>160.16473684210527</v>
      </c>
      <c r="Q2614" t="str">
        <f t="shared" si="242"/>
        <v>film &amp; video</v>
      </c>
      <c r="R2614" t="str">
        <f t="shared" si="243"/>
        <v>documentary</v>
      </c>
      <c r="S2614" s="10">
        <f t="shared" si="244"/>
        <v>41543.735995370371</v>
      </c>
      <c r="T2614" s="10">
        <f t="shared" si="245"/>
        <v>41583.777662037035</v>
      </c>
    </row>
    <row r="2615" spans="1:20" x14ac:dyDescent="0.25">
      <c r="A2615">
        <v>833</v>
      </c>
      <c r="B2615" s="3" t="s">
        <v>834</v>
      </c>
      <c r="C2615" s="3" t="s">
        <v>4943</v>
      </c>
      <c r="D2615">
        <v>6000</v>
      </c>
      <c r="E2615">
        <v>6100</v>
      </c>
      <c r="F2615" t="s">
        <v>8219</v>
      </c>
      <c r="G2615" t="s">
        <v>8224</v>
      </c>
      <c r="H2615" t="s">
        <v>8246</v>
      </c>
      <c r="I2615">
        <v>1397941475</v>
      </c>
      <c r="J2615">
        <v>1395349475</v>
      </c>
      <c r="K2615" t="b">
        <v>0</v>
      </c>
      <c r="L2615">
        <v>41</v>
      </c>
      <c r="M2615" t="b">
        <v>1</v>
      </c>
      <c r="N2615" t="s">
        <v>8276</v>
      </c>
      <c r="O2615" s="9">
        <f t="shared" si="240"/>
        <v>102</v>
      </c>
      <c r="P2615" s="5">
        <f t="shared" si="241"/>
        <v>148.78048780487805</v>
      </c>
      <c r="Q2615" t="str">
        <f t="shared" si="242"/>
        <v>music</v>
      </c>
      <c r="R2615" t="str">
        <f t="shared" si="243"/>
        <v>rock</v>
      </c>
      <c r="S2615" s="10">
        <f t="shared" si="244"/>
        <v>41718.878182870372</v>
      </c>
      <c r="T2615" s="10">
        <f t="shared" si="245"/>
        <v>41748.878182870372</v>
      </c>
    </row>
    <row r="2616" spans="1:20" ht="45" x14ac:dyDescent="0.25">
      <c r="A2616">
        <v>3342</v>
      </c>
      <c r="B2616" s="3" t="s">
        <v>3342</v>
      </c>
      <c r="C2616" s="3" t="s">
        <v>7452</v>
      </c>
      <c r="D2616">
        <v>6000</v>
      </c>
      <c r="E2616">
        <v>6100</v>
      </c>
      <c r="F2616" t="s">
        <v>8219</v>
      </c>
      <c r="G2616" t="s">
        <v>8224</v>
      </c>
      <c r="H2616" t="s">
        <v>8246</v>
      </c>
      <c r="I2616">
        <v>1427864340</v>
      </c>
      <c r="J2616">
        <v>1425020810</v>
      </c>
      <c r="K2616" t="b">
        <v>0</v>
      </c>
      <c r="L2616">
        <v>78</v>
      </c>
      <c r="M2616" t="b">
        <v>1</v>
      </c>
      <c r="N2616" t="s">
        <v>8271</v>
      </c>
      <c r="O2616" s="9">
        <f t="shared" si="240"/>
        <v>102</v>
      </c>
      <c r="P2616" s="5">
        <f t="shared" si="241"/>
        <v>78.205128205128204</v>
      </c>
      <c r="Q2616" t="str">
        <f t="shared" si="242"/>
        <v>theater</v>
      </c>
      <c r="R2616" t="str">
        <f t="shared" si="243"/>
        <v>plays</v>
      </c>
      <c r="S2616" s="10">
        <f t="shared" si="244"/>
        <v>42062.296412037031</v>
      </c>
      <c r="T2616" s="10">
        <f t="shared" si="245"/>
        <v>42095.207638888889</v>
      </c>
    </row>
    <row r="2617" spans="1:20" ht="45" x14ac:dyDescent="0.25">
      <c r="A2617">
        <v>1251</v>
      </c>
      <c r="B2617" s="3" t="s">
        <v>1252</v>
      </c>
      <c r="C2617" s="3" t="s">
        <v>5361</v>
      </c>
      <c r="D2617">
        <v>6000</v>
      </c>
      <c r="E2617">
        <v>6108</v>
      </c>
      <c r="F2617" t="s">
        <v>8219</v>
      </c>
      <c r="G2617" t="s">
        <v>8224</v>
      </c>
      <c r="H2617" t="s">
        <v>8246</v>
      </c>
      <c r="I2617">
        <v>1316979167</v>
      </c>
      <c r="J2617">
        <v>1311795167</v>
      </c>
      <c r="K2617" t="b">
        <v>1</v>
      </c>
      <c r="L2617">
        <v>74</v>
      </c>
      <c r="M2617" t="b">
        <v>1</v>
      </c>
      <c r="N2617" t="s">
        <v>8276</v>
      </c>
      <c r="O2617" s="9">
        <f t="shared" si="240"/>
        <v>102</v>
      </c>
      <c r="P2617" s="5">
        <f t="shared" si="241"/>
        <v>82.540540540540547</v>
      </c>
      <c r="Q2617" t="str">
        <f t="shared" si="242"/>
        <v>music</v>
      </c>
      <c r="R2617" t="str">
        <f t="shared" si="243"/>
        <v>rock</v>
      </c>
      <c r="S2617" s="10">
        <f t="shared" si="244"/>
        <v>40751.814432870371</v>
      </c>
      <c r="T2617" s="10">
        <f t="shared" si="245"/>
        <v>40811.814432870371</v>
      </c>
    </row>
    <row r="2618" spans="1:20" ht="60" x14ac:dyDescent="0.25">
      <c r="A2618">
        <v>2548</v>
      </c>
      <c r="B2618" s="3" t="s">
        <v>2548</v>
      </c>
      <c r="C2618" s="3" t="s">
        <v>6658</v>
      </c>
      <c r="D2618">
        <v>6000</v>
      </c>
      <c r="E2618">
        <v>6111</v>
      </c>
      <c r="F2618" t="s">
        <v>8219</v>
      </c>
      <c r="G2618" t="s">
        <v>8230</v>
      </c>
      <c r="H2618" t="s">
        <v>8249</v>
      </c>
      <c r="I2618">
        <v>1475209620</v>
      </c>
      <c r="J2618">
        <v>1473087637</v>
      </c>
      <c r="K2618" t="b">
        <v>0</v>
      </c>
      <c r="L2618">
        <v>37</v>
      </c>
      <c r="M2618" t="b">
        <v>1</v>
      </c>
      <c r="N2618" t="s">
        <v>8300</v>
      </c>
      <c r="O2618" s="9">
        <f t="shared" si="240"/>
        <v>102</v>
      </c>
      <c r="P2618" s="5">
        <f t="shared" si="241"/>
        <v>165.16216216216216</v>
      </c>
      <c r="Q2618" t="str">
        <f t="shared" si="242"/>
        <v>music</v>
      </c>
      <c r="R2618" t="str">
        <f t="shared" si="243"/>
        <v>classical music</v>
      </c>
      <c r="S2618" s="10">
        <f t="shared" si="244"/>
        <v>42618.625428240746</v>
      </c>
      <c r="T2618" s="10">
        <f t="shared" si="245"/>
        <v>42643.185416666667</v>
      </c>
    </row>
    <row r="2619" spans="1:20" ht="60" x14ac:dyDescent="0.25">
      <c r="A2619">
        <v>737</v>
      </c>
      <c r="B2619" s="3" t="s">
        <v>738</v>
      </c>
      <c r="C2619" s="3" t="s">
        <v>4847</v>
      </c>
      <c r="D2619">
        <v>5000</v>
      </c>
      <c r="E2619">
        <v>6120</v>
      </c>
      <c r="F2619" t="s">
        <v>8219</v>
      </c>
      <c r="G2619" t="s">
        <v>8224</v>
      </c>
      <c r="H2619" t="s">
        <v>8246</v>
      </c>
      <c r="I2619">
        <v>1392408000</v>
      </c>
      <c r="J2619">
        <v>1390890987</v>
      </c>
      <c r="K2619" t="b">
        <v>0</v>
      </c>
      <c r="L2619">
        <v>108</v>
      </c>
      <c r="M2619" t="b">
        <v>1</v>
      </c>
      <c r="N2619" t="s">
        <v>8274</v>
      </c>
      <c r="O2619" s="9">
        <f t="shared" si="240"/>
        <v>122</v>
      </c>
      <c r="P2619" s="5">
        <f t="shared" si="241"/>
        <v>56.666666666666664</v>
      </c>
      <c r="Q2619" t="str">
        <f t="shared" si="242"/>
        <v>publishing</v>
      </c>
      <c r="R2619" t="str">
        <f t="shared" si="243"/>
        <v>nonfiction</v>
      </c>
      <c r="S2619" s="10">
        <f t="shared" si="244"/>
        <v>41667.275312500002</v>
      </c>
      <c r="T2619" s="10">
        <f t="shared" si="245"/>
        <v>41684.833333333336</v>
      </c>
    </row>
    <row r="2620" spans="1:20" ht="60" x14ac:dyDescent="0.25">
      <c r="A2620">
        <v>1201</v>
      </c>
      <c r="B2620" s="3" t="s">
        <v>1202</v>
      </c>
      <c r="C2620" s="3" t="s">
        <v>5311</v>
      </c>
      <c r="D2620">
        <v>6000</v>
      </c>
      <c r="E2620">
        <v>6146.27</v>
      </c>
      <c r="F2620" t="s">
        <v>8219</v>
      </c>
      <c r="G2620" t="s">
        <v>8225</v>
      </c>
      <c r="H2620" t="s">
        <v>8247</v>
      </c>
      <c r="I2620">
        <v>1468593246</v>
      </c>
      <c r="J2620">
        <v>1466001246</v>
      </c>
      <c r="K2620" t="b">
        <v>0</v>
      </c>
      <c r="L2620">
        <v>111</v>
      </c>
      <c r="M2620" t="b">
        <v>1</v>
      </c>
      <c r="N2620" t="s">
        <v>8285</v>
      </c>
      <c r="O2620" s="9">
        <f t="shared" si="240"/>
        <v>102</v>
      </c>
      <c r="P2620" s="5">
        <f t="shared" si="241"/>
        <v>55.371801801801809</v>
      </c>
      <c r="Q2620" t="str">
        <f t="shared" si="242"/>
        <v>photography</v>
      </c>
      <c r="R2620" t="str">
        <f t="shared" si="243"/>
        <v>photobooks</v>
      </c>
      <c r="S2620" s="10">
        <f t="shared" si="244"/>
        <v>42536.60701388889</v>
      </c>
      <c r="T2620" s="10">
        <f t="shared" si="245"/>
        <v>42566.60701388889</v>
      </c>
    </row>
    <row r="2621" spans="1:20" ht="60" x14ac:dyDescent="0.25">
      <c r="A2621">
        <v>3574</v>
      </c>
      <c r="B2621" s="3" t="s">
        <v>3573</v>
      </c>
      <c r="C2621" s="3" t="s">
        <v>7684</v>
      </c>
      <c r="D2621">
        <v>5800</v>
      </c>
      <c r="E2621">
        <v>6155</v>
      </c>
      <c r="F2621" t="s">
        <v>8219</v>
      </c>
      <c r="G2621" t="s">
        <v>8224</v>
      </c>
      <c r="H2621" t="s">
        <v>8246</v>
      </c>
      <c r="I2621">
        <v>1415921848</v>
      </c>
      <c r="J2621">
        <v>1413326248</v>
      </c>
      <c r="K2621" t="b">
        <v>0</v>
      </c>
      <c r="L2621">
        <v>45</v>
      </c>
      <c r="M2621" t="b">
        <v>1</v>
      </c>
      <c r="N2621" t="s">
        <v>8271</v>
      </c>
      <c r="O2621" s="9">
        <f t="shared" si="240"/>
        <v>106</v>
      </c>
      <c r="P2621" s="5">
        <f t="shared" si="241"/>
        <v>136.77777777777777</v>
      </c>
      <c r="Q2621" t="str">
        <f t="shared" si="242"/>
        <v>theater</v>
      </c>
      <c r="R2621" t="str">
        <f t="shared" si="243"/>
        <v>plays</v>
      </c>
      <c r="S2621" s="10">
        <f t="shared" si="244"/>
        <v>41926.942685185182</v>
      </c>
      <c r="T2621" s="10">
        <f t="shared" si="245"/>
        <v>41956.984351851846</v>
      </c>
    </row>
    <row r="2622" spans="1:20" ht="60" x14ac:dyDescent="0.25">
      <c r="A2622">
        <v>1934</v>
      </c>
      <c r="B2622" s="3" t="s">
        <v>1935</v>
      </c>
      <c r="C2622" s="3" t="s">
        <v>6044</v>
      </c>
      <c r="D2622">
        <v>5000</v>
      </c>
      <c r="E2622">
        <v>6181</v>
      </c>
      <c r="F2622" t="s">
        <v>8219</v>
      </c>
      <c r="G2622" t="s">
        <v>8224</v>
      </c>
      <c r="H2622" t="s">
        <v>8246</v>
      </c>
      <c r="I2622">
        <v>1324789200</v>
      </c>
      <c r="J2622">
        <v>1321649321</v>
      </c>
      <c r="K2622" t="b">
        <v>0</v>
      </c>
      <c r="L2622">
        <v>77</v>
      </c>
      <c r="M2622" t="b">
        <v>1</v>
      </c>
      <c r="N2622" t="s">
        <v>8279</v>
      </c>
      <c r="O2622" s="9">
        <f t="shared" si="240"/>
        <v>124</v>
      </c>
      <c r="P2622" s="5">
        <f t="shared" si="241"/>
        <v>80.272727272727266</v>
      </c>
      <c r="Q2622" t="str">
        <f t="shared" si="242"/>
        <v>music</v>
      </c>
      <c r="R2622" t="str">
        <f t="shared" si="243"/>
        <v>indie rock</v>
      </c>
      <c r="S2622" s="10">
        <f t="shared" si="244"/>
        <v>40865.867141203707</v>
      </c>
      <c r="T2622" s="10">
        <f t="shared" si="245"/>
        <v>40902.208333333336</v>
      </c>
    </row>
    <row r="2623" spans="1:20" ht="45" x14ac:dyDescent="0.25">
      <c r="A2623">
        <v>850</v>
      </c>
      <c r="B2623" s="3" t="s">
        <v>851</v>
      </c>
      <c r="C2623" s="3" t="s">
        <v>4960</v>
      </c>
      <c r="D2623">
        <v>4000</v>
      </c>
      <c r="E2623">
        <v>6207</v>
      </c>
      <c r="F2623" t="s">
        <v>8219</v>
      </c>
      <c r="G2623" t="s">
        <v>8224</v>
      </c>
      <c r="H2623" t="s">
        <v>8246</v>
      </c>
      <c r="I2623">
        <v>1461560340</v>
      </c>
      <c r="J2623">
        <v>1458762717</v>
      </c>
      <c r="K2623" t="b">
        <v>0</v>
      </c>
      <c r="L2623">
        <v>133</v>
      </c>
      <c r="M2623" t="b">
        <v>1</v>
      </c>
      <c r="N2623" t="s">
        <v>8277</v>
      </c>
      <c r="O2623" s="9">
        <f t="shared" si="240"/>
        <v>155</v>
      </c>
      <c r="P2623" s="5">
        <f t="shared" si="241"/>
        <v>46.669172932330824</v>
      </c>
      <c r="Q2623" t="str">
        <f t="shared" si="242"/>
        <v>music</v>
      </c>
      <c r="R2623" t="str">
        <f t="shared" si="243"/>
        <v>metal</v>
      </c>
      <c r="S2623" s="10">
        <f t="shared" si="244"/>
        <v>42452.827743055561</v>
      </c>
      <c r="T2623" s="10">
        <f t="shared" si="245"/>
        <v>42485.207638888889</v>
      </c>
    </row>
    <row r="2624" spans="1:20" ht="60" x14ac:dyDescent="0.25">
      <c r="A2624">
        <v>3239</v>
      </c>
      <c r="B2624" s="3" t="s">
        <v>3239</v>
      </c>
      <c r="C2624" s="3" t="s">
        <v>7349</v>
      </c>
      <c r="D2624">
        <v>5862</v>
      </c>
      <c r="E2624">
        <v>6208.98</v>
      </c>
      <c r="F2624" t="s">
        <v>8219</v>
      </c>
      <c r="G2624" t="s">
        <v>8225</v>
      </c>
      <c r="H2624" t="s">
        <v>8247</v>
      </c>
      <c r="I2624">
        <v>1445817540</v>
      </c>
      <c r="J2624">
        <v>1443665293</v>
      </c>
      <c r="K2624" t="b">
        <v>1</v>
      </c>
      <c r="L2624">
        <v>104</v>
      </c>
      <c r="M2624" t="b">
        <v>1</v>
      </c>
      <c r="N2624" t="s">
        <v>8271</v>
      </c>
      <c r="O2624" s="9">
        <f t="shared" si="240"/>
        <v>106</v>
      </c>
      <c r="P2624" s="5">
        <f t="shared" si="241"/>
        <v>59.701730769230764</v>
      </c>
      <c r="Q2624" t="str">
        <f t="shared" si="242"/>
        <v>theater</v>
      </c>
      <c r="R2624" t="str">
        <f t="shared" si="243"/>
        <v>plays</v>
      </c>
      <c r="S2624" s="10">
        <f t="shared" si="244"/>
        <v>42278.089039351849</v>
      </c>
      <c r="T2624" s="10">
        <f t="shared" si="245"/>
        <v>42302.999305555553</v>
      </c>
    </row>
    <row r="2625" spans="1:20" ht="45" x14ac:dyDescent="0.25">
      <c r="A2625">
        <v>1524</v>
      </c>
      <c r="B2625" s="3" t="s">
        <v>1525</v>
      </c>
      <c r="C2625" s="3" t="s">
        <v>5634</v>
      </c>
      <c r="D2625">
        <v>3000</v>
      </c>
      <c r="E2625">
        <v>6210</v>
      </c>
      <c r="F2625" t="s">
        <v>8219</v>
      </c>
      <c r="G2625" t="s">
        <v>8235</v>
      </c>
      <c r="H2625" t="s">
        <v>8255</v>
      </c>
      <c r="I2625">
        <v>1487592090</v>
      </c>
      <c r="J2625">
        <v>1485000090</v>
      </c>
      <c r="K2625" t="b">
        <v>1</v>
      </c>
      <c r="L2625">
        <v>28</v>
      </c>
      <c r="M2625" t="b">
        <v>1</v>
      </c>
      <c r="N2625" t="s">
        <v>8285</v>
      </c>
      <c r="O2625" s="9">
        <f t="shared" si="240"/>
        <v>207</v>
      </c>
      <c r="P2625" s="5">
        <f t="shared" si="241"/>
        <v>221.78571428571428</v>
      </c>
      <c r="Q2625" t="str">
        <f t="shared" si="242"/>
        <v>photography</v>
      </c>
      <c r="R2625" t="str">
        <f t="shared" si="243"/>
        <v>photobooks</v>
      </c>
      <c r="S2625" s="10">
        <f t="shared" si="244"/>
        <v>42756.501041666663</v>
      </c>
      <c r="T2625" s="10">
        <f t="shared" si="245"/>
        <v>42786.501041666663</v>
      </c>
    </row>
    <row r="2626" spans="1:20" ht="60" x14ac:dyDescent="0.25">
      <c r="A2626">
        <v>3424</v>
      </c>
      <c r="B2626" s="3" t="s">
        <v>3423</v>
      </c>
      <c r="C2626" s="3" t="s">
        <v>7534</v>
      </c>
      <c r="D2626">
        <v>6000</v>
      </c>
      <c r="E2626">
        <v>6215</v>
      </c>
      <c r="F2626" t="s">
        <v>8219</v>
      </c>
      <c r="G2626" t="s">
        <v>8224</v>
      </c>
      <c r="H2626" t="s">
        <v>8246</v>
      </c>
      <c r="I2626">
        <v>1423119540</v>
      </c>
      <c r="J2626">
        <v>1421252084</v>
      </c>
      <c r="K2626" t="b">
        <v>0</v>
      </c>
      <c r="L2626">
        <v>76</v>
      </c>
      <c r="M2626" t="b">
        <v>1</v>
      </c>
      <c r="N2626" t="s">
        <v>8271</v>
      </c>
      <c r="O2626" s="9">
        <f t="shared" ref="O2626:O2689" si="246">ROUND((E2626/D2626)*100,0)</f>
        <v>104</v>
      </c>
      <c r="P2626" s="5">
        <f t="shared" ref="P2626:P2689" si="247">E2626/L2626</f>
        <v>81.776315789473685</v>
      </c>
      <c r="Q2626" t="str">
        <f t="shared" ref="Q2626:Q2689" si="248">LEFT(N2626,SEARCH("/",N2626)-1)</f>
        <v>theater</v>
      </c>
      <c r="R2626" t="str">
        <f t="shared" ref="R2626:R2689" si="249">RIGHT(N2626,LEN(N2626)-SEARCH("/",N2626,1))</f>
        <v>plays</v>
      </c>
      <c r="S2626" s="10">
        <f t="shared" ref="S2626:S2689" si="250">(((J2626/60)/60)/24)+DATE(1970,1,1)</f>
        <v>42018.676898148144</v>
      </c>
      <c r="T2626" s="10">
        <f t="shared" ref="T2626:T2689" si="251">(((I2626/60)/60)/24)+DATE(1970,1,1)</f>
        <v>42040.290972222225</v>
      </c>
    </row>
    <row r="2627" spans="1:20" ht="60" x14ac:dyDescent="0.25">
      <c r="A2627">
        <v>1356</v>
      </c>
      <c r="B2627" s="3" t="s">
        <v>1357</v>
      </c>
      <c r="C2627" s="3" t="s">
        <v>5466</v>
      </c>
      <c r="D2627">
        <v>3400</v>
      </c>
      <c r="E2627">
        <v>6215.56</v>
      </c>
      <c r="F2627" t="s">
        <v>8219</v>
      </c>
      <c r="G2627" t="s">
        <v>8224</v>
      </c>
      <c r="H2627" t="s">
        <v>8246</v>
      </c>
      <c r="I2627">
        <v>1372985760</v>
      </c>
      <c r="J2627">
        <v>1370393760</v>
      </c>
      <c r="K2627" t="b">
        <v>0</v>
      </c>
      <c r="L2627">
        <v>87</v>
      </c>
      <c r="M2627" t="b">
        <v>1</v>
      </c>
      <c r="N2627" t="s">
        <v>8274</v>
      </c>
      <c r="O2627" s="9">
        <f t="shared" si="246"/>
        <v>183</v>
      </c>
      <c r="P2627" s="5">
        <f t="shared" si="247"/>
        <v>71.443218390804603</v>
      </c>
      <c r="Q2627" t="str">
        <f t="shared" si="248"/>
        <v>publishing</v>
      </c>
      <c r="R2627" t="str">
        <f t="shared" si="249"/>
        <v>nonfiction</v>
      </c>
      <c r="S2627" s="10">
        <f t="shared" si="250"/>
        <v>41430.038888888892</v>
      </c>
      <c r="T2627" s="10">
        <f t="shared" si="251"/>
        <v>41460.038888888892</v>
      </c>
    </row>
    <row r="2628" spans="1:20" ht="30" x14ac:dyDescent="0.25">
      <c r="A2628">
        <v>1629</v>
      </c>
      <c r="B2628" s="3" t="s">
        <v>1630</v>
      </c>
      <c r="C2628" s="3" t="s">
        <v>5739</v>
      </c>
      <c r="D2628">
        <v>6000</v>
      </c>
      <c r="E2628">
        <v>6220</v>
      </c>
      <c r="F2628" t="s">
        <v>8219</v>
      </c>
      <c r="G2628" t="s">
        <v>8224</v>
      </c>
      <c r="H2628" t="s">
        <v>8246</v>
      </c>
      <c r="I2628">
        <v>1392929333</v>
      </c>
      <c r="J2628">
        <v>1389041333</v>
      </c>
      <c r="K2628" t="b">
        <v>0</v>
      </c>
      <c r="L2628">
        <v>82</v>
      </c>
      <c r="M2628" t="b">
        <v>1</v>
      </c>
      <c r="N2628" t="s">
        <v>8276</v>
      </c>
      <c r="O2628" s="9">
        <f t="shared" si="246"/>
        <v>104</v>
      </c>
      <c r="P2628" s="5">
        <f t="shared" si="247"/>
        <v>75.853658536585371</v>
      </c>
      <c r="Q2628" t="str">
        <f t="shared" si="248"/>
        <v>music</v>
      </c>
      <c r="R2628" t="str">
        <f t="shared" si="249"/>
        <v>rock</v>
      </c>
      <c r="S2628" s="10">
        <f t="shared" si="250"/>
        <v>41645.867280092592</v>
      </c>
      <c r="T2628" s="10">
        <f t="shared" si="251"/>
        <v>41690.867280092592</v>
      </c>
    </row>
    <row r="2629" spans="1:20" ht="30" x14ac:dyDescent="0.25">
      <c r="A2629">
        <v>1643</v>
      </c>
      <c r="B2629" s="3" t="s">
        <v>1644</v>
      </c>
      <c r="C2629" s="3" t="s">
        <v>5753</v>
      </c>
      <c r="D2629">
        <v>5000</v>
      </c>
      <c r="E2629">
        <v>6235</v>
      </c>
      <c r="F2629" t="s">
        <v>8219</v>
      </c>
      <c r="G2629" t="s">
        <v>8224</v>
      </c>
      <c r="H2629" t="s">
        <v>8246</v>
      </c>
      <c r="I2629">
        <v>1348516012</v>
      </c>
      <c r="J2629">
        <v>1345924012</v>
      </c>
      <c r="K2629" t="b">
        <v>0</v>
      </c>
      <c r="L2629">
        <v>37</v>
      </c>
      <c r="M2629" t="b">
        <v>1</v>
      </c>
      <c r="N2629" t="s">
        <v>8292</v>
      </c>
      <c r="O2629" s="9">
        <f t="shared" si="246"/>
        <v>125</v>
      </c>
      <c r="P2629" s="5">
        <f t="shared" si="247"/>
        <v>168.51351351351352</v>
      </c>
      <c r="Q2629" t="str">
        <f t="shared" si="248"/>
        <v>music</v>
      </c>
      <c r="R2629" t="str">
        <f t="shared" si="249"/>
        <v>pop</v>
      </c>
      <c r="S2629" s="10">
        <f t="shared" si="250"/>
        <v>41146.824212962965</v>
      </c>
      <c r="T2629" s="10">
        <f t="shared" si="251"/>
        <v>41176.824212962965</v>
      </c>
    </row>
    <row r="2630" spans="1:20" ht="60" x14ac:dyDescent="0.25">
      <c r="A2630">
        <v>274</v>
      </c>
      <c r="B2630" s="3" t="s">
        <v>275</v>
      </c>
      <c r="C2630" s="3" t="s">
        <v>4384</v>
      </c>
      <c r="D2630">
        <v>4000</v>
      </c>
      <c r="E2630">
        <v>6240</v>
      </c>
      <c r="F2630" t="s">
        <v>8219</v>
      </c>
      <c r="G2630" t="s">
        <v>8224</v>
      </c>
      <c r="H2630" t="s">
        <v>8246</v>
      </c>
      <c r="I2630">
        <v>1333609140</v>
      </c>
      <c r="J2630">
        <v>1330638829</v>
      </c>
      <c r="K2630" t="b">
        <v>1</v>
      </c>
      <c r="L2630">
        <v>113</v>
      </c>
      <c r="M2630" t="b">
        <v>1</v>
      </c>
      <c r="N2630" t="s">
        <v>8269</v>
      </c>
      <c r="O2630" s="9">
        <f t="shared" si="246"/>
        <v>156</v>
      </c>
      <c r="P2630" s="5">
        <f t="shared" si="247"/>
        <v>55.221238938053098</v>
      </c>
      <c r="Q2630" t="str">
        <f t="shared" si="248"/>
        <v>film &amp; video</v>
      </c>
      <c r="R2630" t="str">
        <f t="shared" si="249"/>
        <v>documentary</v>
      </c>
      <c r="S2630" s="10">
        <f t="shared" si="250"/>
        <v>40969.912372685183</v>
      </c>
      <c r="T2630" s="10">
        <f t="shared" si="251"/>
        <v>41004.290972222225</v>
      </c>
    </row>
    <row r="2631" spans="1:20" ht="30" x14ac:dyDescent="0.25">
      <c r="A2631">
        <v>2529</v>
      </c>
      <c r="B2631" s="3" t="s">
        <v>2529</v>
      </c>
      <c r="C2631" s="3" t="s">
        <v>6639</v>
      </c>
      <c r="D2631">
        <v>6000</v>
      </c>
      <c r="E2631">
        <v>6257</v>
      </c>
      <c r="F2631" t="s">
        <v>8219</v>
      </c>
      <c r="G2631" t="s">
        <v>8224</v>
      </c>
      <c r="H2631" t="s">
        <v>8246</v>
      </c>
      <c r="I2631">
        <v>1332636975</v>
      </c>
      <c r="J2631">
        <v>1328752575</v>
      </c>
      <c r="K2631" t="b">
        <v>0</v>
      </c>
      <c r="L2631">
        <v>76</v>
      </c>
      <c r="M2631" t="b">
        <v>1</v>
      </c>
      <c r="N2631" t="s">
        <v>8300</v>
      </c>
      <c r="O2631" s="9">
        <f t="shared" si="246"/>
        <v>104</v>
      </c>
      <c r="P2631" s="5">
        <f t="shared" si="247"/>
        <v>82.328947368421055</v>
      </c>
      <c r="Q2631" t="str">
        <f t="shared" si="248"/>
        <v>music</v>
      </c>
      <c r="R2631" t="str">
        <f t="shared" si="249"/>
        <v>classical music</v>
      </c>
      <c r="S2631" s="10">
        <f t="shared" si="250"/>
        <v>40948.080729166664</v>
      </c>
      <c r="T2631" s="10">
        <f t="shared" si="251"/>
        <v>40993.0390625</v>
      </c>
    </row>
    <row r="2632" spans="1:20" ht="45" x14ac:dyDescent="0.25">
      <c r="A2632">
        <v>731</v>
      </c>
      <c r="B2632" s="3" t="s">
        <v>732</v>
      </c>
      <c r="C2632" s="3" t="s">
        <v>4841</v>
      </c>
      <c r="D2632">
        <v>5000</v>
      </c>
      <c r="E2632">
        <v>6300</v>
      </c>
      <c r="F2632" t="s">
        <v>8219</v>
      </c>
      <c r="G2632" t="s">
        <v>8224</v>
      </c>
      <c r="H2632" t="s">
        <v>8246</v>
      </c>
      <c r="I2632">
        <v>1327212000</v>
      </c>
      <c r="J2632">
        <v>1322852747</v>
      </c>
      <c r="K2632" t="b">
        <v>0</v>
      </c>
      <c r="L2632">
        <v>71</v>
      </c>
      <c r="M2632" t="b">
        <v>1</v>
      </c>
      <c r="N2632" t="s">
        <v>8274</v>
      </c>
      <c r="O2632" s="9">
        <f t="shared" si="246"/>
        <v>126</v>
      </c>
      <c r="P2632" s="5">
        <f t="shared" si="247"/>
        <v>88.732394366197184</v>
      </c>
      <c r="Q2632" t="str">
        <f t="shared" si="248"/>
        <v>publishing</v>
      </c>
      <c r="R2632" t="str">
        <f t="shared" si="249"/>
        <v>nonfiction</v>
      </c>
      <c r="S2632" s="10">
        <f t="shared" si="250"/>
        <v>40879.795682870368</v>
      </c>
      <c r="T2632" s="10">
        <f t="shared" si="251"/>
        <v>40930.25</v>
      </c>
    </row>
    <row r="2633" spans="1:20" ht="30" x14ac:dyDescent="0.25">
      <c r="A2633">
        <v>2807</v>
      </c>
      <c r="B2633" s="3" t="s">
        <v>2807</v>
      </c>
      <c r="C2633" s="3" t="s">
        <v>6917</v>
      </c>
      <c r="D2633">
        <v>5000</v>
      </c>
      <c r="E2633">
        <v>6300</v>
      </c>
      <c r="F2633" t="s">
        <v>8219</v>
      </c>
      <c r="G2633" t="s">
        <v>8224</v>
      </c>
      <c r="H2633" t="s">
        <v>8246</v>
      </c>
      <c r="I2633">
        <v>1435611438</v>
      </c>
      <c r="J2633">
        <v>1433019438</v>
      </c>
      <c r="K2633" t="b">
        <v>0</v>
      </c>
      <c r="L2633">
        <v>93</v>
      </c>
      <c r="M2633" t="b">
        <v>1</v>
      </c>
      <c r="N2633" t="s">
        <v>8271</v>
      </c>
      <c r="O2633" s="9">
        <f t="shared" si="246"/>
        <v>126</v>
      </c>
      <c r="P2633" s="5">
        <f t="shared" si="247"/>
        <v>67.741935483870961</v>
      </c>
      <c r="Q2633" t="str">
        <f t="shared" si="248"/>
        <v>theater</v>
      </c>
      <c r="R2633" t="str">
        <f t="shared" si="249"/>
        <v>plays</v>
      </c>
      <c r="S2633" s="10">
        <f t="shared" si="250"/>
        <v>42154.873124999998</v>
      </c>
      <c r="T2633" s="10">
        <f t="shared" si="251"/>
        <v>42184.873124999998</v>
      </c>
    </row>
    <row r="2634" spans="1:20" ht="45" x14ac:dyDescent="0.25">
      <c r="A2634">
        <v>2176</v>
      </c>
      <c r="B2634" s="3" t="s">
        <v>2177</v>
      </c>
      <c r="C2634" s="3" t="s">
        <v>6286</v>
      </c>
      <c r="D2634">
        <v>5000</v>
      </c>
      <c r="E2634">
        <v>6301</v>
      </c>
      <c r="F2634" t="s">
        <v>8219</v>
      </c>
      <c r="G2634" t="s">
        <v>8224</v>
      </c>
      <c r="H2634" t="s">
        <v>8246</v>
      </c>
      <c r="I2634">
        <v>1430579509</v>
      </c>
      <c r="J2634">
        <v>1427987509</v>
      </c>
      <c r="K2634" t="b">
        <v>0</v>
      </c>
      <c r="L2634">
        <v>71</v>
      </c>
      <c r="M2634" t="b">
        <v>1</v>
      </c>
      <c r="N2634" t="s">
        <v>8276</v>
      </c>
      <c r="O2634" s="9">
        <f t="shared" si="246"/>
        <v>126</v>
      </c>
      <c r="P2634" s="5">
        <f t="shared" si="247"/>
        <v>88.74647887323944</v>
      </c>
      <c r="Q2634" t="str">
        <f t="shared" si="248"/>
        <v>music</v>
      </c>
      <c r="R2634" t="str">
        <f t="shared" si="249"/>
        <v>rock</v>
      </c>
      <c r="S2634" s="10">
        <f t="shared" si="250"/>
        <v>42096.633206018523</v>
      </c>
      <c r="T2634" s="10">
        <f t="shared" si="251"/>
        <v>42126.633206018523</v>
      </c>
    </row>
    <row r="2635" spans="1:20" ht="45" x14ac:dyDescent="0.25">
      <c r="A2635">
        <v>388</v>
      </c>
      <c r="B2635" s="3" t="s">
        <v>389</v>
      </c>
      <c r="C2635" s="3" t="s">
        <v>4498</v>
      </c>
      <c r="D2635">
        <v>5000</v>
      </c>
      <c r="E2635">
        <v>6308</v>
      </c>
      <c r="F2635" t="s">
        <v>8219</v>
      </c>
      <c r="G2635" t="s">
        <v>8224</v>
      </c>
      <c r="H2635" t="s">
        <v>8246</v>
      </c>
      <c r="I2635">
        <v>1469670580</v>
      </c>
      <c r="J2635">
        <v>1467078580</v>
      </c>
      <c r="K2635" t="b">
        <v>0</v>
      </c>
      <c r="L2635">
        <v>71</v>
      </c>
      <c r="M2635" t="b">
        <v>1</v>
      </c>
      <c r="N2635" t="s">
        <v>8269</v>
      </c>
      <c r="O2635" s="9">
        <f t="shared" si="246"/>
        <v>126</v>
      </c>
      <c r="P2635" s="5">
        <f t="shared" si="247"/>
        <v>88.845070422535215</v>
      </c>
      <c r="Q2635" t="str">
        <f t="shared" si="248"/>
        <v>film &amp; video</v>
      </c>
      <c r="R2635" t="str">
        <f t="shared" si="249"/>
        <v>documentary</v>
      </c>
      <c r="S2635" s="10">
        <f t="shared" si="250"/>
        <v>42549.076157407413</v>
      </c>
      <c r="T2635" s="10">
        <f t="shared" si="251"/>
        <v>42579.076157407413</v>
      </c>
    </row>
    <row r="2636" spans="1:20" ht="60" x14ac:dyDescent="0.25">
      <c r="A2636">
        <v>1209</v>
      </c>
      <c r="B2636" s="3" t="s">
        <v>1210</v>
      </c>
      <c r="C2636" s="3" t="s">
        <v>5319</v>
      </c>
      <c r="D2636">
        <v>6000</v>
      </c>
      <c r="E2636">
        <v>6360</v>
      </c>
      <c r="F2636" t="s">
        <v>8219</v>
      </c>
      <c r="G2636" t="s">
        <v>8224</v>
      </c>
      <c r="H2636" t="s">
        <v>8246</v>
      </c>
      <c r="I2636">
        <v>1488053905</v>
      </c>
      <c r="J2636">
        <v>1485461905</v>
      </c>
      <c r="K2636" t="b">
        <v>0</v>
      </c>
      <c r="L2636">
        <v>46</v>
      </c>
      <c r="M2636" t="b">
        <v>1</v>
      </c>
      <c r="N2636" t="s">
        <v>8285</v>
      </c>
      <c r="O2636" s="9">
        <f t="shared" si="246"/>
        <v>106</v>
      </c>
      <c r="P2636" s="5">
        <f t="shared" si="247"/>
        <v>138.2608695652174</v>
      </c>
      <c r="Q2636" t="str">
        <f t="shared" si="248"/>
        <v>photography</v>
      </c>
      <c r="R2636" t="str">
        <f t="shared" si="249"/>
        <v>photobooks</v>
      </c>
      <c r="S2636" s="10">
        <f t="shared" si="250"/>
        <v>42761.846122685187</v>
      </c>
      <c r="T2636" s="10">
        <f t="shared" si="251"/>
        <v>42791.846122685187</v>
      </c>
    </row>
    <row r="2637" spans="1:20" ht="45" x14ac:dyDescent="0.25">
      <c r="A2637">
        <v>2970</v>
      </c>
      <c r="B2637" s="3" t="s">
        <v>2970</v>
      </c>
      <c r="C2637" s="3" t="s">
        <v>7080</v>
      </c>
      <c r="D2637">
        <v>6000</v>
      </c>
      <c r="E2637">
        <v>6360</v>
      </c>
      <c r="F2637" t="s">
        <v>8219</v>
      </c>
      <c r="G2637" t="s">
        <v>8224</v>
      </c>
      <c r="H2637" t="s">
        <v>8246</v>
      </c>
      <c r="I2637">
        <v>1405699451</v>
      </c>
      <c r="J2637">
        <v>1403107451</v>
      </c>
      <c r="K2637" t="b">
        <v>0</v>
      </c>
      <c r="L2637">
        <v>91</v>
      </c>
      <c r="M2637" t="b">
        <v>1</v>
      </c>
      <c r="N2637" t="s">
        <v>8271</v>
      </c>
      <c r="O2637" s="9">
        <f t="shared" si="246"/>
        <v>106</v>
      </c>
      <c r="P2637" s="5">
        <f t="shared" si="247"/>
        <v>69.890109890109883</v>
      </c>
      <c r="Q2637" t="str">
        <f t="shared" si="248"/>
        <v>theater</v>
      </c>
      <c r="R2637" t="str">
        <f t="shared" si="249"/>
        <v>plays</v>
      </c>
      <c r="S2637" s="10">
        <f t="shared" si="250"/>
        <v>41808.669571759259</v>
      </c>
      <c r="T2637" s="10">
        <f t="shared" si="251"/>
        <v>41838.669571759259</v>
      </c>
    </row>
    <row r="2638" spans="1:20" ht="30" x14ac:dyDescent="0.25">
      <c r="A2638">
        <v>2284</v>
      </c>
      <c r="B2638" s="3" t="s">
        <v>2285</v>
      </c>
      <c r="C2638" s="3" t="s">
        <v>6394</v>
      </c>
      <c r="D2638">
        <v>6000</v>
      </c>
      <c r="E2638">
        <v>6373.27</v>
      </c>
      <c r="F2638" t="s">
        <v>8219</v>
      </c>
      <c r="G2638" t="s">
        <v>8224</v>
      </c>
      <c r="H2638" t="s">
        <v>8246</v>
      </c>
      <c r="I2638">
        <v>1299902400</v>
      </c>
      <c r="J2638">
        <v>1297451245</v>
      </c>
      <c r="K2638" t="b">
        <v>0</v>
      </c>
      <c r="L2638">
        <v>59</v>
      </c>
      <c r="M2638" t="b">
        <v>1</v>
      </c>
      <c r="N2638" t="s">
        <v>8276</v>
      </c>
      <c r="O2638" s="9">
        <f t="shared" si="246"/>
        <v>106</v>
      </c>
      <c r="P2638" s="5">
        <f t="shared" si="247"/>
        <v>108.02152542372882</v>
      </c>
      <c r="Q2638" t="str">
        <f t="shared" si="248"/>
        <v>music</v>
      </c>
      <c r="R2638" t="str">
        <f t="shared" si="249"/>
        <v>rock</v>
      </c>
      <c r="S2638" s="10">
        <f t="shared" si="250"/>
        <v>40585.796817129631</v>
      </c>
      <c r="T2638" s="10">
        <f t="shared" si="251"/>
        <v>40614.166666666664</v>
      </c>
    </row>
    <row r="2639" spans="1:20" ht="45" x14ac:dyDescent="0.25">
      <c r="A2639">
        <v>2629</v>
      </c>
      <c r="B2639" s="3" t="s">
        <v>2629</v>
      </c>
      <c r="C2639" s="3" t="s">
        <v>6739</v>
      </c>
      <c r="D2639">
        <v>5000</v>
      </c>
      <c r="E2639">
        <v>6387</v>
      </c>
      <c r="F2639" t="s">
        <v>8219</v>
      </c>
      <c r="G2639" t="s">
        <v>8225</v>
      </c>
      <c r="H2639" t="s">
        <v>8247</v>
      </c>
      <c r="I2639">
        <v>1431608122</v>
      </c>
      <c r="J2639">
        <v>1429016122</v>
      </c>
      <c r="K2639" t="b">
        <v>0</v>
      </c>
      <c r="L2639">
        <v>100</v>
      </c>
      <c r="M2639" t="b">
        <v>1</v>
      </c>
      <c r="N2639" t="s">
        <v>8301</v>
      </c>
      <c r="O2639" s="9">
        <f t="shared" si="246"/>
        <v>128</v>
      </c>
      <c r="P2639" s="5">
        <f t="shared" si="247"/>
        <v>63.87</v>
      </c>
      <c r="Q2639" t="str">
        <f t="shared" si="248"/>
        <v>technology</v>
      </c>
      <c r="R2639" t="str">
        <f t="shared" si="249"/>
        <v>space exploration</v>
      </c>
      <c r="S2639" s="10">
        <f t="shared" si="250"/>
        <v>42108.538449074069</v>
      </c>
      <c r="T2639" s="10">
        <f t="shared" si="251"/>
        <v>42138.538449074069</v>
      </c>
    </row>
    <row r="2640" spans="1:20" ht="75" x14ac:dyDescent="0.25">
      <c r="A2640">
        <v>86</v>
      </c>
      <c r="B2640" s="3" t="s">
        <v>88</v>
      </c>
      <c r="C2640" s="3" t="s">
        <v>4197</v>
      </c>
      <c r="D2640">
        <v>6000</v>
      </c>
      <c r="E2640">
        <v>6388</v>
      </c>
      <c r="F2640" t="s">
        <v>8219</v>
      </c>
      <c r="G2640" t="s">
        <v>8230</v>
      </c>
      <c r="H2640" t="s">
        <v>8249</v>
      </c>
      <c r="I2640">
        <v>1451226045</v>
      </c>
      <c r="J2640">
        <v>1444828845</v>
      </c>
      <c r="K2640" t="b">
        <v>0</v>
      </c>
      <c r="L2640">
        <v>17</v>
      </c>
      <c r="M2640" t="b">
        <v>1</v>
      </c>
      <c r="N2640" t="s">
        <v>8266</v>
      </c>
      <c r="O2640" s="9">
        <f t="shared" si="246"/>
        <v>106</v>
      </c>
      <c r="P2640" s="5">
        <f t="shared" si="247"/>
        <v>375.76470588235293</v>
      </c>
      <c r="Q2640" t="str">
        <f t="shared" si="248"/>
        <v>film &amp; video</v>
      </c>
      <c r="R2640" t="str">
        <f t="shared" si="249"/>
        <v>shorts</v>
      </c>
      <c r="S2640" s="10">
        <f t="shared" si="250"/>
        <v>42291.556076388893</v>
      </c>
      <c r="T2640" s="10">
        <f t="shared" si="251"/>
        <v>42365.59774305555</v>
      </c>
    </row>
    <row r="2641" spans="1:20" ht="45" x14ac:dyDescent="0.25">
      <c r="A2641">
        <v>2309</v>
      </c>
      <c r="B2641" s="3" t="s">
        <v>2310</v>
      </c>
      <c r="C2641" s="3" t="s">
        <v>6419</v>
      </c>
      <c r="D2641">
        <v>6000</v>
      </c>
      <c r="E2641">
        <v>6400.47</v>
      </c>
      <c r="F2641" t="s">
        <v>8219</v>
      </c>
      <c r="G2641" t="s">
        <v>8224</v>
      </c>
      <c r="H2641" t="s">
        <v>8246</v>
      </c>
      <c r="I2641">
        <v>1362872537</v>
      </c>
      <c r="J2641">
        <v>1359848537</v>
      </c>
      <c r="K2641" t="b">
        <v>1</v>
      </c>
      <c r="L2641">
        <v>107</v>
      </c>
      <c r="M2641" t="b">
        <v>1</v>
      </c>
      <c r="N2641" t="s">
        <v>8279</v>
      </c>
      <c r="O2641" s="9">
        <f t="shared" si="246"/>
        <v>107</v>
      </c>
      <c r="P2641" s="5">
        <f t="shared" si="247"/>
        <v>59.817476635514019</v>
      </c>
      <c r="Q2641" t="str">
        <f t="shared" si="248"/>
        <v>music</v>
      </c>
      <c r="R2641" t="str">
        <f t="shared" si="249"/>
        <v>indie rock</v>
      </c>
      <c r="S2641" s="10">
        <f t="shared" si="250"/>
        <v>41307.987696759257</v>
      </c>
      <c r="T2641" s="10">
        <f t="shared" si="251"/>
        <v>41342.987696759257</v>
      </c>
    </row>
    <row r="2642" spans="1:20" ht="60" x14ac:dyDescent="0.25">
      <c r="A2642">
        <v>1396</v>
      </c>
      <c r="B2642" s="3" t="s">
        <v>1397</v>
      </c>
      <c r="C2642" s="3" t="s">
        <v>5506</v>
      </c>
      <c r="D2642">
        <v>6000</v>
      </c>
      <c r="E2642">
        <v>6438</v>
      </c>
      <c r="F2642" t="s">
        <v>8219</v>
      </c>
      <c r="G2642" t="s">
        <v>8224</v>
      </c>
      <c r="H2642" t="s">
        <v>8246</v>
      </c>
      <c r="I2642">
        <v>1423871882</v>
      </c>
      <c r="J2642">
        <v>1421279882</v>
      </c>
      <c r="K2642" t="b">
        <v>0</v>
      </c>
      <c r="L2642">
        <v>73</v>
      </c>
      <c r="M2642" t="b">
        <v>1</v>
      </c>
      <c r="N2642" t="s">
        <v>8276</v>
      </c>
      <c r="O2642" s="9">
        <f t="shared" si="246"/>
        <v>107</v>
      </c>
      <c r="P2642" s="5">
        <f t="shared" si="247"/>
        <v>88.191780821917803</v>
      </c>
      <c r="Q2642" t="str">
        <f t="shared" si="248"/>
        <v>music</v>
      </c>
      <c r="R2642" t="str">
        <f t="shared" si="249"/>
        <v>rock</v>
      </c>
      <c r="S2642" s="10">
        <f t="shared" si="250"/>
        <v>42018.99863425926</v>
      </c>
      <c r="T2642" s="10">
        <f t="shared" si="251"/>
        <v>42048.99863425926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9">
        <f t="shared" si="246"/>
        <v>1</v>
      </c>
      <c r="P2643" s="5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0">
        <f t="shared" si="250"/>
        <v>41880.827118055553</v>
      </c>
      <c r="T2643" s="10">
        <f t="shared" si="251"/>
        <v>41897.839583333334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9">
        <f t="shared" si="246"/>
        <v>0</v>
      </c>
      <c r="P2644" s="5" t="e">
        <f t="shared" si="247"/>
        <v>#DIV/0!</v>
      </c>
      <c r="Q2644" t="str">
        <f t="shared" si="248"/>
        <v>technology</v>
      </c>
      <c r="R2644" t="str">
        <f t="shared" si="249"/>
        <v>space exploration</v>
      </c>
      <c r="S2644" s="10">
        <f t="shared" si="250"/>
        <v>42536.246620370366</v>
      </c>
      <c r="T2644" s="10">
        <f t="shared" si="251"/>
        <v>42566.289583333331</v>
      </c>
    </row>
    <row r="2645" spans="1:20" ht="60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9">
        <f t="shared" si="246"/>
        <v>34</v>
      </c>
      <c r="P2645" s="5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0">
        <f t="shared" si="250"/>
        <v>42689.582349537035</v>
      </c>
      <c r="T2645" s="10">
        <f t="shared" si="251"/>
        <v>42725.332638888889</v>
      </c>
    </row>
    <row r="2646" spans="1:20" ht="45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9">
        <f t="shared" si="246"/>
        <v>2</v>
      </c>
      <c r="P2646" s="5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0">
        <f t="shared" si="250"/>
        <v>42774.792071759264</v>
      </c>
      <c r="T2646" s="10">
        <f t="shared" si="251"/>
        <v>42804.792071759264</v>
      </c>
    </row>
    <row r="2647" spans="1:20" ht="60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9">
        <f t="shared" si="246"/>
        <v>11</v>
      </c>
      <c r="P2647" s="5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0">
        <f t="shared" si="250"/>
        <v>41921.842627314814</v>
      </c>
      <c r="T2647" s="10">
        <f t="shared" si="251"/>
        <v>41951.884293981479</v>
      </c>
    </row>
    <row r="2648" spans="1:20" ht="45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9">
        <f t="shared" si="246"/>
        <v>8</v>
      </c>
      <c r="P2648" s="5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0">
        <f t="shared" si="250"/>
        <v>42226.313298611116</v>
      </c>
      <c r="T2648" s="10">
        <f t="shared" si="251"/>
        <v>42256.313298611116</v>
      </c>
    </row>
    <row r="2649" spans="1:20" ht="60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9">
        <f t="shared" si="246"/>
        <v>1</v>
      </c>
      <c r="P2649" s="5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0">
        <f t="shared" si="250"/>
        <v>42200.261793981481</v>
      </c>
      <c r="T2649" s="10">
        <f t="shared" si="251"/>
        <v>42230.261793981481</v>
      </c>
    </row>
    <row r="2650" spans="1:20" ht="60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9">
        <f t="shared" si="246"/>
        <v>1</v>
      </c>
      <c r="P2650" s="5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0">
        <f t="shared" si="250"/>
        <v>42408.714814814812</v>
      </c>
      <c r="T2650" s="10">
        <f t="shared" si="251"/>
        <v>42438.714814814812</v>
      </c>
    </row>
    <row r="2651" spans="1:20" ht="30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9">
        <f t="shared" si="246"/>
        <v>0</v>
      </c>
      <c r="P2651" s="5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0">
        <f t="shared" si="250"/>
        <v>42341.99700231482</v>
      </c>
      <c r="T2651" s="10">
        <f t="shared" si="251"/>
        <v>42401.99700231482</v>
      </c>
    </row>
    <row r="2652" spans="1:20" ht="60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9">
        <f t="shared" si="246"/>
        <v>1</v>
      </c>
      <c r="P2652" s="5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0">
        <f t="shared" si="250"/>
        <v>42695.624340277776</v>
      </c>
      <c r="T2652" s="10">
        <f t="shared" si="251"/>
        <v>42725.624340277776</v>
      </c>
    </row>
    <row r="2653" spans="1:20" ht="60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9">
        <f t="shared" si="246"/>
        <v>2</v>
      </c>
      <c r="P2653" s="5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0">
        <f t="shared" si="250"/>
        <v>42327.805659722217</v>
      </c>
      <c r="T2653" s="10">
        <f t="shared" si="251"/>
        <v>42355.805659722217</v>
      </c>
    </row>
    <row r="2654" spans="1:20" ht="60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9">
        <f t="shared" si="246"/>
        <v>1</v>
      </c>
      <c r="P2654" s="5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0">
        <f t="shared" si="250"/>
        <v>41953.158854166672</v>
      </c>
      <c r="T2654" s="10">
        <f t="shared" si="251"/>
        <v>41983.158854166672</v>
      </c>
    </row>
    <row r="2655" spans="1:20" ht="45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9">
        <f t="shared" si="246"/>
        <v>12</v>
      </c>
      <c r="P2655" s="5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0">
        <f t="shared" si="250"/>
        <v>41771.651932870373</v>
      </c>
      <c r="T2655" s="10">
        <f t="shared" si="251"/>
        <v>41803.166666666664</v>
      </c>
    </row>
    <row r="2656" spans="1:20" ht="60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9">
        <f t="shared" si="246"/>
        <v>0</v>
      </c>
      <c r="P2656" s="5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0">
        <f t="shared" si="250"/>
        <v>42055.600995370376</v>
      </c>
      <c r="T2656" s="10">
        <f t="shared" si="251"/>
        <v>42115.559328703705</v>
      </c>
    </row>
    <row r="2657" spans="1:20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9">
        <f t="shared" si="246"/>
        <v>21</v>
      </c>
      <c r="P2657" s="5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0">
        <f t="shared" si="250"/>
        <v>42381.866284722222</v>
      </c>
      <c r="T2657" s="10">
        <f t="shared" si="251"/>
        <v>42409.833333333328</v>
      </c>
    </row>
    <row r="2658" spans="1:20" ht="30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9">
        <f t="shared" si="246"/>
        <v>11</v>
      </c>
      <c r="P2658" s="5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0">
        <f t="shared" si="250"/>
        <v>42767.688518518517</v>
      </c>
      <c r="T2658" s="10">
        <f t="shared" si="251"/>
        <v>42806.791666666672</v>
      </c>
    </row>
    <row r="2659" spans="1:20" ht="60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9">
        <f t="shared" si="246"/>
        <v>19</v>
      </c>
      <c r="P2659" s="5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0">
        <f t="shared" si="250"/>
        <v>42551.928854166668</v>
      </c>
      <c r="T2659" s="10">
        <f t="shared" si="251"/>
        <v>42585.0625</v>
      </c>
    </row>
    <row r="2660" spans="1:20" ht="45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9">
        <f t="shared" si="246"/>
        <v>0</v>
      </c>
      <c r="P2660" s="5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0">
        <f t="shared" si="250"/>
        <v>42551.884189814817</v>
      </c>
      <c r="T2660" s="10">
        <f t="shared" si="251"/>
        <v>42581.884189814817</v>
      </c>
    </row>
    <row r="2661" spans="1:20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9">
        <f t="shared" si="246"/>
        <v>3</v>
      </c>
      <c r="P2661" s="5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0">
        <f t="shared" si="250"/>
        <v>42082.069560185191</v>
      </c>
      <c r="T2661" s="10">
        <f t="shared" si="251"/>
        <v>42112.069560185191</v>
      </c>
    </row>
    <row r="2662" spans="1:20" ht="60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9">
        <f t="shared" si="246"/>
        <v>0</v>
      </c>
      <c r="P2662" s="5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0">
        <f t="shared" si="250"/>
        <v>42272.713171296295</v>
      </c>
      <c r="T2662" s="10">
        <f t="shared" si="251"/>
        <v>42332.754837962959</v>
      </c>
    </row>
    <row r="2663" spans="1:20" ht="45" x14ac:dyDescent="0.25">
      <c r="A2663">
        <v>339</v>
      </c>
      <c r="B2663" s="3" t="s">
        <v>340</v>
      </c>
      <c r="C2663" s="3" t="s">
        <v>4449</v>
      </c>
      <c r="D2663">
        <v>6000</v>
      </c>
      <c r="E2663">
        <v>6485</v>
      </c>
      <c r="F2663" t="s">
        <v>8219</v>
      </c>
      <c r="G2663" t="s">
        <v>8224</v>
      </c>
      <c r="H2663" t="s">
        <v>8246</v>
      </c>
      <c r="I2663">
        <v>1430331268</v>
      </c>
      <c r="J2663">
        <v>1427739268</v>
      </c>
      <c r="K2663" t="b">
        <v>1</v>
      </c>
      <c r="L2663">
        <v>89</v>
      </c>
      <c r="M2663" t="b">
        <v>1</v>
      </c>
      <c r="N2663" t="s">
        <v>8269</v>
      </c>
      <c r="O2663" s="9">
        <f t="shared" si="246"/>
        <v>108</v>
      </c>
      <c r="P2663" s="5">
        <f t="shared" si="247"/>
        <v>72.865168539325836</v>
      </c>
      <c r="Q2663" t="str">
        <f t="shared" si="248"/>
        <v>film &amp; video</v>
      </c>
      <c r="R2663" t="str">
        <f t="shared" si="249"/>
        <v>documentary</v>
      </c>
      <c r="S2663" s="10">
        <f t="shared" si="250"/>
        <v>42093.760046296295</v>
      </c>
      <c r="T2663" s="10">
        <f t="shared" si="251"/>
        <v>42123.760046296295</v>
      </c>
    </row>
    <row r="2664" spans="1:20" ht="45" x14ac:dyDescent="0.25">
      <c r="A2664">
        <v>2530</v>
      </c>
      <c r="B2664" s="3" t="s">
        <v>2530</v>
      </c>
      <c r="C2664" s="3" t="s">
        <v>6640</v>
      </c>
      <c r="D2664">
        <v>6500</v>
      </c>
      <c r="E2664">
        <v>6500</v>
      </c>
      <c r="F2664" t="s">
        <v>8219</v>
      </c>
      <c r="G2664" t="s">
        <v>8224</v>
      </c>
      <c r="H2664" t="s">
        <v>8246</v>
      </c>
      <c r="I2664">
        <v>1429505400</v>
      </c>
      <c r="J2664">
        <v>1426711505</v>
      </c>
      <c r="K2664" t="b">
        <v>0</v>
      </c>
      <c r="L2664">
        <v>48</v>
      </c>
      <c r="M2664" t="b">
        <v>1</v>
      </c>
      <c r="N2664" t="s">
        <v>8300</v>
      </c>
      <c r="O2664" s="9">
        <f t="shared" si="246"/>
        <v>100</v>
      </c>
      <c r="P2664" s="5">
        <f t="shared" si="247"/>
        <v>135.41666666666666</v>
      </c>
      <c r="Q2664" t="str">
        <f t="shared" si="248"/>
        <v>music</v>
      </c>
      <c r="R2664" t="str">
        <f t="shared" si="249"/>
        <v>classical music</v>
      </c>
      <c r="S2664" s="10">
        <f t="shared" si="250"/>
        <v>42081.864641203705</v>
      </c>
      <c r="T2664" s="10">
        <f t="shared" si="251"/>
        <v>42114.201388888891</v>
      </c>
    </row>
    <row r="2665" spans="1:20" ht="45" x14ac:dyDescent="0.25">
      <c r="A2665">
        <v>1034</v>
      </c>
      <c r="B2665" s="3" t="s">
        <v>1035</v>
      </c>
      <c r="C2665" s="3" t="s">
        <v>5144</v>
      </c>
      <c r="D2665">
        <v>5000</v>
      </c>
      <c r="E2665">
        <v>6500.09</v>
      </c>
      <c r="F2665" t="s">
        <v>8219</v>
      </c>
      <c r="G2665" t="s">
        <v>8224</v>
      </c>
      <c r="H2665" t="s">
        <v>8246</v>
      </c>
      <c r="I2665">
        <v>1470369540</v>
      </c>
      <c r="J2665">
        <v>1467604804</v>
      </c>
      <c r="K2665" t="b">
        <v>0</v>
      </c>
      <c r="L2665">
        <v>166</v>
      </c>
      <c r="M2665" t="b">
        <v>1</v>
      </c>
      <c r="N2665" t="s">
        <v>8280</v>
      </c>
      <c r="O2665" s="9">
        <f t="shared" si="246"/>
        <v>130</v>
      </c>
      <c r="P2665" s="5">
        <f t="shared" si="247"/>
        <v>39.157168674698795</v>
      </c>
      <c r="Q2665" t="str">
        <f t="shared" si="248"/>
        <v>music</v>
      </c>
      <c r="R2665" t="str">
        <f t="shared" si="249"/>
        <v>electronic music</v>
      </c>
      <c r="S2665" s="10">
        <f t="shared" si="250"/>
        <v>42555.166712962964</v>
      </c>
      <c r="T2665" s="10">
        <f t="shared" si="251"/>
        <v>42587.165972222225</v>
      </c>
    </row>
    <row r="2666" spans="1:20" ht="45" x14ac:dyDescent="0.25">
      <c r="A2666">
        <v>3310</v>
      </c>
      <c r="B2666" s="3" t="s">
        <v>3310</v>
      </c>
      <c r="C2666" s="3" t="s">
        <v>7420</v>
      </c>
      <c r="D2666">
        <v>6500</v>
      </c>
      <c r="E2666">
        <v>6505</v>
      </c>
      <c r="F2666" t="s">
        <v>8219</v>
      </c>
      <c r="G2666" t="s">
        <v>8224</v>
      </c>
      <c r="H2666" t="s">
        <v>8246</v>
      </c>
      <c r="I2666">
        <v>1444169825</v>
      </c>
      <c r="J2666">
        <v>1441577825</v>
      </c>
      <c r="K2666" t="b">
        <v>0</v>
      </c>
      <c r="L2666">
        <v>31</v>
      </c>
      <c r="M2666" t="b">
        <v>1</v>
      </c>
      <c r="N2666" t="s">
        <v>8271</v>
      </c>
      <c r="O2666" s="9">
        <f t="shared" si="246"/>
        <v>100</v>
      </c>
      <c r="P2666" s="5">
        <f t="shared" si="247"/>
        <v>209.83870967741936</v>
      </c>
      <c r="Q2666" t="str">
        <f t="shared" si="248"/>
        <v>theater</v>
      </c>
      <c r="R2666" t="str">
        <f t="shared" si="249"/>
        <v>plays</v>
      </c>
      <c r="S2666" s="10">
        <f t="shared" si="250"/>
        <v>42253.928530092591</v>
      </c>
      <c r="T2666" s="10">
        <f t="shared" si="251"/>
        <v>42283.928530092591</v>
      </c>
    </row>
    <row r="2667" spans="1:20" ht="60" x14ac:dyDescent="0.25">
      <c r="A2667">
        <v>1897</v>
      </c>
      <c r="B2667" s="3" t="s">
        <v>1898</v>
      </c>
      <c r="C2667" s="3" t="s">
        <v>6007</v>
      </c>
      <c r="D2667">
        <v>6350</v>
      </c>
      <c r="E2667">
        <v>6506</v>
      </c>
      <c r="F2667" t="s">
        <v>8219</v>
      </c>
      <c r="G2667" t="s">
        <v>8224</v>
      </c>
      <c r="H2667" t="s">
        <v>8246</v>
      </c>
      <c r="I2667">
        <v>1393966800</v>
      </c>
      <c r="J2667">
        <v>1392040806</v>
      </c>
      <c r="K2667" t="b">
        <v>0</v>
      </c>
      <c r="L2667">
        <v>183</v>
      </c>
      <c r="M2667" t="b">
        <v>1</v>
      </c>
      <c r="N2667" t="s">
        <v>8279</v>
      </c>
      <c r="O2667" s="9">
        <f t="shared" si="246"/>
        <v>102</v>
      </c>
      <c r="P2667" s="5">
        <f t="shared" si="247"/>
        <v>35.551912568306008</v>
      </c>
      <c r="Q2667" t="str">
        <f t="shared" si="248"/>
        <v>music</v>
      </c>
      <c r="R2667" t="str">
        <f t="shared" si="249"/>
        <v>indie rock</v>
      </c>
      <c r="S2667" s="10">
        <f t="shared" si="250"/>
        <v>41680.583402777782</v>
      </c>
      <c r="T2667" s="10">
        <f t="shared" si="251"/>
        <v>41702.875</v>
      </c>
    </row>
    <row r="2668" spans="1:20" ht="60" x14ac:dyDescent="0.25">
      <c r="A2668">
        <v>1744</v>
      </c>
      <c r="B2668" s="3" t="s">
        <v>1745</v>
      </c>
      <c r="C2668" s="3" t="s">
        <v>5854</v>
      </c>
      <c r="D2668">
        <v>5500</v>
      </c>
      <c r="E2668">
        <v>6515</v>
      </c>
      <c r="F2668" t="s">
        <v>8219</v>
      </c>
      <c r="G2668" t="s">
        <v>8225</v>
      </c>
      <c r="H2668" t="s">
        <v>8247</v>
      </c>
      <c r="I2668">
        <v>1425821477</v>
      </c>
      <c r="J2668">
        <v>1421937077</v>
      </c>
      <c r="K2668" t="b">
        <v>0</v>
      </c>
      <c r="L2668">
        <v>70</v>
      </c>
      <c r="M2668" t="b">
        <v>1</v>
      </c>
      <c r="N2668" t="s">
        <v>8285</v>
      </c>
      <c r="O2668" s="9">
        <f t="shared" si="246"/>
        <v>118</v>
      </c>
      <c r="P2668" s="5">
        <f t="shared" si="247"/>
        <v>93.071428571428569</v>
      </c>
      <c r="Q2668" t="str">
        <f t="shared" si="248"/>
        <v>photography</v>
      </c>
      <c r="R2668" t="str">
        <f t="shared" si="249"/>
        <v>photobooks</v>
      </c>
      <c r="S2668" s="10">
        <f t="shared" si="250"/>
        <v>42026.605057870373</v>
      </c>
      <c r="T2668" s="10">
        <f t="shared" si="251"/>
        <v>42071.563391203701</v>
      </c>
    </row>
    <row r="2669" spans="1:20" ht="60" x14ac:dyDescent="0.25">
      <c r="A2669">
        <v>2719</v>
      </c>
      <c r="B2669" s="3" t="s">
        <v>2719</v>
      </c>
      <c r="C2669" s="3" t="s">
        <v>6829</v>
      </c>
      <c r="D2669">
        <v>6000</v>
      </c>
      <c r="E2669">
        <v>6530</v>
      </c>
      <c r="F2669" t="s">
        <v>8219</v>
      </c>
      <c r="G2669" t="s">
        <v>8224</v>
      </c>
      <c r="H2669" t="s">
        <v>8246</v>
      </c>
      <c r="I2669">
        <v>1460936694</v>
      </c>
      <c r="J2669">
        <v>1455756294</v>
      </c>
      <c r="K2669" t="b">
        <v>0</v>
      </c>
      <c r="L2669">
        <v>69</v>
      </c>
      <c r="M2669" t="b">
        <v>1</v>
      </c>
      <c r="N2669" t="s">
        <v>8303</v>
      </c>
      <c r="O2669" s="9">
        <f t="shared" si="246"/>
        <v>109</v>
      </c>
      <c r="P2669" s="5">
        <f t="shared" si="247"/>
        <v>94.637681159420296</v>
      </c>
      <c r="Q2669" t="str">
        <f t="shared" si="248"/>
        <v>theater</v>
      </c>
      <c r="R2669" t="str">
        <f t="shared" si="249"/>
        <v>spaces</v>
      </c>
      <c r="S2669" s="10">
        <f t="shared" si="250"/>
        <v>42418.031180555554</v>
      </c>
      <c r="T2669" s="10">
        <f t="shared" si="251"/>
        <v>42477.989513888882</v>
      </c>
    </row>
    <row r="2670" spans="1:20" ht="60" x14ac:dyDescent="0.25">
      <c r="A2670">
        <v>2550</v>
      </c>
      <c r="B2670" s="3" t="s">
        <v>2550</v>
      </c>
      <c r="C2670" s="3" t="s">
        <v>6660</v>
      </c>
      <c r="D2670">
        <v>6500</v>
      </c>
      <c r="E2670">
        <v>6555</v>
      </c>
      <c r="F2670" t="s">
        <v>8219</v>
      </c>
      <c r="G2670" t="s">
        <v>8224</v>
      </c>
      <c r="H2670" t="s">
        <v>8246</v>
      </c>
      <c r="I2670">
        <v>1444276740</v>
      </c>
      <c r="J2670">
        <v>1439392406</v>
      </c>
      <c r="K2670" t="b">
        <v>0</v>
      </c>
      <c r="L2670">
        <v>150</v>
      </c>
      <c r="M2670" t="b">
        <v>1</v>
      </c>
      <c r="N2670" t="s">
        <v>8300</v>
      </c>
      <c r="O2670" s="9">
        <f t="shared" si="246"/>
        <v>101</v>
      </c>
      <c r="P2670" s="5">
        <f t="shared" si="247"/>
        <v>43.7</v>
      </c>
      <c r="Q2670" t="str">
        <f t="shared" si="248"/>
        <v>music</v>
      </c>
      <c r="R2670" t="str">
        <f t="shared" si="249"/>
        <v>classical music</v>
      </c>
      <c r="S2670" s="10">
        <f t="shared" si="250"/>
        <v>42228.634328703702</v>
      </c>
      <c r="T2670" s="10">
        <f t="shared" si="251"/>
        <v>42285.165972222225</v>
      </c>
    </row>
    <row r="2671" spans="1:20" ht="60" x14ac:dyDescent="0.25">
      <c r="A2671">
        <v>2547</v>
      </c>
      <c r="B2671" s="3" t="s">
        <v>2547</v>
      </c>
      <c r="C2671" s="3" t="s">
        <v>6657</v>
      </c>
      <c r="D2671">
        <v>5500</v>
      </c>
      <c r="E2671">
        <v>6592</v>
      </c>
      <c r="F2671" t="s">
        <v>8219</v>
      </c>
      <c r="G2671" t="s">
        <v>8224</v>
      </c>
      <c r="H2671" t="s">
        <v>8246</v>
      </c>
      <c r="I2671">
        <v>1333560803</v>
      </c>
      <c r="J2671">
        <v>1330972403</v>
      </c>
      <c r="K2671" t="b">
        <v>0</v>
      </c>
      <c r="L2671">
        <v>134</v>
      </c>
      <c r="M2671" t="b">
        <v>1</v>
      </c>
      <c r="N2671" t="s">
        <v>8300</v>
      </c>
      <c r="O2671" s="9">
        <f t="shared" si="246"/>
        <v>120</v>
      </c>
      <c r="P2671" s="5">
        <f t="shared" si="247"/>
        <v>49.194029850746269</v>
      </c>
      <c r="Q2671" t="str">
        <f t="shared" si="248"/>
        <v>music</v>
      </c>
      <c r="R2671" t="str">
        <f t="shared" si="249"/>
        <v>classical music</v>
      </c>
      <c r="S2671" s="10">
        <f t="shared" si="250"/>
        <v>40973.773182870369</v>
      </c>
      <c r="T2671" s="10">
        <f t="shared" si="251"/>
        <v>41003.731516203705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9">
        <f t="shared" si="246"/>
        <v>6</v>
      </c>
      <c r="P2672" s="5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0">
        <f t="shared" si="250"/>
        <v>41821.020601851851</v>
      </c>
      <c r="T2672" s="10">
        <f t="shared" si="251"/>
        <v>41849.020601851851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9">
        <f t="shared" si="246"/>
        <v>11</v>
      </c>
      <c r="P2673" s="5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0">
        <f t="shared" si="250"/>
        <v>41962.749027777783</v>
      </c>
      <c r="T2673" s="10">
        <f t="shared" si="251"/>
        <v>41992.818055555559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9">
        <f t="shared" si="246"/>
        <v>33</v>
      </c>
      <c r="P2674" s="5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0">
        <f t="shared" si="250"/>
        <v>42344.884143518517</v>
      </c>
      <c r="T2674" s="10">
        <f t="shared" si="251"/>
        <v>42366.25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9">
        <f t="shared" si="246"/>
        <v>28</v>
      </c>
      <c r="P2675" s="5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0">
        <f t="shared" si="250"/>
        <v>41912.541655092595</v>
      </c>
      <c r="T2675" s="10">
        <f t="shared" si="251"/>
        <v>41941.947916666664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9">
        <f t="shared" si="246"/>
        <v>63</v>
      </c>
      <c r="P2676" s="5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0">
        <f t="shared" si="250"/>
        <v>42529.632754629631</v>
      </c>
      <c r="T2676" s="10">
        <f t="shared" si="251"/>
        <v>42556.207638888889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9">
        <f t="shared" si="246"/>
        <v>8</v>
      </c>
      <c r="P2677" s="5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0">
        <f t="shared" si="250"/>
        <v>41923.857511574075</v>
      </c>
      <c r="T2677" s="10">
        <f t="shared" si="251"/>
        <v>41953.899178240739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9">
        <f t="shared" si="246"/>
        <v>50</v>
      </c>
      <c r="P2678" s="5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0">
        <f t="shared" si="250"/>
        <v>42482.624699074076</v>
      </c>
      <c r="T2678" s="10">
        <f t="shared" si="251"/>
        <v>42512.624699074076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9">
        <f t="shared" si="246"/>
        <v>18</v>
      </c>
      <c r="P2679" s="5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0">
        <f t="shared" si="250"/>
        <v>41793.029432870368</v>
      </c>
      <c r="T2679" s="10">
        <f t="shared" si="251"/>
        <v>41823.029432870368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9">
        <f t="shared" si="246"/>
        <v>0</v>
      </c>
      <c r="P2680" s="5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0">
        <f t="shared" si="250"/>
        <v>42241.798206018517</v>
      </c>
      <c r="T2680" s="10">
        <f t="shared" si="251"/>
        <v>42271.798206018517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9">
        <f t="shared" si="246"/>
        <v>0</v>
      </c>
      <c r="P2681" s="5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0">
        <f t="shared" si="250"/>
        <v>42033.001087962963</v>
      </c>
      <c r="T2681" s="10">
        <f t="shared" si="251"/>
        <v>42063.001087962963</v>
      </c>
    </row>
    <row r="2682" spans="1:20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9">
        <f t="shared" si="246"/>
        <v>1</v>
      </c>
      <c r="P2682" s="5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0">
        <f t="shared" si="250"/>
        <v>42436.211701388893</v>
      </c>
      <c r="T2682" s="10">
        <f t="shared" si="251"/>
        <v>42466.170034722221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9">
        <f t="shared" si="246"/>
        <v>1</v>
      </c>
      <c r="P2683" s="5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0">
        <f t="shared" si="250"/>
        <v>41805.895254629628</v>
      </c>
      <c r="T2683" s="10">
        <f t="shared" si="251"/>
        <v>41830.895254629628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9">
        <f t="shared" si="246"/>
        <v>28</v>
      </c>
      <c r="P2684" s="5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0">
        <f t="shared" si="250"/>
        <v>41932.871990740743</v>
      </c>
      <c r="T2684" s="10">
        <f t="shared" si="251"/>
        <v>41965.249305555553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9">
        <f t="shared" si="246"/>
        <v>0</v>
      </c>
      <c r="P2685" s="5">
        <f t="shared" si="247"/>
        <v>12</v>
      </c>
      <c r="Q2685" t="str">
        <f t="shared" si="248"/>
        <v>food</v>
      </c>
      <c r="R2685" t="str">
        <f t="shared" si="249"/>
        <v>food trucks</v>
      </c>
      <c r="S2685" s="10">
        <f t="shared" si="250"/>
        <v>42034.75509259259</v>
      </c>
      <c r="T2685" s="10">
        <f t="shared" si="251"/>
        <v>42064.75509259259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9">
        <f t="shared" si="246"/>
        <v>1</v>
      </c>
      <c r="P2686" s="5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0">
        <f t="shared" si="250"/>
        <v>41820.914641203701</v>
      </c>
      <c r="T2686" s="10">
        <f t="shared" si="251"/>
        <v>41860.914641203701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9">
        <f t="shared" si="246"/>
        <v>0</v>
      </c>
      <c r="P2687" s="5">
        <f t="shared" si="247"/>
        <v>10</v>
      </c>
      <c r="Q2687" t="str">
        <f t="shared" si="248"/>
        <v>food</v>
      </c>
      <c r="R2687" t="str">
        <f t="shared" si="249"/>
        <v>food trucks</v>
      </c>
      <c r="S2687" s="10">
        <f t="shared" si="250"/>
        <v>42061.69594907407</v>
      </c>
      <c r="T2687" s="10">
        <f t="shared" si="251"/>
        <v>42121.654282407413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9">
        <f t="shared" si="246"/>
        <v>0</v>
      </c>
      <c r="P2688" s="5" t="e">
        <f t="shared" si="247"/>
        <v>#DIV/0!</v>
      </c>
      <c r="Q2688" t="str">
        <f t="shared" si="248"/>
        <v>food</v>
      </c>
      <c r="R2688" t="str">
        <f t="shared" si="249"/>
        <v>food trucks</v>
      </c>
      <c r="S2688" s="10">
        <f t="shared" si="250"/>
        <v>41892.974803240737</v>
      </c>
      <c r="T2688" s="10">
        <f t="shared" si="251"/>
        <v>41912.974803240737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9">
        <f t="shared" si="246"/>
        <v>0</v>
      </c>
      <c r="P2689" s="5" t="e">
        <f t="shared" si="247"/>
        <v>#DIV/0!</v>
      </c>
      <c r="Q2689" t="str">
        <f t="shared" si="248"/>
        <v>food</v>
      </c>
      <c r="R2689" t="str">
        <f t="shared" si="249"/>
        <v>food trucks</v>
      </c>
      <c r="S2689" s="10">
        <f t="shared" si="250"/>
        <v>42154.64025462963</v>
      </c>
      <c r="T2689" s="10">
        <f t="shared" si="251"/>
        <v>42184.64025462963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9">
        <f t="shared" ref="O2690:O2753" si="252">ROUND((E2690/D2690)*100,0)</f>
        <v>0</v>
      </c>
      <c r="P2690" s="5">
        <f t="shared" ref="P2690:P2753" si="253">E2690/L2690</f>
        <v>5.2857142857142856</v>
      </c>
      <c r="Q2690" t="str">
        <f t="shared" ref="Q2690:Q2753" si="254">LEFT(N2690,SEARCH("/",N2690)-1)</f>
        <v>food</v>
      </c>
      <c r="R2690" t="str">
        <f t="shared" ref="R2690:R2753" si="255">RIGHT(N2690,LEN(N2690)-SEARCH("/",N2690,1))</f>
        <v>food trucks</v>
      </c>
      <c r="S2690" s="10">
        <f t="shared" ref="S2690:S2753" si="256">(((J2690/60)/60)/24)+DATE(1970,1,1)</f>
        <v>42028.118865740747</v>
      </c>
      <c r="T2690" s="10">
        <f t="shared" ref="T2690:T2753" si="257">(((I2690/60)/60)/24)+DATE(1970,1,1)</f>
        <v>42059.125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9">
        <f t="shared" si="252"/>
        <v>0</v>
      </c>
      <c r="P2691" s="5">
        <f t="shared" si="253"/>
        <v>1</v>
      </c>
      <c r="Q2691" t="str">
        <f t="shared" si="254"/>
        <v>food</v>
      </c>
      <c r="R2691" t="str">
        <f t="shared" si="255"/>
        <v>food trucks</v>
      </c>
      <c r="S2691" s="10">
        <f t="shared" si="256"/>
        <v>42551.961689814809</v>
      </c>
      <c r="T2691" s="10">
        <f t="shared" si="257"/>
        <v>42581.961689814809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9">
        <f t="shared" si="252"/>
        <v>11</v>
      </c>
      <c r="P2692" s="5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0">
        <f t="shared" si="256"/>
        <v>42113.105046296296</v>
      </c>
      <c r="T2692" s="10">
        <f t="shared" si="257"/>
        <v>42158.105046296296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9">
        <f t="shared" si="252"/>
        <v>0</v>
      </c>
      <c r="P2693" s="5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0">
        <f t="shared" si="256"/>
        <v>42089.724039351851</v>
      </c>
      <c r="T2693" s="10">
        <f t="shared" si="257"/>
        <v>42134.724039351851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9">
        <f t="shared" si="252"/>
        <v>1</v>
      </c>
      <c r="P2694" s="5">
        <f t="shared" si="253"/>
        <v>25</v>
      </c>
      <c r="Q2694" t="str">
        <f t="shared" si="254"/>
        <v>food</v>
      </c>
      <c r="R2694" t="str">
        <f t="shared" si="255"/>
        <v>food trucks</v>
      </c>
      <c r="S2694" s="10">
        <f t="shared" si="256"/>
        <v>42058.334027777775</v>
      </c>
      <c r="T2694" s="10">
        <f t="shared" si="257"/>
        <v>42088.292361111111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9">
        <f t="shared" si="252"/>
        <v>1</v>
      </c>
      <c r="P2695" s="5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0">
        <f t="shared" si="256"/>
        <v>41834.138495370367</v>
      </c>
      <c r="T2695" s="10">
        <f t="shared" si="257"/>
        <v>41864.138495370367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9">
        <f t="shared" si="252"/>
        <v>0</v>
      </c>
      <c r="P2696" s="5">
        <f t="shared" si="253"/>
        <v>1</v>
      </c>
      <c r="Q2696" t="str">
        <f t="shared" si="254"/>
        <v>food</v>
      </c>
      <c r="R2696" t="str">
        <f t="shared" si="255"/>
        <v>food trucks</v>
      </c>
      <c r="S2696" s="10">
        <f t="shared" si="256"/>
        <v>41878.140497685185</v>
      </c>
      <c r="T2696" s="10">
        <f t="shared" si="257"/>
        <v>41908.140497685185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9">
        <f t="shared" si="252"/>
        <v>0</v>
      </c>
      <c r="P2697" s="5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0">
        <f t="shared" si="256"/>
        <v>42048.181921296295</v>
      </c>
      <c r="T2697" s="10">
        <f t="shared" si="257"/>
        <v>42108.14025462963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9">
        <f t="shared" si="252"/>
        <v>6</v>
      </c>
      <c r="P2698" s="5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0">
        <f t="shared" si="256"/>
        <v>41964.844444444447</v>
      </c>
      <c r="T2698" s="10">
        <f t="shared" si="257"/>
        <v>41998.844444444447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9">
        <f t="shared" si="252"/>
        <v>26</v>
      </c>
      <c r="P2699" s="5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0">
        <f t="shared" si="256"/>
        <v>42187.940081018518</v>
      </c>
      <c r="T2699" s="10">
        <f t="shared" si="257"/>
        <v>42218.916666666672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9">
        <f t="shared" si="252"/>
        <v>0</v>
      </c>
      <c r="P2700" s="5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0">
        <f t="shared" si="256"/>
        <v>41787.898240740738</v>
      </c>
      <c r="T2700" s="10">
        <f t="shared" si="257"/>
        <v>41817.898240740738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9">
        <f t="shared" si="252"/>
        <v>0</v>
      </c>
      <c r="P2701" s="5" t="e">
        <f t="shared" si="253"/>
        <v>#DIV/0!</v>
      </c>
      <c r="Q2701" t="str">
        <f t="shared" si="254"/>
        <v>food</v>
      </c>
      <c r="R2701" t="str">
        <f t="shared" si="255"/>
        <v>food trucks</v>
      </c>
      <c r="S2701" s="10">
        <f t="shared" si="256"/>
        <v>41829.896562499998</v>
      </c>
      <c r="T2701" s="10">
        <f t="shared" si="257"/>
        <v>41859.896562499998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9">
        <f t="shared" si="252"/>
        <v>1</v>
      </c>
      <c r="P2702" s="5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0">
        <f t="shared" si="256"/>
        <v>41870.87467592593</v>
      </c>
      <c r="T2702" s="10">
        <f t="shared" si="257"/>
        <v>41900.87467592593</v>
      </c>
    </row>
    <row r="2703" spans="1:20" ht="60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9">
        <f t="shared" si="252"/>
        <v>46</v>
      </c>
      <c r="P2703" s="5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0">
        <f t="shared" si="256"/>
        <v>42801.774699074071</v>
      </c>
      <c r="T2703" s="10">
        <f t="shared" si="257"/>
        <v>42832.733032407406</v>
      </c>
    </row>
    <row r="2704" spans="1:20" ht="60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9">
        <f t="shared" si="252"/>
        <v>34</v>
      </c>
      <c r="P2704" s="5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0">
        <f t="shared" si="256"/>
        <v>42800.801817129628</v>
      </c>
      <c r="T2704" s="10">
        <f t="shared" si="257"/>
        <v>42830.760150462964</v>
      </c>
    </row>
    <row r="2705" spans="1:20" ht="45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9">
        <f t="shared" si="252"/>
        <v>104</v>
      </c>
      <c r="P2705" s="5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0">
        <f t="shared" si="256"/>
        <v>42756.690162037034</v>
      </c>
      <c r="T2705" s="10">
        <f t="shared" si="257"/>
        <v>42816.648495370369</v>
      </c>
    </row>
    <row r="2706" spans="1:20" ht="60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9">
        <f t="shared" si="252"/>
        <v>6</v>
      </c>
      <c r="P2706" s="5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0">
        <f t="shared" si="256"/>
        <v>42787.862430555557</v>
      </c>
      <c r="T2706" s="10">
        <f t="shared" si="257"/>
        <v>42830.820763888885</v>
      </c>
    </row>
    <row r="2707" spans="1:20" ht="30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9">
        <f t="shared" si="252"/>
        <v>11</v>
      </c>
      <c r="P2707" s="5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0">
        <f t="shared" si="256"/>
        <v>42773.916180555556</v>
      </c>
      <c r="T2707" s="10">
        <f t="shared" si="257"/>
        <v>42818.874513888892</v>
      </c>
    </row>
    <row r="2708" spans="1:20" ht="60" x14ac:dyDescent="0.25">
      <c r="A2708">
        <v>3279</v>
      </c>
      <c r="B2708" s="3" t="s">
        <v>3279</v>
      </c>
      <c r="C2708" s="3" t="s">
        <v>7389</v>
      </c>
      <c r="D2708">
        <v>5800</v>
      </c>
      <c r="E2708">
        <v>6628</v>
      </c>
      <c r="F2708" t="s">
        <v>8219</v>
      </c>
      <c r="G2708" t="s">
        <v>8224</v>
      </c>
      <c r="H2708" t="s">
        <v>8246</v>
      </c>
      <c r="I2708">
        <v>1459474059</v>
      </c>
      <c r="J2708">
        <v>1456885659</v>
      </c>
      <c r="K2708" t="b">
        <v>0</v>
      </c>
      <c r="L2708">
        <v>63</v>
      </c>
      <c r="M2708" t="b">
        <v>1</v>
      </c>
      <c r="N2708" t="s">
        <v>8271</v>
      </c>
      <c r="O2708" s="9">
        <f t="shared" si="252"/>
        <v>114</v>
      </c>
      <c r="P2708" s="5">
        <f t="shared" si="253"/>
        <v>105.2063492063492</v>
      </c>
      <c r="Q2708" t="str">
        <f t="shared" si="254"/>
        <v>theater</v>
      </c>
      <c r="R2708" t="str">
        <f t="shared" si="255"/>
        <v>plays</v>
      </c>
      <c r="S2708" s="10">
        <f t="shared" si="256"/>
        <v>42431.102534722217</v>
      </c>
      <c r="T2708" s="10">
        <f t="shared" si="257"/>
        <v>42461.06086805556</v>
      </c>
    </row>
    <row r="2709" spans="1:20" ht="60" x14ac:dyDescent="0.25">
      <c r="A2709">
        <v>281</v>
      </c>
      <c r="B2709" s="3" t="s">
        <v>282</v>
      </c>
      <c r="C2709" s="3" t="s">
        <v>4391</v>
      </c>
      <c r="D2709">
        <v>5500</v>
      </c>
      <c r="E2709">
        <v>6632.32</v>
      </c>
      <c r="F2709" t="s">
        <v>8219</v>
      </c>
      <c r="G2709" t="s">
        <v>8224</v>
      </c>
      <c r="H2709" t="s">
        <v>8246</v>
      </c>
      <c r="I2709">
        <v>1249932360</v>
      </c>
      <c r="J2709">
        <v>1242532513</v>
      </c>
      <c r="K2709" t="b">
        <v>1</v>
      </c>
      <c r="L2709">
        <v>79</v>
      </c>
      <c r="M2709" t="b">
        <v>1</v>
      </c>
      <c r="N2709" t="s">
        <v>8269</v>
      </c>
      <c r="O2709" s="9">
        <f t="shared" si="252"/>
        <v>121</v>
      </c>
      <c r="P2709" s="5">
        <f t="shared" si="253"/>
        <v>83.953417721518989</v>
      </c>
      <c r="Q2709" t="str">
        <f t="shared" si="254"/>
        <v>film &amp; video</v>
      </c>
      <c r="R2709" t="str">
        <f t="shared" si="255"/>
        <v>documentary</v>
      </c>
      <c r="S2709" s="10">
        <f t="shared" si="256"/>
        <v>39950.163344907407</v>
      </c>
      <c r="T2709" s="10">
        <f t="shared" si="257"/>
        <v>40035.80972222222</v>
      </c>
    </row>
    <row r="2710" spans="1:20" ht="60" x14ac:dyDescent="0.25">
      <c r="A2710">
        <v>1213</v>
      </c>
      <c r="B2710" s="3" t="s">
        <v>1214</v>
      </c>
      <c r="C2710" s="3" t="s">
        <v>5323</v>
      </c>
      <c r="D2710">
        <v>6500</v>
      </c>
      <c r="E2710">
        <v>6645</v>
      </c>
      <c r="F2710" t="s">
        <v>8219</v>
      </c>
      <c r="G2710" t="s">
        <v>8225</v>
      </c>
      <c r="H2710" t="s">
        <v>8247</v>
      </c>
      <c r="I2710">
        <v>1485886100</v>
      </c>
      <c r="J2710">
        <v>1482862100</v>
      </c>
      <c r="K2710" t="b">
        <v>0</v>
      </c>
      <c r="L2710">
        <v>108</v>
      </c>
      <c r="M2710" t="b">
        <v>1</v>
      </c>
      <c r="N2710" t="s">
        <v>8285</v>
      </c>
      <c r="O2710" s="9">
        <f t="shared" si="252"/>
        <v>102</v>
      </c>
      <c r="P2710" s="5">
        <f t="shared" si="253"/>
        <v>61.527777777777779</v>
      </c>
      <c r="Q2710" t="str">
        <f t="shared" si="254"/>
        <v>photography</v>
      </c>
      <c r="R2710" t="str">
        <f t="shared" si="255"/>
        <v>photobooks</v>
      </c>
      <c r="S2710" s="10">
        <f t="shared" si="256"/>
        <v>42731.755787037036</v>
      </c>
      <c r="T2710" s="10">
        <f t="shared" si="257"/>
        <v>42766.755787037036</v>
      </c>
    </row>
    <row r="2711" spans="1:20" ht="60" x14ac:dyDescent="0.25">
      <c r="A2711">
        <v>323</v>
      </c>
      <c r="B2711" s="3" t="s">
        <v>324</v>
      </c>
      <c r="C2711" s="3" t="s">
        <v>4433</v>
      </c>
      <c r="D2711">
        <v>5400</v>
      </c>
      <c r="E2711">
        <v>6646</v>
      </c>
      <c r="F2711" t="s">
        <v>8219</v>
      </c>
      <c r="G2711" t="s">
        <v>8224</v>
      </c>
      <c r="H2711" t="s">
        <v>8246</v>
      </c>
      <c r="I2711">
        <v>1482307140</v>
      </c>
      <c r="J2711">
        <v>1479886966</v>
      </c>
      <c r="K2711" t="b">
        <v>1</v>
      </c>
      <c r="L2711">
        <v>58</v>
      </c>
      <c r="M2711" t="b">
        <v>1</v>
      </c>
      <c r="N2711" t="s">
        <v>8269</v>
      </c>
      <c r="O2711" s="9">
        <f t="shared" si="252"/>
        <v>123</v>
      </c>
      <c r="P2711" s="5">
        <f t="shared" si="253"/>
        <v>114.58620689655173</v>
      </c>
      <c r="Q2711" t="str">
        <f t="shared" si="254"/>
        <v>film &amp; video</v>
      </c>
      <c r="R2711" t="str">
        <f t="shared" si="255"/>
        <v>documentary</v>
      </c>
      <c r="S2711" s="10">
        <f t="shared" si="256"/>
        <v>42697.32136574074</v>
      </c>
      <c r="T2711" s="10">
        <f t="shared" si="257"/>
        <v>42725.332638888889</v>
      </c>
    </row>
    <row r="2712" spans="1:20" ht="45" x14ac:dyDescent="0.25">
      <c r="A2712">
        <v>3786</v>
      </c>
      <c r="B2712" s="3" t="s">
        <v>3783</v>
      </c>
      <c r="C2712" s="3" t="s">
        <v>7896</v>
      </c>
      <c r="D2712">
        <v>6000</v>
      </c>
      <c r="E2712">
        <v>6658</v>
      </c>
      <c r="F2712" t="s">
        <v>8219</v>
      </c>
      <c r="G2712" t="s">
        <v>8224</v>
      </c>
      <c r="H2712" t="s">
        <v>8246</v>
      </c>
      <c r="I2712">
        <v>1464310475</v>
      </c>
      <c r="J2712">
        <v>1461718475</v>
      </c>
      <c r="K2712" t="b">
        <v>0</v>
      </c>
      <c r="L2712">
        <v>71</v>
      </c>
      <c r="M2712" t="b">
        <v>1</v>
      </c>
      <c r="N2712" t="s">
        <v>8305</v>
      </c>
      <c r="O2712" s="9">
        <f t="shared" si="252"/>
        <v>111</v>
      </c>
      <c r="P2712" s="5">
        <f t="shared" si="253"/>
        <v>93.774647887323937</v>
      </c>
      <c r="Q2712" t="str">
        <f t="shared" si="254"/>
        <v>theater</v>
      </c>
      <c r="R2712" t="str">
        <f t="shared" si="255"/>
        <v>musical</v>
      </c>
      <c r="S2712" s="10">
        <f t="shared" si="256"/>
        <v>42487.037905092591</v>
      </c>
      <c r="T2712" s="10">
        <f t="shared" si="257"/>
        <v>42517.037905092591</v>
      </c>
    </row>
    <row r="2713" spans="1:20" ht="30" x14ac:dyDescent="0.25">
      <c r="A2713">
        <v>2301</v>
      </c>
      <c r="B2713" s="3" t="s">
        <v>2302</v>
      </c>
      <c r="C2713" s="3" t="s">
        <v>6411</v>
      </c>
      <c r="D2713">
        <v>5000</v>
      </c>
      <c r="E2713">
        <v>6680.22</v>
      </c>
      <c r="F2713" t="s">
        <v>8219</v>
      </c>
      <c r="G2713" t="s">
        <v>8224</v>
      </c>
      <c r="H2713" t="s">
        <v>8246</v>
      </c>
      <c r="I2713">
        <v>1371785496</v>
      </c>
      <c r="J2713">
        <v>1369193496</v>
      </c>
      <c r="K2713" t="b">
        <v>1</v>
      </c>
      <c r="L2713">
        <v>211</v>
      </c>
      <c r="M2713" t="b">
        <v>1</v>
      </c>
      <c r="N2713" t="s">
        <v>8279</v>
      </c>
      <c r="O2713" s="9">
        <f t="shared" si="252"/>
        <v>134</v>
      </c>
      <c r="P2713" s="5">
        <f t="shared" si="253"/>
        <v>31.659810426540286</v>
      </c>
      <c r="Q2713" t="str">
        <f t="shared" si="254"/>
        <v>music</v>
      </c>
      <c r="R2713" t="str">
        <f t="shared" si="255"/>
        <v>indie rock</v>
      </c>
      <c r="S2713" s="10">
        <f t="shared" si="256"/>
        <v>41416.146944444445</v>
      </c>
      <c r="T2713" s="10">
        <f t="shared" si="257"/>
        <v>41446.146944444445</v>
      </c>
    </row>
    <row r="2714" spans="1:20" ht="45" x14ac:dyDescent="0.25">
      <c r="A2714">
        <v>1677</v>
      </c>
      <c r="B2714" s="3" t="s">
        <v>1678</v>
      </c>
      <c r="C2714" s="3" t="s">
        <v>5787</v>
      </c>
      <c r="D2714">
        <v>6000</v>
      </c>
      <c r="E2714">
        <v>6700</v>
      </c>
      <c r="F2714" t="s">
        <v>8219</v>
      </c>
      <c r="G2714" t="s">
        <v>8227</v>
      </c>
      <c r="H2714" t="s">
        <v>8249</v>
      </c>
      <c r="I2714">
        <v>1460786340</v>
      </c>
      <c r="J2714">
        <v>1455615976</v>
      </c>
      <c r="K2714" t="b">
        <v>0</v>
      </c>
      <c r="L2714">
        <v>42</v>
      </c>
      <c r="M2714" t="b">
        <v>1</v>
      </c>
      <c r="N2714" t="s">
        <v>8292</v>
      </c>
      <c r="O2714" s="9">
        <f t="shared" si="252"/>
        <v>112</v>
      </c>
      <c r="P2714" s="5">
        <f t="shared" si="253"/>
        <v>159.52380952380952</v>
      </c>
      <c r="Q2714" t="str">
        <f t="shared" si="254"/>
        <v>music</v>
      </c>
      <c r="R2714" t="str">
        <f t="shared" si="255"/>
        <v>pop</v>
      </c>
      <c r="S2714" s="10">
        <f t="shared" si="256"/>
        <v>42416.407129629632</v>
      </c>
      <c r="T2714" s="10">
        <f t="shared" si="257"/>
        <v>42476.249305555553</v>
      </c>
    </row>
    <row r="2715" spans="1:20" ht="60" x14ac:dyDescent="0.25">
      <c r="A2715">
        <v>247</v>
      </c>
      <c r="B2715" s="3" t="s">
        <v>248</v>
      </c>
      <c r="C2715" s="3" t="s">
        <v>4357</v>
      </c>
      <c r="D2715">
        <v>5000</v>
      </c>
      <c r="E2715">
        <v>6705</v>
      </c>
      <c r="F2715" t="s">
        <v>8219</v>
      </c>
      <c r="G2715" t="s">
        <v>8224</v>
      </c>
      <c r="H2715" t="s">
        <v>8246</v>
      </c>
      <c r="I2715">
        <v>1287200340</v>
      </c>
      <c r="J2715">
        <v>1284042614</v>
      </c>
      <c r="K2715" t="b">
        <v>1</v>
      </c>
      <c r="L2715">
        <v>62</v>
      </c>
      <c r="M2715" t="b">
        <v>1</v>
      </c>
      <c r="N2715" t="s">
        <v>8269</v>
      </c>
      <c r="O2715" s="9">
        <f t="shared" si="252"/>
        <v>134</v>
      </c>
      <c r="P2715" s="5">
        <f t="shared" si="253"/>
        <v>108.14516129032258</v>
      </c>
      <c r="Q2715" t="str">
        <f t="shared" si="254"/>
        <v>film &amp; video</v>
      </c>
      <c r="R2715" t="str">
        <f t="shared" si="255"/>
        <v>documentary</v>
      </c>
      <c r="S2715" s="10">
        <f t="shared" si="256"/>
        <v>40430.604328703703</v>
      </c>
      <c r="T2715" s="10">
        <f t="shared" si="257"/>
        <v>40467.152083333334</v>
      </c>
    </row>
    <row r="2716" spans="1:20" ht="60" x14ac:dyDescent="0.25">
      <c r="A2716">
        <v>1388</v>
      </c>
      <c r="B2716" s="3" t="s">
        <v>1389</v>
      </c>
      <c r="C2716" s="3" t="s">
        <v>5498</v>
      </c>
      <c r="D2716">
        <v>5000</v>
      </c>
      <c r="E2716">
        <v>6740.37</v>
      </c>
      <c r="F2716" t="s">
        <v>8219</v>
      </c>
      <c r="G2716" t="s">
        <v>8224</v>
      </c>
      <c r="H2716" t="s">
        <v>8246</v>
      </c>
      <c r="I2716">
        <v>1476720840</v>
      </c>
      <c r="J2716">
        <v>1474469117</v>
      </c>
      <c r="K2716" t="b">
        <v>0</v>
      </c>
      <c r="L2716">
        <v>112</v>
      </c>
      <c r="M2716" t="b">
        <v>1</v>
      </c>
      <c r="N2716" t="s">
        <v>8276</v>
      </c>
      <c r="O2716" s="9">
        <f t="shared" si="252"/>
        <v>135</v>
      </c>
      <c r="P2716" s="5">
        <f t="shared" si="253"/>
        <v>60.181874999999998</v>
      </c>
      <c r="Q2716" t="str">
        <f t="shared" si="254"/>
        <v>music</v>
      </c>
      <c r="R2716" t="str">
        <f t="shared" si="255"/>
        <v>rock</v>
      </c>
      <c r="S2716" s="10">
        <f t="shared" si="256"/>
        <v>42634.614780092597</v>
      </c>
      <c r="T2716" s="10">
        <f t="shared" si="257"/>
        <v>42660.676388888889</v>
      </c>
    </row>
    <row r="2717" spans="1:20" ht="30" x14ac:dyDescent="0.25">
      <c r="A2717">
        <v>1030</v>
      </c>
      <c r="B2717" s="3" t="s">
        <v>1031</v>
      </c>
      <c r="C2717" s="3" t="s">
        <v>5140</v>
      </c>
      <c r="D2717">
        <v>2000</v>
      </c>
      <c r="E2717">
        <v>6842</v>
      </c>
      <c r="F2717" t="s">
        <v>8219</v>
      </c>
      <c r="G2717" t="s">
        <v>8224</v>
      </c>
      <c r="H2717" t="s">
        <v>8246</v>
      </c>
      <c r="I2717">
        <v>1473680149</v>
      </c>
      <c r="J2717">
        <v>1472470549</v>
      </c>
      <c r="K2717" t="b">
        <v>0</v>
      </c>
      <c r="L2717">
        <v>159</v>
      </c>
      <c r="M2717" t="b">
        <v>1</v>
      </c>
      <c r="N2717" t="s">
        <v>8280</v>
      </c>
      <c r="O2717" s="9">
        <f t="shared" si="252"/>
        <v>342</v>
      </c>
      <c r="P2717" s="5">
        <f t="shared" si="253"/>
        <v>43.031446540880502</v>
      </c>
      <c r="Q2717" t="str">
        <f t="shared" si="254"/>
        <v>music</v>
      </c>
      <c r="R2717" t="str">
        <f t="shared" si="255"/>
        <v>electronic music</v>
      </c>
      <c r="S2717" s="10">
        <f t="shared" si="256"/>
        <v>42611.483206018514</v>
      </c>
      <c r="T2717" s="10">
        <f t="shared" si="257"/>
        <v>42625.483206018514</v>
      </c>
    </row>
    <row r="2718" spans="1:20" ht="60" x14ac:dyDescent="0.25">
      <c r="A2718">
        <v>1375</v>
      </c>
      <c r="B2718" s="3" t="s">
        <v>1376</v>
      </c>
      <c r="C2718" s="3" t="s">
        <v>5485</v>
      </c>
      <c r="D2718">
        <v>4000</v>
      </c>
      <c r="E2718">
        <v>6853</v>
      </c>
      <c r="F2718" t="s">
        <v>8219</v>
      </c>
      <c r="G2718" t="s">
        <v>8230</v>
      </c>
      <c r="H2718" t="s">
        <v>8249</v>
      </c>
      <c r="I2718">
        <v>1484444119</v>
      </c>
      <c r="J2718">
        <v>1481852119</v>
      </c>
      <c r="K2718" t="b">
        <v>0</v>
      </c>
      <c r="L2718">
        <v>109</v>
      </c>
      <c r="M2718" t="b">
        <v>1</v>
      </c>
      <c r="N2718" t="s">
        <v>8276</v>
      </c>
      <c r="O2718" s="9">
        <f t="shared" si="252"/>
        <v>171</v>
      </c>
      <c r="P2718" s="5">
        <f t="shared" si="253"/>
        <v>62.871559633027523</v>
      </c>
      <c r="Q2718" t="str">
        <f t="shared" si="254"/>
        <v>music</v>
      </c>
      <c r="R2718" t="str">
        <f t="shared" si="255"/>
        <v>rock</v>
      </c>
      <c r="S2718" s="10">
        <f t="shared" si="256"/>
        <v>42720.066192129627</v>
      </c>
      <c r="T2718" s="10">
        <f t="shared" si="257"/>
        <v>42750.066192129627</v>
      </c>
    </row>
    <row r="2719" spans="1:20" ht="60" x14ac:dyDescent="0.25">
      <c r="A2719">
        <v>2212</v>
      </c>
      <c r="B2719" s="3" t="s">
        <v>2213</v>
      </c>
      <c r="C2719" s="3" t="s">
        <v>6322</v>
      </c>
      <c r="D2719">
        <v>6000</v>
      </c>
      <c r="E2719">
        <v>6863</v>
      </c>
      <c r="F2719" t="s">
        <v>8219</v>
      </c>
      <c r="G2719" t="s">
        <v>8224</v>
      </c>
      <c r="H2719" t="s">
        <v>8246</v>
      </c>
      <c r="I2719">
        <v>1383526800</v>
      </c>
      <c r="J2719">
        <v>1380650177</v>
      </c>
      <c r="K2719" t="b">
        <v>0</v>
      </c>
      <c r="L2719">
        <v>123</v>
      </c>
      <c r="M2719" t="b">
        <v>1</v>
      </c>
      <c r="N2719" t="s">
        <v>8280</v>
      </c>
      <c r="O2719" s="9">
        <f t="shared" si="252"/>
        <v>114</v>
      </c>
      <c r="P2719" s="5">
        <f t="shared" si="253"/>
        <v>55.796747967479675</v>
      </c>
      <c r="Q2719" t="str">
        <f t="shared" si="254"/>
        <v>music</v>
      </c>
      <c r="R2719" t="str">
        <f t="shared" si="255"/>
        <v>electronic music</v>
      </c>
      <c r="S2719" s="10">
        <f t="shared" si="256"/>
        <v>41548.747418981482</v>
      </c>
      <c r="T2719" s="10">
        <f t="shared" si="257"/>
        <v>41582.041666666664</v>
      </c>
    </row>
    <row r="2720" spans="1:20" ht="45" x14ac:dyDescent="0.25">
      <c r="A2720">
        <v>89</v>
      </c>
      <c r="B2720" s="3" t="s">
        <v>91</v>
      </c>
      <c r="C2720" s="3" t="s">
        <v>4200</v>
      </c>
      <c r="D2720">
        <v>6000</v>
      </c>
      <c r="E2720">
        <v>6904</v>
      </c>
      <c r="F2720" t="s">
        <v>8219</v>
      </c>
      <c r="G2720" t="s">
        <v>8224</v>
      </c>
      <c r="H2720" t="s">
        <v>8246</v>
      </c>
      <c r="I2720">
        <v>1370196192</v>
      </c>
      <c r="J2720">
        <v>1368036192</v>
      </c>
      <c r="K2720" t="b">
        <v>0</v>
      </c>
      <c r="L2720">
        <v>56</v>
      </c>
      <c r="M2720" t="b">
        <v>1</v>
      </c>
      <c r="N2720" t="s">
        <v>8266</v>
      </c>
      <c r="O2720" s="9">
        <f t="shared" si="252"/>
        <v>115</v>
      </c>
      <c r="P2720" s="5">
        <f t="shared" si="253"/>
        <v>123.28571428571429</v>
      </c>
      <c r="Q2720" t="str">
        <f t="shared" si="254"/>
        <v>film &amp; video</v>
      </c>
      <c r="R2720" t="str">
        <f t="shared" si="255"/>
        <v>shorts</v>
      </c>
      <c r="S2720" s="10">
        <f t="shared" si="256"/>
        <v>41402.752222222225</v>
      </c>
      <c r="T2720" s="10">
        <f t="shared" si="257"/>
        <v>41427.752222222225</v>
      </c>
    </row>
    <row r="2721" spans="1:20" ht="60" x14ac:dyDescent="0.25">
      <c r="A2721">
        <v>1026</v>
      </c>
      <c r="B2721" s="3" t="s">
        <v>1027</v>
      </c>
      <c r="C2721" s="3" t="s">
        <v>5136</v>
      </c>
      <c r="D2721">
        <v>7000</v>
      </c>
      <c r="E2721">
        <v>7000.58</v>
      </c>
      <c r="F2721" t="s">
        <v>8219</v>
      </c>
      <c r="G2721" t="s">
        <v>8225</v>
      </c>
      <c r="H2721" t="s">
        <v>8247</v>
      </c>
      <c r="I2721">
        <v>1459414016</v>
      </c>
      <c r="J2721">
        <v>1456480016</v>
      </c>
      <c r="K2721" t="b">
        <v>1</v>
      </c>
      <c r="L2721">
        <v>122</v>
      </c>
      <c r="M2721" t="b">
        <v>1</v>
      </c>
      <c r="N2721" t="s">
        <v>8280</v>
      </c>
      <c r="O2721" s="9">
        <f t="shared" si="252"/>
        <v>100</v>
      </c>
      <c r="P2721" s="5">
        <f t="shared" si="253"/>
        <v>57.381803278688523</v>
      </c>
      <c r="Q2721" t="str">
        <f t="shared" si="254"/>
        <v>music</v>
      </c>
      <c r="R2721" t="str">
        <f t="shared" si="255"/>
        <v>electronic music</v>
      </c>
      <c r="S2721" s="10">
        <f t="shared" si="256"/>
        <v>42426.407592592594</v>
      </c>
      <c r="T2721" s="10">
        <f t="shared" si="257"/>
        <v>42460.365925925929</v>
      </c>
    </row>
    <row r="2722" spans="1:20" ht="60" x14ac:dyDescent="0.25">
      <c r="A2722">
        <v>747</v>
      </c>
      <c r="B2722" s="3" t="s">
        <v>748</v>
      </c>
      <c r="C2722" s="3" t="s">
        <v>4857</v>
      </c>
      <c r="D2722">
        <v>7000</v>
      </c>
      <c r="E2722">
        <v>7003</v>
      </c>
      <c r="F2722" t="s">
        <v>8219</v>
      </c>
      <c r="G2722" t="s">
        <v>8233</v>
      </c>
      <c r="H2722" t="s">
        <v>8249</v>
      </c>
      <c r="I2722">
        <v>1421319240</v>
      </c>
      <c r="J2722">
        <v>1418649019</v>
      </c>
      <c r="K2722" t="b">
        <v>0</v>
      </c>
      <c r="L2722">
        <v>55</v>
      </c>
      <c r="M2722" t="b">
        <v>1</v>
      </c>
      <c r="N2722" t="s">
        <v>8274</v>
      </c>
      <c r="O2722" s="9">
        <f t="shared" si="252"/>
        <v>100</v>
      </c>
      <c r="P2722" s="5">
        <f t="shared" si="253"/>
        <v>127.32727272727273</v>
      </c>
      <c r="Q2722" t="str">
        <f t="shared" si="254"/>
        <v>publishing</v>
      </c>
      <c r="R2722" t="str">
        <f t="shared" si="255"/>
        <v>nonfiction</v>
      </c>
      <c r="S2722" s="10">
        <f t="shared" si="256"/>
        <v>41988.548831018517</v>
      </c>
      <c r="T2722" s="10">
        <f t="shared" si="257"/>
        <v>42019.454166666663</v>
      </c>
    </row>
    <row r="2723" spans="1:20" ht="60" x14ac:dyDescent="0.25">
      <c r="A2723">
        <v>2043</v>
      </c>
      <c r="B2723" s="3" t="s">
        <v>2044</v>
      </c>
      <c r="C2723" s="3" t="s">
        <v>6153</v>
      </c>
      <c r="D2723">
        <v>1385</v>
      </c>
      <c r="E2723">
        <v>7011</v>
      </c>
      <c r="F2723" t="s">
        <v>8219</v>
      </c>
      <c r="G2723" t="s">
        <v>8224</v>
      </c>
      <c r="H2723" t="s">
        <v>8246</v>
      </c>
      <c r="I2723">
        <v>1481432340</v>
      </c>
      <c r="J2723">
        <v>1476764077</v>
      </c>
      <c r="K2723" t="b">
        <v>0</v>
      </c>
      <c r="L2723">
        <v>193</v>
      </c>
      <c r="M2723" t="b">
        <v>1</v>
      </c>
      <c r="N2723" t="s">
        <v>8295</v>
      </c>
      <c r="O2723" s="9">
        <f t="shared" si="252"/>
        <v>506</v>
      </c>
      <c r="P2723" s="5">
        <f t="shared" si="253"/>
        <v>36.326424870466319</v>
      </c>
      <c r="Q2723" t="str">
        <f t="shared" si="254"/>
        <v>technology</v>
      </c>
      <c r="R2723" t="str">
        <f t="shared" si="255"/>
        <v>hardware</v>
      </c>
      <c r="S2723" s="10">
        <f t="shared" si="256"/>
        <v>42661.176817129628</v>
      </c>
      <c r="T2723" s="10">
        <f t="shared" si="257"/>
        <v>42715.207638888889</v>
      </c>
    </row>
    <row r="2724" spans="1:20" ht="60" x14ac:dyDescent="0.25">
      <c r="A2724">
        <v>3527</v>
      </c>
      <c r="B2724" s="3" t="s">
        <v>3526</v>
      </c>
      <c r="C2724" s="3" t="s">
        <v>7637</v>
      </c>
      <c r="D2724">
        <v>6000</v>
      </c>
      <c r="E2724">
        <v>7015</v>
      </c>
      <c r="F2724" t="s">
        <v>8219</v>
      </c>
      <c r="G2724" t="s">
        <v>8224</v>
      </c>
      <c r="H2724" t="s">
        <v>8246</v>
      </c>
      <c r="I2724">
        <v>1436587140</v>
      </c>
      <c r="J2724">
        <v>1434069205</v>
      </c>
      <c r="K2724" t="b">
        <v>0</v>
      </c>
      <c r="L2724">
        <v>86</v>
      </c>
      <c r="M2724" t="b">
        <v>1</v>
      </c>
      <c r="N2724" t="s">
        <v>8271</v>
      </c>
      <c r="O2724" s="9">
        <f t="shared" si="252"/>
        <v>117</v>
      </c>
      <c r="P2724" s="5">
        <f t="shared" si="253"/>
        <v>81.569767441860463</v>
      </c>
      <c r="Q2724" t="str">
        <f t="shared" si="254"/>
        <v>theater</v>
      </c>
      <c r="R2724" t="str">
        <f t="shared" si="255"/>
        <v>plays</v>
      </c>
      <c r="S2724" s="10">
        <f t="shared" si="256"/>
        <v>42167.023206018523</v>
      </c>
      <c r="T2724" s="10">
        <f t="shared" si="257"/>
        <v>42196.165972222225</v>
      </c>
    </row>
    <row r="2725" spans="1:20" ht="45" x14ac:dyDescent="0.25">
      <c r="A2725">
        <v>1622</v>
      </c>
      <c r="B2725" s="3" t="s">
        <v>1623</v>
      </c>
      <c r="C2725" s="3" t="s">
        <v>5732</v>
      </c>
      <c r="D2725">
        <v>6900</v>
      </c>
      <c r="E2725">
        <v>7019</v>
      </c>
      <c r="F2725" t="s">
        <v>8219</v>
      </c>
      <c r="G2725" t="s">
        <v>8224</v>
      </c>
      <c r="H2725" t="s">
        <v>8246</v>
      </c>
      <c r="I2725">
        <v>1418803140</v>
      </c>
      <c r="J2725">
        <v>1415343874</v>
      </c>
      <c r="K2725" t="b">
        <v>0</v>
      </c>
      <c r="L2725">
        <v>65</v>
      </c>
      <c r="M2725" t="b">
        <v>1</v>
      </c>
      <c r="N2725" t="s">
        <v>8276</v>
      </c>
      <c r="O2725" s="9">
        <f t="shared" si="252"/>
        <v>102</v>
      </c>
      <c r="P2725" s="5">
        <f t="shared" si="253"/>
        <v>107.98461538461538</v>
      </c>
      <c r="Q2725" t="str">
        <f t="shared" si="254"/>
        <v>music</v>
      </c>
      <c r="R2725" t="str">
        <f t="shared" si="255"/>
        <v>rock</v>
      </c>
      <c r="S2725" s="10">
        <f t="shared" si="256"/>
        <v>41950.29483796296</v>
      </c>
      <c r="T2725" s="10">
        <f t="shared" si="257"/>
        <v>41990.332638888889</v>
      </c>
    </row>
    <row r="2726" spans="1:20" ht="60" x14ac:dyDescent="0.25">
      <c r="A2726">
        <v>3020</v>
      </c>
      <c r="B2726" s="3" t="s">
        <v>3020</v>
      </c>
      <c r="C2726" s="3" t="s">
        <v>7130</v>
      </c>
      <c r="D2726">
        <v>7000</v>
      </c>
      <c r="E2726">
        <v>7040</v>
      </c>
      <c r="F2726" t="s">
        <v>8219</v>
      </c>
      <c r="G2726" t="s">
        <v>8224</v>
      </c>
      <c r="H2726" t="s">
        <v>8246</v>
      </c>
      <c r="I2726">
        <v>1439583533</v>
      </c>
      <c r="J2726">
        <v>1434399533</v>
      </c>
      <c r="K2726" t="b">
        <v>0</v>
      </c>
      <c r="L2726">
        <v>30</v>
      </c>
      <c r="M2726" t="b">
        <v>1</v>
      </c>
      <c r="N2726" t="s">
        <v>8303</v>
      </c>
      <c r="O2726" s="9">
        <f t="shared" si="252"/>
        <v>101</v>
      </c>
      <c r="P2726" s="5">
        <f t="shared" si="253"/>
        <v>234.66666666666666</v>
      </c>
      <c r="Q2726" t="str">
        <f t="shared" si="254"/>
        <v>theater</v>
      </c>
      <c r="R2726" t="str">
        <f t="shared" si="255"/>
        <v>spaces</v>
      </c>
      <c r="S2726" s="10">
        <f t="shared" si="256"/>
        <v>42170.846446759257</v>
      </c>
      <c r="T2726" s="10">
        <f t="shared" si="257"/>
        <v>42230.846446759257</v>
      </c>
    </row>
    <row r="2727" spans="1:20" ht="30" x14ac:dyDescent="0.25">
      <c r="A2727">
        <v>113</v>
      </c>
      <c r="B2727" s="3" t="s">
        <v>115</v>
      </c>
      <c r="C2727" s="3" t="s">
        <v>4224</v>
      </c>
      <c r="D2727">
        <v>5000</v>
      </c>
      <c r="E2727">
        <v>7050</v>
      </c>
      <c r="F2727" t="s">
        <v>8219</v>
      </c>
      <c r="G2727" t="s">
        <v>8224</v>
      </c>
      <c r="H2727" t="s">
        <v>8246</v>
      </c>
      <c r="I2727">
        <v>1312642800</v>
      </c>
      <c r="J2727">
        <v>1311963128</v>
      </c>
      <c r="K2727" t="b">
        <v>0</v>
      </c>
      <c r="L2727">
        <v>78</v>
      </c>
      <c r="M2727" t="b">
        <v>1</v>
      </c>
      <c r="N2727" t="s">
        <v>8266</v>
      </c>
      <c r="O2727" s="9">
        <f t="shared" si="252"/>
        <v>141</v>
      </c>
      <c r="P2727" s="5">
        <f t="shared" si="253"/>
        <v>90.384615384615387</v>
      </c>
      <c r="Q2727" t="str">
        <f t="shared" si="254"/>
        <v>film &amp; video</v>
      </c>
      <c r="R2727" t="str">
        <f t="shared" si="255"/>
        <v>shorts</v>
      </c>
      <c r="S2727" s="10">
        <f t="shared" si="256"/>
        <v>40753.758425925924</v>
      </c>
      <c r="T2727" s="10">
        <f t="shared" si="257"/>
        <v>40761.625</v>
      </c>
    </row>
    <row r="2728" spans="1:20" ht="60" x14ac:dyDescent="0.25">
      <c r="A2728">
        <v>2303</v>
      </c>
      <c r="B2728" s="3" t="s">
        <v>2304</v>
      </c>
      <c r="C2728" s="3" t="s">
        <v>6413</v>
      </c>
      <c r="D2728">
        <v>6450</v>
      </c>
      <c r="E2728">
        <v>7053.61</v>
      </c>
      <c r="F2728" t="s">
        <v>8219</v>
      </c>
      <c r="G2728" t="s">
        <v>8224</v>
      </c>
      <c r="H2728" t="s">
        <v>8246</v>
      </c>
      <c r="I2728">
        <v>1323747596</v>
      </c>
      <c r="J2728">
        <v>1320287996</v>
      </c>
      <c r="K2728" t="b">
        <v>1</v>
      </c>
      <c r="L2728">
        <v>103</v>
      </c>
      <c r="M2728" t="b">
        <v>1</v>
      </c>
      <c r="N2728" t="s">
        <v>8279</v>
      </c>
      <c r="O2728" s="9">
        <f t="shared" si="252"/>
        <v>109</v>
      </c>
      <c r="P2728" s="5">
        <f t="shared" si="253"/>
        <v>68.481650485436887</v>
      </c>
      <c r="Q2728" t="str">
        <f t="shared" si="254"/>
        <v>music</v>
      </c>
      <c r="R2728" t="str">
        <f t="shared" si="255"/>
        <v>indie rock</v>
      </c>
      <c r="S2728" s="10">
        <f t="shared" si="256"/>
        <v>40850.111064814817</v>
      </c>
      <c r="T2728" s="10">
        <f t="shared" si="257"/>
        <v>40890.152731481481</v>
      </c>
    </row>
    <row r="2729" spans="1:20" ht="60" x14ac:dyDescent="0.25">
      <c r="A2729">
        <v>3182</v>
      </c>
      <c r="B2729" s="3" t="s">
        <v>3182</v>
      </c>
      <c r="C2729" s="3" t="s">
        <v>7292</v>
      </c>
      <c r="D2729">
        <v>7000</v>
      </c>
      <c r="E2729">
        <v>7062</v>
      </c>
      <c r="F2729" t="s">
        <v>8219</v>
      </c>
      <c r="G2729" t="s">
        <v>8224</v>
      </c>
      <c r="H2729" t="s">
        <v>8246</v>
      </c>
      <c r="I2729">
        <v>1328029200</v>
      </c>
      <c r="J2729">
        <v>1323211621</v>
      </c>
      <c r="K2729" t="b">
        <v>1</v>
      </c>
      <c r="L2729">
        <v>151</v>
      </c>
      <c r="M2729" t="b">
        <v>1</v>
      </c>
      <c r="N2729" t="s">
        <v>8271</v>
      </c>
      <c r="O2729" s="9">
        <f t="shared" si="252"/>
        <v>101</v>
      </c>
      <c r="P2729" s="5">
        <f t="shared" si="253"/>
        <v>46.768211920529801</v>
      </c>
      <c r="Q2729" t="str">
        <f t="shared" si="254"/>
        <v>theater</v>
      </c>
      <c r="R2729" t="str">
        <f t="shared" si="255"/>
        <v>plays</v>
      </c>
      <c r="S2729" s="10">
        <f t="shared" si="256"/>
        <v>40883.949317129627</v>
      </c>
      <c r="T2729" s="10">
        <f t="shared" si="257"/>
        <v>40939.708333333336</v>
      </c>
    </row>
    <row r="2730" spans="1:20" ht="45" x14ac:dyDescent="0.25">
      <c r="A2730">
        <v>786</v>
      </c>
      <c r="B2730" s="3" t="s">
        <v>787</v>
      </c>
      <c r="C2730" s="3" t="s">
        <v>4896</v>
      </c>
      <c r="D2730">
        <v>5000</v>
      </c>
      <c r="E2730">
        <v>7140</v>
      </c>
      <c r="F2730" t="s">
        <v>8219</v>
      </c>
      <c r="G2730" t="s">
        <v>8224</v>
      </c>
      <c r="H2730" t="s">
        <v>8246</v>
      </c>
      <c r="I2730">
        <v>1336751220</v>
      </c>
      <c r="J2730">
        <v>1331774434</v>
      </c>
      <c r="K2730" t="b">
        <v>0</v>
      </c>
      <c r="L2730">
        <v>44</v>
      </c>
      <c r="M2730" t="b">
        <v>1</v>
      </c>
      <c r="N2730" t="s">
        <v>8276</v>
      </c>
      <c r="O2730" s="9">
        <f t="shared" si="252"/>
        <v>143</v>
      </c>
      <c r="P2730" s="5">
        <f t="shared" si="253"/>
        <v>162.27272727272728</v>
      </c>
      <c r="Q2730" t="str">
        <f t="shared" si="254"/>
        <v>music</v>
      </c>
      <c r="R2730" t="str">
        <f t="shared" si="255"/>
        <v>rock</v>
      </c>
      <c r="S2730" s="10">
        <f t="shared" si="256"/>
        <v>40983.055949074071</v>
      </c>
      <c r="T2730" s="10">
        <f t="shared" si="257"/>
        <v>41040.657638888886</v>
      </c>
    </row>
    <row r="2731" spans="1:20" ht="45" x14ac:dyDescent="0.25">
      <c r="A2731">
        <v>2784</v>
      </c>
      <c r="B2731" s="3" t="s">
        <v>2784</v>
      </c>
      <c r="C2731" s="3" t="s">
        <v>6894</v>
      </c>
      <c r="D2731">
        <v>6000</v>
      </c>
      <c r="E2731">
        <v>7140</v>
      </c>
      <c r="F2731" t="s">
        <v>8219</v>
      </c>
      <c r="G2731" t="s">
        <v>8224</v>
      </c>
      <c r="H2731" t="s">
        <v>8246</v>
      </c>
      <c r="I2731">
        <v>1414608843</v>
      </c>
      <c r="J2731">
        <v>1412794443</v>
      </c>
      <c r="K2731" t="b">
        <v>0</v>
      </c>
      <c r="L2731">
        <v>108</v>
      </c>
      <c r="M2731" t="b">
        <v>1</v>
      </c>
      <c r="N2731" t="s">
        <v>8271</v>
      </c>
      <c r="O2731" s="9">
        <f t="shared" si="252"/>
        <v>119</v>
      </c>
      <c r="P2731" s="5">
        <f t="shared" si="253"/>
        <v>66.111111111111114</v>
      </c>
      <c r="Q2731" t="str">
        <f t="shared" si="254"/>
        <v>theater</v>
      </c>
      <c r="R2731" t="str">
        <f t="shared" si="255"/>
        <v>plays</v>
      </c>
      <c r="S2731" s="10">
        <f t="shared" si="256"/>
        <v>41920.787534722222</v>
      </c>
      <c r="T2731" s="10">
        <f t="shared" si="257"/>
        <v>41941.787534722222</v>
      </c>
    </row>
    <row r="2732" spans="1:20" ht="60" x14ac:dyDescent="0.25">
      <c r="A2732">
        <v>369</v>
      </c>
      <c r="B2732" s="3" t="s">
        <v>370</v>
      </c>
      <c r="C2732" s="3" t="s">
        <v>4479</v>
      </c>
      <c r="D2732">
        <v>6500</v>
      </c>
      <c r="E2732">
        <v>7160.12</v>
      </c>
      <c r="F2732" t="s">
        <v>8219</v>
      </c>
      <c r="G2732" t="s">
        <v>8224</v>
      </c>
      <c r="H2732" t="s">
        <v>8246</v>
      </c>
      <c r="I2732">
        <v>1326633269</v>
      </c>
      <c r="J2732">
        <v>1324041269</v>
      </c>
      <c r="K2732" t="b">
        <v>0</v>
      </c>
      <c r="L2732">
        <v>167</v>
      </c>
      <c r="M2732" t="b">
        <v>1</v>
      </c>
      <c r="N2732" t="s">
        <v>8269</v>
      </c>
      <c r="O2732" s="9">
        <f t="shared" si="252"/>
        <v>110</v>
      </c>
      <c r="P2732" s="5">
        <f t="shared" si="253"/>
        <v>42.874970059880241</v>
      </c>
      <c r="Q2732" t="str">
        <f t="shared" si="254"/>
        <v>film &amp; video</v>
      </c>
      <c r="R2732" t="str">
        <f t="shared" si="255"/>
        <v>documentary</v>
      </c>
      <c r="S2732" s="10">
        <f t="shared" si="256"/>
        <v>40893.551724537036</v>
      </c>
      <c r="T2732" s="10">
        <f t="shared" si="257"/>
        <v>40923.551724537036</v>
      </c>
    </row>
    <row r="2733" spans="1:20" ht="30" x14ac:dyDescent="0.25">
      <c r="A2733">
        <v>3228</v>
      </c>
      <c r="B2733" s="3" t="s">
        <v>3228</v>
      </c>
      <c r="C2733" s="3" t="s">
        <v>7338</v>
      </c>
      <c r="D2733">
        <v>7000</v>
      </c>
      <c r="E2733">
        <v>7164</v>
      </c>
      <c r="F2733" t="s">
        <v>8219</v>
      </c>
      <c r="G2733" t="s">
        <v>8224</v>
      </c>
      <c r="H2733" t="s">
        <v>8246</v>
      </c>
      <c r="I2733">
        <v>1450328340</v>
      </c>
      <c r="J2733">
        <v>1447606884</v>
      </c>
      <c r="K2733" t="b">
        <v>1</v>
      </c>
      <c r="L2733">
        <v>37</v>
      </c>
      <c r="M2733" t="b">
        <v>1</v>
      </c>
      <c r="N2733" t="s">
        <v>8271</v>
      </c>
      <c r="O2733" s="9">
        <f t="shared" si="252"/>
        <v>102</v>
      </c>
      <c r="P2733" s="5">
        <f t="shared" si="253"/>
        <v>193.62162162162161</v>
      </c>
      <c r="Q2733" t="str">
        <f t="shared" si="254"/>
        <v>theater</v>
      </c>
      <c r="R2733" t="str">
        <f t="shared" si="255"/>
        <v>plays</v>
      </c>
      <c r="S2733" s="10">
        <f t="shared" si="256"/>
        <v>42323.70930555556</v>
      </c>
      <c r="T2733" s="10">
        <f t="shared" si="257"/>
        <v>42355.207638888889</v>
      </c>
    </row>
    <row r="2734" spans="1:20" ht="45" x14ac:dyDescent="0.25">
      <c r="A2734">
        <v>1538</v>
      </c>
      <c r="B2734" s="3" t="s">
        <v>1539</v>
      </c>
      <c r="C2734" s="3" t="s">
        <v>5648</v>
      </c>
      <c r="D2734">
        <v>7000</v>
      </c>
      <c r="E2734">
        <v>7184</v>
      </c>
      <c r="F2734" t="s">
        <v>8219</v>
      </c>
      <c r="G2734" t="s">
        <v>8224</v>
      </c>
      <c r="H2734" t="s">
        <v>8246</v>
      </c>
      <c r="I2734">
        <v>1421952370</v>
      </c>
      <c r="J2734">
        <v>1418064370</v>
      </c>
      <c r="K2734" t="b">
        <v>1</v>
      </c>
      <c r="L2734">
        <v>46</v>
      </c>
      <c r="M2734" t="b">
        <v>1</v>
      </c>
      <c r="N2734" t="s">
        <v>8285</v>
      </c>
      <c r="O2734" s="9">
        <f t="shared" si="252"/>
        <v>103</v>
      </c>
      <c r="P2734" s="5">
        <f t="shared" si="253"/>
        <v>156.17391304347825</v>
      </c>
      <c r="Q2734" t="str">
        <f t="shared" si="254"/>
        <v>photography</v>
      </c>
      <c r="R2734" t="str">
        <f t="shared" si="255"/>
        <v>photobooks</v>
      </c>
      <c r="S2734" s="10">
        <f t="shared" si="256"/>
        <v>41981.782060185185</v>
      </c>
      <c r="T2734" s="10">
        <f t="shared" si="257"/>
        <v>42026.782060185185</v>
      </c>
    </row>
    <row r="2735" spans="1:20" ht="60" x14ac:dyDescent="0.25">
      <c r="A2735">
        <v>834</v>
      </c>
      <c r="B2735" s="3" t="s">
        <v>835</v>
      </c>
      <c r="C2735" s="3" t="s">
        <v>4944</v>
      </c>
      <c r="D2735">
        <v>5500</v>
      </c>
      <c r="E2735">
        <v>7206</v>
      </c>
      <c r="F2735" t="s">
        <v>8219</v>
      </c>
      <c r="G2735" t="s">
        <v>8224</v>
      </c>
      <c r="H2735" t="s">
        <v>8246</v>
      </c>
      <c r="I2735">
        <v>1372651140</v>
      </c>
      <c r="J2735">
        <v>1369770292</v>
      </c>
      <c r="K2735" t="b">
        <v>0</v>
      </c>
      <c r="L2735">
        <v>75</v>
      </c>
      <c r="M2735" t="b">
        <v>1</v>
      </c>
      <c r="N2735" t="s">
        <v>8276</v>
      </c>
      <c r="O2735" s="9">
        <f t="shared" si="252"/>
        <v>131</v>
      </c>
      <c r="P2735" s="5">
        <f t="shared" si="253"/>
        <v>96.08</v>
      </c>
      <c r="Q2735" t="str">
        <f t="shared" si="254"/>
        <v>music</v>
      </c>
      <c r="R2735" t="str">
        <f t="shared" si="255"/>
        <v>rock</v>
      </c>
      <c r="S2735" s="10">
        <f t="shared" si="256"/>
        <v>41422.822824074072</v>
      </c>
      <c r="T2735" s="10">
        <f t="shared" si="257"/>
        <v>41456.165972222225</v>
      </c>
    </row>
    <row r="2736" spans="1:20" ht="45" x14ac:dyDescent="0.25">
      <c r="A2736">
        <v>1346</v>
      </c>
      <c r="B2736" s="3" t="s">
        <v>1347</v>
      </c>
      <c r="C2736" s="3" t="s">
        <v>5456</v>
      </c>
      <c r="D2736">
        <v>4900</v>
      </c>
      <c r="E2736">
        <v>7219</v>
      </c>
      <c r="F2736" t="s">
        <v>8219</v>
      </c>
      <c r="G2736" t="s">
        <v>8224</v>
      </c>
      <c r="H2736" t="s">
        <v>8246</v>
      </c>
      <c r="I2736">
        <v>1372297751</v>
      </c>
      <c r="J2736">
        <v>1369705751</v>
      </c>
      <c r="K2736" t="b">
        <v>0</v>
      </c>
      <c r="L2736">
        <v>149</v>
      </c>
      <c r="M2736" t="b">
        <v>1</v>
      </c>
      <c r="N2736" t="s">
        <v>8274</v>
      </c>
      <c r="O2736" s="9">
        <f t="shared" si="252"/>
        <v>147</v>
      </c>
      <c r="P2736" s="5">
        <f t="shared" si="253"/>
        <v>48.449664429530202</v>
      </c>
      <c r="Q2736" t="str">
        <f t="shared" si="254"/>
        <v>publishing</v>
      </c>
      <c r="R2736" t="str">
        <f t="shared" si="255"/>
        <v>nonfiction</v>
      </c>
      <c r="S2736" s="10">
        <f t="shared" si="256"/>
        <v>41422.075821759259</v>
      </c>
      <c r="T2736" s="10">
        <f t="shared" si="257"/>
        <v>41452.075821759259</v>
      </c>
    </row>
    <row r="2737" spans="1:20" ht="45" x14ac:dyDescent="0.25">
      <c r="A2737">
        <v>3612</v>
      </c>
      <c r="B2737" s="3" t="s">
        <v>3611</v>
      </c>
      <c r="C2737" s="3" t="s">
        <v>7722</v>
      </c>
      <c r="D2737">
        <v>5000</v>
      </c>
      <c r="E2737">
        <v>7220</v>
      </c>
      <c r="F2737" t="s">
        <v>8219</v>
      </c>
      <c r="G2737" t="s">
        <v>8229</v>
      </c>
      <c r="H2737" t="s">
        <v>8251</v>
      </c>
      <c r="I2737">
        <v>1402334811</v>
      </c>
      <c r="J2737">
        <v>1401470811</v>
      </c>
      <c r="K2737" t="b">
        <v>0</v>
      </c>
      <c r="L2737">
        <v>57</v>
      </c>
      <c r="M2737" t="b">
        <v>1</v>
      </c>
      <c r="N2737" t="s">
        <v>8271</v>
      </c>
      <c r="O2737" s="9">
        <f t="shared" si="252"/>
        <v>144</v>
      </c>
      <c r="P2737" s="5">
        <f t="shared" si="253"/>
        <v>126.66666666666667</v>
      </c>
      <c r="Q2737" t="str">
        <f t="shared" si="254"/>
        <v>theater</v>
      </c>
      <c r="R2737" t="str">
        <f t="shared" si="255"/>
        <v>plays</v>
      </c>
      <c r="S2737" s="10">
        <f t="shared" si="256"/>
        <v>41789.726979166669</v>
      </c>
      <c r="T2737" s="10">
        <f t="shared" si="257"/>
        <v>41799.726979166669</v>
      </c>
    </row>
    <row r="2738" spans="1:20" ht="60" x14ac:dyDescent="0.25">
      <c r="A2738">
        <v>2712</v>
      </c>
      <c r="B2738" s="3" t="s">
        <v>2712</v>
      </c>
      <c r="C2738" s="3" t="s">
        <v>6822</v>
      </c>
      <c r="D2738">
        <v>5500</v>
      </c>
      <c r="E2738">
        <v>7226</v>
      </c>
      <c r="F2738" t="s">
        <v>8219</v>
      </c>
      <c r="G2738" t="s">
        <v>8224</v>
      </c>
      <c r="H2738" t="s">
        <v>8246</v>
      </c>
      <c r="I2738">
        <v>1373738400</v>
      </c>
      <c r="J2738">
        <v>1370568560</v>
      </c>
      <c r="K2738" t="b">
        <v>1</v>
      </c>
      <c r="L2738">
        <v>143</v>
      </c>
      <c r="M2738" t="b">
        <v>1</v>
      </c>
      <c r="N2738" t="s">
        <v>8303</v>
      </c>
      <c r="O2738" s="9">
        <f t="shared" si="252"/>
        <v>131</v>
      </c>
      <c r="P2738" s="5">
        <f t="shared" si="253"/>
        <v>50.531468531468533</v>
      </c>
      <c r="Q2738" t="str">
        <f t="shared" si="254"/>
        <v>theater</v>
      </c>
      <c r="R2738" t="str">
        <f t="shared" si="255"/>
        <v>spaces</v>
      </c>
      <c r="S2738" s="10">
        <f t="shared" si="256"/>
        <v>41432.062037037038</v>
      </c>
      <c r="T2738" s="10">
        <f t="shared" si="257"/>
        <v>41468.75</v>
      </c>
    </row>
    <row r="2739" spans="1:20" ht="60" x14ac:dyDescent="0.25">
      <c r="A2739">
        <v>2294</v>
      </c>
      <c r="B2739" s="3" t="s">
        <v>2295</v>
      </c>
      <c r="C2739" s="3" t="s">
        <v>6404</v>
      </c>
      <c r="D2739">
        <v>5000</v>
      </c>
      <c r="E2739">
        <v>7304.04</v>
      </c>
      <c r="F2739" t="s">
        <v>8219</v>
      </c>
      <c r="G2739" t="s">
        <v>8224</v>
      </c>
      <c r="H2739" t="s">
        <v>8246</v>
      </c>
      <c r="I2739">
        <v>1358702480</v>
      </c>
      <c r="J2739">
        <v>1356110480</v>
      </c>
      <c r="K2739" t="b">
        <v>0</v>
      </c>
      <c r="L2739">
        <v>112</v>
      </c>
      <c r="M2739" t="b">
        <v>1</v>
      </c>
      <c r="N2739" t="s">
        <v>8276</v>
      </c>
      <c r="O2739" s="9">
        <f t="shared" si="252"/>
        <v>146</v>
      </c>
      <c r="P2739" s="5">
        <f t="shared" si="253"/>
        <v>65.214642857142863</v>
      </c>
      <c r="Q2739" t="str">
        <f t="shared" si="254"/>
        <v>music</v>
      </c>
      <c r="R2739" t="str">
        <f t="shared" si="255"/>
        <v>rock</v>
      </c>
      <c r="S2739" s="10">
        <f t="shared" si="256"/>
        <v>41264.72314814815</v>
      </c>
      <c r="T2739" s="10">
        <f t="shared" si="257"/>
        <v>41294.72314814815</v>
      </c>
    </row>
    <row r="2740" spans="1:20" ht="60" x14ac:dyDescent="0.25">
      <c r="A2740">
        <v>2724</v>
      </c>
      <c r="B2740" s="3" t="s">
        <v>2724</v>
      </c>
      <c r="C2740" s="3" t="s">
        <v>6834</v>
      </c>
      <c r="D2740">
        <v>2468</v>
      </c>
      <c r="E2740">
        <v>7326.88</v>
      </c>
      <c r="F2740" t="s">
        <v>8219</v>
      </c>
      <c r="G2740" t="s">
        <v>8225</v>
      </c>
      <c r="H2740" t="s">
        <v>8247</v>
      </c>
      <c r="I2740">
        <v>1439625059</v>
      </c>
      <c r="J2740">
        <v>1436860259</v>
      </c>
      <c r="K2740" t="b">
        <v>0</v>
      </c>
      <c r="L2740">
        <v>1019</v>
      </c>
      <c r="M2740" t="b">
        <v>1</v>
      </c>
      <c r="N2740" t="s">
        <v>8295</v>
      </c>
      <c r="O2740" s="9">
        <f t="shared" si="252"/>
        <v>297</v>
      </c>
      <c r="P2740" s="5">
        <f t="shared" si="253"/>
        <v>7.1902649656526005</v>
      </c>
      <c r="Q2740" t="str">
        <f t="shared" si="254"/>
        <v>technology</v>
      </c>
      <c r="R2740" t="str">
        <f t="shared" si="255"/>
        <v>hardware</v>
      </c>
      <c r="S2740" s="10">
        <f t="shared" si="256"/>
        <v>42199.32707175926</v>
      </c>
      <c r="T2740" s="10">
        <f t="shared" si="257"/>
        <v>42231.32707175926</v>
      </c>
    </row>
    <row r="2741" spans="1:20" ht="60" x14ac:dyDescent="0.25">
      <c r="A2741">
        <v>2735</v>
      </c>
      <c r="B2741" s="3" t="s">
        <v>2735</v>
      </c>
      <c r="C2741" s="3" t="s">
        <v>6845</v>
      </c>
      <c r="D2741">
        <v>750</v>
      </c>
      <c r="E2741">
        <v>7336.01</v>
      </c>
      <c r="F2741" t="s">
        <v>8219</v>
      </c>
      <c r="G2741" t="s">
        <v>8225</v>
      </c>
      <c r="H2741" t="s">
        <v>8247</v>
      </c>
      <c r="I2741">
        <v>1363204800</v>
      </c>
      <c r="J2741">
        <v>1360551250</v>
      </c>
      <c r="K2741" t="b">
        <v>0</v>
      </c>
      <c r="L2741">
        <v>339</v>
      </c>
      <c r="M2741" t="b">
        <v>1</v>
      </c>
      <c r="N2741" t="s">
        <v>8295</v>
      </c>
      <c r="O2741" s="9">
        <f t="shared" si="252"/>
        <v>978</v>
      </c>
      <c r="P2741" s="5">
        <f t="shared" si="253"/>
        <v>21.640147492625371</v>
      </c>
      <c r="Q2741" t="str">
        <f t="shared" si="254"/>
        <v>technology</v>
      </c>
      <c r="R2741" t="str">
        <f t="shared" si="255"/>
        <v>hardware</v>
      </c>
      <c r="S2741" s="10">
        <f t="shared" si="256"/>
        <v>41316.120949074073</v>
      </c>
      <c r="T2741" s="10">
        <f t="shared" si="257"/>
        <v>41346.833333333336</v>
      </c>
    </row>
    <row r="2742" spans="1:20" ht="30" x14ac:dyDescent="0.25">
      <c r="A2742">
        <v>2113</v>
      </c>
      <c r="B2742" s="3" t="s">
        <v>2114</v>
      </c>
      <c r="C2742" s="3" t="s">
        <v>6223</v>
      </c>
      <c r="D2742">
        <v>7000</v>
      </c>
      <c r="E2742">
        <v>7340</v>
      </c>
      <c r="F2742" t="s">
        <v>8219</v>
      </c>
      <c r="G2742" t="s">
        <v>8224</v>
      </c>
      <c r="H2742" t="s">
        <v>8246</v>
      </c>
      <c r="I2742">
        <v>1411505176</v>
      </c>
      <c r="J2742">
        <v>1408481176</v>
      </c>
      <c r="K2742" t="b">
        <v>0</v>
      </c>
      <c r="L2742">
        <v>107</v>
      </c>
      <c r="M2742" t="b">
        <v>1</v>
      </c>
      <c r="N2742" t="s">
        <v>8279</v>
      </c>
      <c r="O2742" s="9">
        <f t="shared" si="252"/>
        <v>105</v>
      </c>
      <c r="P2742" s="5">
        <f t="shared" si="253"/>
        <v>68.598130841121488</v>
      </c>
      <c r="Q2742" t="str">
        <f t="shared" si="254"/>
        <v>music</v>
      </c>
      <c r="R2742" t="str">
        <f t="shared" si="255"/>
        <v>indie rock</v>
      </c>
      <c r="S2742" s="10">
        <f t="shared" si="256"/>
        <v>41870.86546296296</v>
      </c>
      <c r="T2742" s="10">
        <f t="shared" si="257"/>
        <v>41905.86546296296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9">
        <f t="shared" si="252"/>
        <v>0</v>
      </c>
      <c r="P2743" s="5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0">
        <f t="shared" si="256"/>
        <v>41911.657430555555</v>
      </c>
      <c r="T2743" s="10">
        <f t="shared" si="257"/>
        <v>41932.088194444441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9">
        <f t="shared" si="252"/>
        <v>29</v>
      </c>
      <c r="P2744" s="5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0">
        <f t="shared" si="256"/>
        <v>41030.719756944447</v>
      </c>
      <c r="T2744" s="10">
        <f t="shared" si="257"/>
        <v>41044.719756944447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9">
        <f t="shared" si="252"/>
        <v>0</v>
      </c>
      <c r="P2745" s="5" t="e">
        <f t="shared" si="253"/>
        <v>#DIV/0!</v>
      </c>
      <c r="Q2745" t="str">
        <f t="shared" si="254"/>
        <v>publishing</v>
      </c>
      <c r="R2745" t="str">
        <f t="shared" si="255"/>
        <v>children's books</v>
      </c>
      <c r="S2745" s="10">
        <f t="shared" si="256"/>
        <v>42632.328784722224</v>
      </c>
      <c r="T2745" s="10">
        <f t="shared" si="257"/>
        <v>42662.328784722224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9">
        <f t="shared" si="252"/>
        <v>5</v>
      </c>
      <c r="P2746" s="5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0">
        <f t="shared" si="256"/>
        <v>40938.062476851854</v>
      </c>
      <c r="T2746" s="10">
        <f t="shared" si="257"/>
        <v>40968.062476851854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9">
        <f t="shared" si="252"/>
        <v>22</v>
      </c>
      <c r="P2747" s="5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0">
        <f t="shared" si="256"/>
        <v>41044.988055555557</v>
      </c>
      <c r="T2747" s="10">
        <f t="shared" si="257"/>
        <v>41104.988055555557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9">
        <f t="shared" si="252"/>
        <v>27</v>
      </c>
      <c r="P2748" s="5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0">
        <f t="shared" si="256"/>
        <v>41850.781377314815</v>
      </c>
      <c r="T2748" s="10">
        <f t="shared" si="257"/>
        <v>41880.781377314815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9">
        <f t="shared" si="252"/>
        <v>28</v>
      </c>
      <c r="P2749" s="5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0">
        <f t="shared" si="256"/>
        <v>41044.64811342593</v>
      </c>
      <c r="T2749" s="10">
        <f t="shared" si="257"/>
        <v>41076.131944444445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9">
        <f t="shared" si="252"/>
        <v>1</v>
      </c>
      <c r="P2750" s="5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0">
        <f t="shared" si="256"/>
        <v>42585.7106712963</v>
      </c>
      <c r="T2750" s="10">
        <f t="shared" si="257"/>
        <v>42615.7106712963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9">
        <f t="shared" si="252"/>
        <v>1</v>
      </c>
      <c r="P2751" s="5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0">
        <f t="shared" si="256"/>
        <v>42068.799039351856</v>
      </c>
      <c r="T2751" s="10">
        <f t="shared" si="257"/>
        <v>42098.757372685184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9">
        <f t="shared" si="252"/>
        <v>0</v>
      </c>
      <c r="P2752" s="5" t="e">
        <f t="shared" si="253"/>
        <v>#DIV/0!</v>
      </c>
      <c r="Q2752" t="str">
        <f t="shared" si="254"/>
        <v>publishing</v>
      </c>
      <c r="R2752" t="str">
        <f t="shared" si="255"/>
        <v>children's books</v>
      </c>
      <c r="S2752" s="10">
        <f t="shared" si="256"/>
        <v>41078.899826388886</v>
      </c>
      <c r="T2752" s="10">
        <f t="shared" si="257"/>
        <v>41090.833333333336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9">
        <f t="shared" si="252"/>
        <v>0</v>
      </c>
      <c r="P2753" s="5" t="e">
        <f t="shared" si="253"/>
        <v>#DIV/0!</v>
      </c>
      <c r="Q2753" t="str">
        <f t="shared" si="254"/>
        <v>publishing</v>
      </c>
      <c r="R2753" t="str">
        <f t="shared" si="255"/>
        <v>children's books</v>
      </c>
      <c r="S2753" s="10">
        <f t="shared" si="256"/>
        <v>41747.887060185189</v>
      </c>
      <c r="T2753" s="10">
        <f t="shared" si="257"/>
        <v>41807.887060185189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9">
        <f t="shared" ref="O2754:O2817" si="258">ROUND((E2754/D2754)*100,0)</f>
        <v>11</v>
      </c>
      <c r="P2754" s="5">
        <f t="shared" ref="P2754:P2817" si="259">E2754/L2754</f>
        <v>39.285714285714285</v>
      </c>
      <c r="Q2754" t="str">
        <f t="shared" ref="Q2754:Q2817" si="260">LEFT(N2754,SEARCH("/",N2754)-1)</f>
        <v>publishing</v>
      </c>
      <c r="R2754" t="str">
        <f t="shared" ref="R2754:R2817" si="261">RIGHT(N2754,LEN(N2754)-SEARCH("/",N2754,1))</f>
        <v>children's books</v>
      </c>
      <c r="S2754" s="10">
        <f t="shared" ref="S2754:S2817" si="262">(((J2754/60)/60)/24)+DATE(1970,1,1)</f>
        <v>40855.765092592592</v>
      </c>
      <c r="T2754" s="10">
        <f t="shared" ref="T2754:T2817" si="263">(((I2754/60)/60)/24)+DATE(1970,1,1)</f>
        <v>40895.765092592592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9">
        <f t="shared" si="258"/>
        <v>19</v>
      </c>
      <c r="P2755" s="5">
        <f t="shared" si="259"/>
        <v>47.5</v>
      </c>
      <c r="Q2755" t="str">
        <f t="shared" si="260"/>
        <v>publishing</v>
      </c>
      <c r="R2755" t="str">
        <f t="shared" si="261"/>
        <v>children's books</v>
      </c>
      <c r="S2755" s="10">
        <f t="shared" si="262"/>
        <v>41117.900729166664</v>
      </c>
      <c r="T2755" s="10">
        <f t="shared" si="263"/>
        <v>41147.900729166664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9">
        <f t="shared" si="258"/>
        <v>0</v>
      </c>
      <c r="P2756" s="5" t="e">
        <f t="shared" si="259"/>
        <v>#DIV/0!</v>
      </c>
      <c r="Q2756" t="str">
        <f t="shared" si="260"/>
        <v>publishing</v>
      </c>
      <c r="R2756" t="str">
        <f t="shared" si="261"/>
        <v>children's books</v>
      </c>
      <c r="S2756" s="10">
        <f t="shared" si="262"/>
        <v>41863.636006944449</v>
      </c>
      <c r="T2756" s="10">
        <f t="shared" si="263"/>
        <v>41893.636006944449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9">
        <f t="shared" si="258"/>
        <v>52</v>
      </c>
      <c r="P2757" s="5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0">
        <f t="shared" si="262"/>
        <v>42072.790821759263</v>
      </c>
      <c r="T2757" s="10">
        <f t="shared" si="263"/>
        <v>42102.790821759263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9">
        <f t="shared" si="258"/>
        <v>10</v>
      </c>
      <c r="P2758" s="5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0">
        <f t="shared" si="262"/>
        <v>41620.90047453704</v>
      </c>
      <c r="T2758" s="10">
        <f t="shared" si="263"/>
        <v>41650.90047453704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9">
        <f t="shared" si="258"/>
        <v>1</v>
      </c>
      <c r="P2759" s="5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0">
        <f t="shared" si="262"/>
        <v>42573.65662037037</v>
      </c>
      <c r="T2759" s="10">
        <f t="shared" si="263"/>
        <v>42588.65662037037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9">
        <f t="shared" si="258"/>
        <v>12</v>
      </c>
      <c r="P2760" s="5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0">
        <f t="shared" si="262"/>
        <v>42639.441932870366</v>
      </c>
      <c r="T2760" s="10">
        <f t="shared" si="263"/>
        <v>42653.441932870366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9">
        <f t="shared" si="258"/>
        <v>11</v>
      </c>
      <c r="P2761" s="5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0">
        <f t="shared" si="262"/>
        <v>42524.36650462963</v>
      </c>
      <c r="T2761" s="10">
        <f t="shared" si="263"/>
        <v>42567.36650462963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9">
        <f t="shared" si="258"/>
        <v>0</v>
      </c>
      <c r="P2762" s="5" t="e">
        <f t="shared" si="259"/>
        <v>#DIV/0!</v>
      </c>
      <c r="Q2762" t="str">
        <f t="shared" si="260"/>
        <v>publishing</v>
      </c>
      <c r="R2762" t="str">
        <f t="shared" si="261"/>
        <v>children's books</v>
      </c>
      <c r="S2762" s="10">
        <f t="shared" si="262"/>
        <v>41415.461319444446</v>
      </c>
      <c r="T2762" s="10">
        <f t="shared" si="263"/>
        <v>41445.461319444446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9">
        <f t="shared" si="258"/>
        <v>1</v>
      </c>
      <c r="P2763" s="5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0">
        <f t="shared" si="262"/>
        <v>41247.063576388886</v>
      </c>
      <c r="T2763" s="10">
        <f t="shared" si="263"/>
        <v>41277.063576388886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9">
        <f t="shared" si="258"/>
        <v>1</v>
      </c>
      <c r="P2764" s="5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0">
        <f t="shared" si="262"/>
        <v>40927.036979166667</v>
      </c>
      <c r="T2764" s="10">
        <f t="shared" si="263"/>
        <v>40986.995312500003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9">
        <f t="shared" si="258"/>
        <v>0</v>
      </c>
      <c r="P2765" s="5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0">
        <f t="shared" si="262"/>
        <v>41373.579675925925</v>
      </c>
      <c r="T2765" s="10">
        <f t="shared" si="263"/>
        <v>41418.579675925925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9">
        <f t="shared" si="258"/>
        <v>1</v>
      </c>
      <c r="P2766" s="5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0">
        <f t="shared" si="262"/>
        <v>41030.292025462964</v>
      </c>
      <c r="T2766" s="10">
        <f t="shared" si="263"/>
        <v>41059.791666666664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9">
        <f t="shared" si="258"/>
        <v>0</v>
      </c>
      <c r="P2767" s="5" t="e">
        <f t="shared" si="259"/>
        <v>#DIV/0!</v>
      </c>
      <c r="Q2767" t="str">
        <f t="shared" si="260"/>
        <v>publishing</v>
      </c>
      <c r="R2767" t="str">
        <f t="shared" si="261"/>
        <v>children's books</v>
      </c>
      <c r="S2767" s="10">
        <f t="shared" si="262"/>
        <v>41194.579027777778</v>
      </c>
      <c r="T2767" s="10">
        <f t="shared" si="263"/>
        <v>41210.579027777778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9">
        <f t="shared" si="258"/>
        <v>2</v>
      </c>
      <c r="P2768" s="5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0">
        <f t="shared" si="262"/>
        <v>40736.668032407404</v>
      </c>
      <c r="T2768" s="10">
        <f t="shared" si="263"/>
        <v>40766.668032407404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9">
        <f t="shared" si="258"/>
        <v>1</v>
      </c>
      <c r="P2769" s="5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0">
        <f t="shared" si="262"/>
        <v>42172.958912037036</v>
      </c>
      <c r="T2769" s="10">
        <f t="shared" si="263"/>
        <v>42232.958912037036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9">
        <f t="shared" si="258"/>
        <v>14</v>
      </c>
      <c r="P2770" s="5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0">
        <f t="shared" si="262"/>
        <v>40967.614849537036</v>
      </c>
      <c r="T2770" s="10">
        <f t="shared" si="263"/>
        <v>40997.573182870372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9">
        <f t="shared" si="258"/>
        <v>0</v>
      </c>
      <c r="P2771" s="5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0">
        <f t="shared" si="262"/>
        <v>41745.826273148145</v>
      </c>
      <c r="T2771" s="10">
        <f t="shared" si="263"/>
        <v>41795.826273148145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9">
        <f t="shared" si="258"/>
        <v>10</v>
      </c>
      <c r="P2772" s="5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0">
        <f t="shared" si="262"/>
        <v>41686.705208333333</v>
      </c>
      <c r="T2772" s="10">
        <f t="shared" si="263"/>
        <v>41716.663541666669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9">
        <f t="shared" si="258"/>
        <v>0</v>
      </c>
      <c r="P2773" s="5" t="e">
        <f t="shared" si="259"/>
        <v>#DIV/0!</v>
      </c>
      <c r="Q2773" t="str">
        <f t="shared" si="260"/>
        <v>publishing</v>
      </c>
      <c r="R2773" t="str">
        <f t="shared" si="261"/>
        <v>children's books</v>
      </c>
      <c r="S2773" s="10">
        <f t="shared" si="262"/>
        <v>41257.531712962962</v>
      </c>
      <c r="T2773" s="10">
        <f t="shared" si="263"/>
        <v>41306.708333333336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9">
        <f t="shared" si="258"/>
        <v>0</v>
      </c>
      <c r="P2774" s="5" t="e">
        <f t="shared" si="259"/>
        <v>#DIV/0!</v>
      </c>
      <c r="Q2774" t="str">
        <f t="shared" si="260"/>
        <v>publishing</v>
      </c>
      <c r="R2774" t="str">
        <f t="shared" si="261"/>
        <v>children's books</v>
      </c>
      <c r="S2774" s="10">
        <f t="shared" si="262"/>
        <v>41537.869143518517</v>
      </c>
      <c r="T2774" s="10">
        <f t="shared" si="263"/>
        <v>41552.869143518517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9">
        <f t="shared" si="258"/>
        <v>0</v>
      </c>
      <c r="P2775" s="5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0">
        <f t="shared" si="262"/>
        <v>42474.86482638889</v>
      </c>
      <c r="T2775" s="10">
        <f t="shared" si="263"/>
        <v>42484.86482638889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9">
        <f t="shared" si="258"/>
        <v>14</v>
      </c>
      <c r="P2776" s="5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0">
        <f t="shared" si="262"/>
        <v>41311.126481481479</v>
      </c>
      <c r="T2776" s="10">
        <f t="shared" si="263"/>
        <v>41341.126481481479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9">
        <f t="shared" si="258"/>
        <v>3</v>
      </c>
      <c r="P2777" s="5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0">
        <f t="shared" si="262"/>
        <v>40863.013356481482</v>
      </c>
      <c r="T2777" s="10">
        <f t="shared" si="263"/>
        <v>40893.013356481482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9">
        <f t="shared" si="258"/>
        <v>8</v>
      </c>
      <c r="P2778" s="5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0">
        <f t="shared" si="262"/>
        <v>42136.297175925924</v>
      </c>
      <c r="T2778" s="10">
        <f t="shared" si="263"/>
        <v>42167.297175925924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9">
        <f t="shared" si="258"/>
        <v>0</v>
      </c>
      <c r="P2779" s="5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0">
        <f t="shared" si="262"/>
        <v>42172.669027777782</v>
      </c>
      <c r="T2779" s="10">
        <f t="shared" si="263"/>
        <v>42202.669027777782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9">
        <f t="shared" si="258"/>
        <v>26</v>
      </c>
      <c r="P2780" s="5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0">
        <f t="shared" si="262"/>
        <v>41846.978078703702</v>
      </c>
      <c r="T2780" s="10">
        <f t="shared" si="263"/>
        <v>41876.978078703702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9">
        <f t="shared" si="258"/>
        <v>2</v>
      </c>
      <c r="P2781" s="5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0">
        <f t="shared" si="262"/>
        <v>42300.585891203707</v>
      </c>
      <c r="T2781" s="10">
        <f t="shared" si="263"/>
        <v>42330.627557870372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9">
        <f t="shared" si="258"/>
        <v>0</v>
      </c>
      <c r="P2782" s="5" t="e">
        <f t="shared" si="259"/>
        <v>#DIV/0!</v>
      </c>
      <c r="Q2782" t="str">
        <f t="shared" si="260"/>
        <v>publishing</v>
      </c>
      <c r="R2782" t="str">
        <f t="shared" si="261"/>
        <v>children's books</v>
      </c>
      <c r="S2782" s="10">
        <f t="shared" si="262"/>
        <v>42774.447777777779</v>
      </c>
      <c r="T2782" s="10">
        <f t="shared" si="263"/>
        <v>42804.447777777779</v>
      </c>
    </row>
    <row r="2783" spans="1:20" ht="45" x14ac:dyDescent="0.25">
      <c r="A2783">
        <v>3258</v>
      </c>
      <c r="B2783" s="3" t="s">
        <v>3258</v>
      </c>
      <c r="C2783" s="3" t="s">
        <v>7368</v>
      </c>
      <c r="D2783">
        <v>7000</v>
      </c>
      <c r="E2783">
        <v>7365</v>
      </c>
      <c r="F2783" t="s">
        <v>8219</v>
      </c>
      <c r="G2783" t="s">
        <v>8224</v>
      </c>
      <c r="H2783" t="s">
        <v>8246</v>
      </c>
      <c r="I2783">
        <v>1420751861</v>
      </c>
      <c r="J2783">
        <v>1418159861</v>
      </c>
      <c r="K2783" t="b">
        <v>1</v>
      </c>
      <c r="L2783">
        <v>75</v>
      </c>
      <c r="M2783" t="b">
        <v>1</v>
      </c>
      <c r="N2783" t="s">
        <v>8271</v>
      </c>
      <c r="O2783" s="9">
        <f t="shared" si="258"/>
        <v>105</v>
      </c>
      <c r="P2783" s="5">
        <f t="shared" si="259"/>
        <v>98.2</v>
      </c>
      <c r="Q2783" t="str">
        <f t="shared" si="260"/>
        <v>theater</v>
      </c>
      <c r="R2783" t="str">
        <f t="shared" si="261"/>
        <v>plays</v>
      </c>
      <c r="S2783" s="10">
        <f t="shared" si="262"/>
        <v>41982.887280092589</v>
      </c>
      <c r="T2783" s="10">
        <f t="shared" si="263"/>
        <v>42012.887280092589</v>
      </c>
    </row>
    <row r="2784" spans="1:20" ht="60" x14ac:dyDescent="0.25">
      <c r="A2784">
        <v>724</v>
      </c>
      <c r="B2784" s="3" t="s">
        <v>725</v>
      </c>
      <c r="C2784" s="3" t="s">
        <v>4834</v>
      </c>
      <c r="D2784">
        <v>7000</v>
      </c>
      <c r="E2784">
        <v>7383.01</v>
      </c>
      <c r="F2784" t="s">
        <v>8219</v>
      </c>
      <c r="G2784" t="s">
        <v>8224</v>
      </c>
      <c r="H2784" t="s">
        <v>8246</v>
      </c>
      <c r="I2784">
        <v>1309447163</v>
      </c>
      <c r="J2784">
        <v>1306855163</v>
      </c>
      <c r="K2784" t="b">
        <v>0</v>
      </c>
      <c r="L2784">
        <v>143</v>
      </c>
      <c r="M2784" t="b">
        <v>1</v>
      </c>
      <c r="N2784" t="s">
        <v>8274</v>
      </c>
      <c r="O2784" s="9">
        <f t="shared" si="258"/>
        <v>105</v>
      </c>
      <c r="P2784" s="5">
        <f t="shared" si="259"/>
        <v>51.62944055944056</v>
      </c>
      <c r="Q2784" t="str">
        <f t="shared" si="260"/>
        <v>publishing</v>
      </c>
      <c r="R2784" t="str">
        <f t="shared" si="261"/>
        <v>nonfiction</v>
      </c>
      <c r="S2784" s="10">
        <f t="shared" si="262"/>
        <v>40694.638460648144</v>
      </c>
      <c r="T2784" s="10">
        <f t="shared" si="263"/>
        <v>40724.638460648144</v>
      </c>
    </row>
    <row r="2785" spans="1:20" ht="45" x14ac:dyDescent="0.25">
      <c r="A2785">
        <v>2738</v>
      </c>
      <c r="B2785" s="3" t="s">
        <v>2738</v>
      </c>
      <c r="C2785" s="3" t="s">
        <v>6848</v>
      </c>
      <c r="D2785">
        <v>5000</v>
      </c>
      <c r="E2785">
        <v>7397</v>
      </c>
      <c r="F2785" t="s">
        <v>8219</v>
      </c>
      <c r="G2785" t="s">
        <v>8224</v>
      </c>
      <c r="H2785" t="s">
        <v>8246</v>
      </c>
      <c r="I2785">
        <v>1478402804</v>
      </c>
      <c r="J2785">
        <v>1473218804</v>
      </c>
      <c r="K2785" t="b">
        <v>0</v>
      </c>
      <c r="L2785">
        <v>15</v>
      </c>
      <c r="M2785" t="b">
        <v>1</v>
      </c>
      <c r="N2785" t="s">
        <v>8295</v>
      </c>
      <c r="O2785" s="9">
        <f t="shared" si="258"/>
        <v>148</v>
      </c>
      <c r="P2785" s="5">
        <f t="shared" si="259"/>
        <v>493.13333333333333</v>
      </c>
      <c r="Q2785" t="str">
        <f t="shared" si="260"/>
        <v>technology</v>
      </c>
      <c r="R2785" t="str">
        <f t="shared" si="261"/>
        <v>hardware</v>
      </c>
      <c r="S2785" s="10">
        <f t="shared" si="262"/>
        <v>42620.143564814818</v>
      </c>
      <c r="T2785" s="10">
        <f t="shared" si="263"/>
        <v>42680.143564814818</v>
      </c>
    </row>
    <row r="2786" spans="1:20" ht="60" x14ac:dyDescent="0.25">
      <c r="A2786">
        <v>2085</v>
      </c>
      <c r="B2786" s="3" t="s">
        <v>2086</v>
      </c>
      <c r="C2786" s="3" t="s">
        <v>6195</v>
      </c>
      <c r="D2786">
        <v>6000</v>
      </c>
      <c r="E2786">
        <v>7412</v>
      </c>
      <c r="F2786" t="s">
        <v>8219</v>
      </c>
      <c r="G2786" t="s">
        <v>8224</v>
      </c>
      <c r="H2786" t="s">
        <v>8246</v>
      </c>
      <c r="I2786">
        <v>1342382587</v>
      </c>
      <c r="J2786">
        <v>1339790587</v>
      </c>
      <c r="K2786" t="b">
        <v>0</v>
      </c>
      <c r="L2786">
        <v>83</v>
      </c>
      <c r="M2786" t="b">
        <v>1</v>
      </c>
      <c r="N2786" t="s">
        <v>8279</v>
      </c>
      <c r="O2786" s="9">
        <f t="shared" si="258"/>
        <v>124</v>
      </c>
      <c r="P2786" s="5">
        <f t="shared" si="259"/>
        <v>89.301204819277103</v>
      </c>
      <c r="Q2786" t="str">
        <f t="shared" si="260"/>
        <v>music</v>
      </c>
      <c r="R2786" t="str">
        <f t="shared" si="261"/>
        <v>indie rock</v>
      </c>
      <c r="S2786" s="10">
        <f t="shared" si="262"/>
        <v>41075.835497685184</v>
      </c>
      <c r="T2786" s="10">
        <f t="shared" si="263"/>
        <v>41105.835497685184</v>
      </c>
    </row>
    <row r="2787" spans="1:20" ht="60" x14ac:dyDescent="0.25">
      <c r="A2787">
        <v>61</v>
      </c>
      <c r="B2787" s="3" t="s">
        <v>63</v>
      </c>
      <c r="C2787" s="3" t="s">
        <v>4172</v>
      </c>
      <c r="D2787">
        <v>5000</v>
      </c>
      <c r="E2787">
        <v>7415</v>
      </c>
      <c r="F2787" t="s">
        <v>8219</v>
      </c>
      <c r="G2787" t="s">
        <v>8224</v>
      </c>
      <c r="H2787" t="s">
        <v>8246</v>
      </c>
      <c r="I2787">
        <v>1370547157</v>
      </c>
      <c r="J2787">
        <v>1368646357</v>
      </c>
      <c r="K2787" t="b">
        <v>0</v>
      </c>
      <c r="L2787">
        <v>23</v>
      </c>
      <c r="M2787" t="b">
        <v>1</v>
      </c>
      <c r="N2787" t="s">
        <v>8266</v>
      </c>
      <c r="O2787" s="9">
        <f t="shared" si="258"/>
        <v>148</v>
      </c>
      <c r="P2787" s="5">
        <f t="shared" si="259"/>
        <v>322.39130434782606</v>
      </c>
      <c r="Q2787" t="str">
        <f t="shared" si="260"/>
        <v>film &amp; video</v>
      </c>
      <c r="R2787" t="str">
        <f t="shared" si="261"/>
        <v>shorts</v>
      </c>
      <c r="S2787" s="10">
        <f t="shared" si="262"/>
        <v>41409.814317129632</v>
      </c>
      <c r="T2787" s="10">
        <f t="shared" si="263"/>
        <v>41431.814317129632</v>
      </c>
    </row>
    <row r="2788" spans="1:20" ht="30" x14ac:dyDescent="0.25">
      <c r="A2788">
        <v>2040</v>
      </c>
      <c r="B2788" s="3" t="s">
        <v>2041</v>
      </c>
      <c r="C2788" s="3" t="s">
        <v>6150</v>
      </c>
      <c r="D2788">
        <v>3000</v>
      </c>
      <c r="E2788">
        <v>7445.14</v>
      </c>
      <c r="F2788" t="s">
        <v>8219</v>
      </c>
      <c r="G2788" t="s">
        <v>8224</v>
      </c>
      <c r="H2788" t="s">
        <v>8246</v>
      </c>
      <c r="I2788">
        <v>1384557303</v>
      </c>
      <c r="J2788">
        <v>1383257703</v>
      </c>
      <c r="K2788" t="b">
        <v>1</v>
      </c>
      <c r="L2788">
        <v>271</v>
      </c>
      <c r="M2788" t="b">
        <v>1</v>
      </c>
      <c r="N2788" t="s">
        <v>8295</v>
      </c>
      <c r="O2788" s="9">
        <f t="shared" si="258"/>
        <v>248</v>
      </c>
      <c r="P2788" s="5">
        <f t="shared" si="259"/>
        <v>27.472841328413285</v>
      </c>
      <c r="Q2788" t="str">
        <f t="shared" si="260"/>
        <v>technology</v>
      </c>
      <c r="R2788" t="str">
        <f t="shared" si="261"/>
        <v>hardware</v>
      </c>
      <c r="S2788" s="10">
        <f t="shared" si="262"/>
        <v>41578.927118055559</v>
      </c>
      <c r="T2788" s="10">
        <f t="shared" si="263"/>
        <v>41593.968784722223</v>
      </c>
    </row>
    <row r="2789" spans="1:20" ht="60" x14ac:dyDescent="0.25">
      <c r="A2789">
        <v>1371</v>
      </c>
      <c r="B2789" s="3" t="s">
        <v>1372</v>
      </c>
      <c r="C2789" s="3" t="s">
        <v>5481</v>
      </c>
      <c r="D2789">
        <v>6999</v>
      </c>
      <c r="E2789">
        <v>7495</v>
      </c>
      <c r="F2789" t="s">
        <v>8219</v>
      </c>
      <c r="G2789" t="s">
        <v>8224</v>
      </c>
      <c r="H2789" t="s">
        <v>8246</v>
      </c>
      <c r="I2789">
        <v>1431022342</v>
      </c>
      <c r="J2789">
        <v>1428430342</v>
      </c>
      <c r="K2789" t="b">
        <v>0</v>
      </c>
      <c r="L2789">
        <v>70</v>
      </c>
      <c r="M2789" t="b">
        <v>1</v>
      </c>
      <c r="N2789" t="s">
        <v>8276</v>
      </c>
      <c r="O2789" s="9">
        <f t="shared" si="258"/>
        <v>107</v>
      </c>
      <c r="P2789" s="5">
        <f t="shared" si="259"/>
        <v>107.07142857142857</v>
      </c>
      <c r="Q2789" t="str">
        <f t="shared" si="260"/>
        <v>music</v>
      </c>
      <c r="R2789" t="str">
        <f t="shared" si="261"/>
        <v>rock</v>
      </c>
      <c r="S2789" s="10">
        <f t="shared" si="262"/>
        <v>42101.758587962962</v>
      </c>
      <c r="T2789" s="10">
        <f t="shared" si="263"/>
        <v>42131.758587962962</v>
      </c>
    </row>
    <row r="2790" spans="1:20" ht="60" x14ac:dyDescent="0.25">
      <c r="A2790">
        <v>2248</v>
      </c>
      <c r="B2790" s="3" t="s">
        <v>2249</v>
      </c>
      <c r="C2790" s="3" t="s">
        <v>6358</v>
      </c>
      <c r="D2790">
        <v>7000</v>
      </c>
      <c r="E2790">
        <v>7505</v>
      </c>
      <c r="F2790" t="s">
        <v>8219</v>
      </c>
      <c r="G2790" t="s">
        <v>8225</v>
      </c>
      <c r="H2790" t="s">
        <v>8247</v>
      </c>
      <c r="I2790">
        <v>1481749278</v>
      </c>
      <c r="J2790">
        <v>1479157278</v>
      </c>
      <c r="K2790" t="b">
        <v>0</v>
      </c>
      <c r="L2790">
        <v>128</v>
      </c>
      <c r="M2790" t="b">
        <v>1</v>
      </c>
      <c r="N2790" t="s">
        <v>8297</v>
      </c>
      <c r="O2790" s="9">
        <f t="shared" si="258"/>
        <v>107</v>
      </c>
      <c r="P2790" s="5">
        <f t="shared" si="259"/>
        <v>58.6328125</v>
      </c>
      <c r="Q2790" t="str">
        <f t="shared" si="260"/>
        <v>games</v>
      </c>
      <c r="R2790" t="str">
        <f t="shared" si="261"/>
        <v>tabletop games</v>
      </c>
      <c r="S2790" s="10">
        <f t="shared" si="262"/>
        <v>42688.875902777778</v>
      </c>
      <c r="T2790" s="10">
        <f t="shared" si="263"/>
        <v>42718.875902777778</v>
      </c>
    </row>
    <row r="2791" spans="1:20" ht="60" x14ac:dyDescent="0.25">
      <c r="A2791">
        <v>1365</v>
      </c>
      <c r="B2791" s="3" t="s">
        <v>1366</v>
      </c>
      <c r="C2791" s="3" t="s">
        <v>5475</v>
      </c>
      <c r="D2791">
        <v>7500</v>
      </c>
      <c r="E2791">
        <v>7520</v>
      </c>
      <c r="F2791" t="s">
        <v>8219</v>
      </c>
      <c r="G2791" t="s">
        <v>8224</v>
      </c>
      <c r="H2791" t="s">
        <v>8246</v>
      </c>
      <c r="I2791">
        <v>1426523752</v>
      </c>
      <c r="J2791">
        <v>1423935352</v>
      </c>
      <c r="K2791" t="b">
        <v>0</v>
      </c>
      <c r="L2791">
        <v>92</v>
      </c>
      <c r="M2791" t="b">
        <v>1</v>
      </c>
      <c r="N2791" t="s">
        <v>8276</v>
      </c>
      <c r="O2791" s="9">
        <f t="shared" si="258"/>
        <v>100</v>
      </c>
      <c r="P2791" s="5">
        <f t="shared" si="259"/>
        <v>81.739130434782609</v>
      </c>
      <c r="Q2791" t="str">
        <f t="shared" si="260"/>
        <v>music</v>
      </c>
      <c r="R2791" t="str">
        <f t="shared" si="261"/>
        <v>rock</v>
      </c>
      <c r="S2791" s="10">
        <f t="shared" si="262"/>
        <v>42049.733240740738</v>
      </c>
      <c r="T2791" s="10">
        <f t="shared" si="263"/>
        <v>42079.691574074073</v>
      </c>
    </row>
    <row r="2792" spans="1:20" ht="60" x14ac:dyDescent="0.25">
      <c r="A2792">
        <v>1656</v>
      </c>
      <c r="B2792" s="3" t="s">
        <v>1657</v>
      </c>
      <c r="C2792" s="3" t="s">
        <v>5766</v>
      </c>
      <c r="D2792">
        <v>7500</v>
      </c>
      <c r="E2792">
        <v>7525.12</v>
      </c>
      <c r="F2792" t="s">
        <v>8219</v>
      </c>
      <c r="G2792" t="s">
        <v>8224</v>
      </c>
      <c r="H2792" t="s">
        <v>8246</v>
      </c>
      <c r="I2792">
        <v>1355437052</v>
      </c>
      <c r="J2792">
        <v>1352845052</v>
      </c>
      <c r="K2792" t="b">
        <v>0</v>
      </c>
      <c r="L2792">
        <v>48</v>
      </c>
      <c r="M2792" t="b">
        <v>1</v>
      </c>
      <c r="N2792" t="s">
        <v>8292</v>
      </c>
      <c r="O2792" s="9">
        <f t="shared" si="258"/>
        <v>100</v>
      </c>
      <c r="P2792" s="5">
        <f t="shared" si="259"/>
        <v>156.77333333333334</v>
      </c>
      <c r="Q2792" t="str">
        <f t="shared" si="260"/>
        <v>music</v>
      </c>
      <c r="R2792" t="str">
        <f t="shared" si="261"/>
        <v>pop</v>
      </c>
      <c r="S2792" s="10">
        <f t="shared" si="262"/>
        <v>41226.928842592592</v>
      </c>
      <c r="T2792" s="10">
        <f t="shared" si="263"/>
        <v>41256.928842592592</v>
      </c>
    </row>
    <row r="2793" spans="1:20" ht="45" x14ac:dyDescent="0.25">
      <c r="A2793">
        <v>65</v>
      </c>
      <c r="B2793" s="3" t="s">
        <v>67</v>
      </c>
      <c r="C2793" s="3" t="s">
        <v>4176</v>
      </c>
      <c r="D2793">
        <v>7000</v>
      </c>
      <c r="E2793">
        <v>7527</v>
      </c>
      <c r="F2793" t="s">
        <v>8219</v>
      </c>
      <c r="G2793" t="s">
        <v>8229</v>
      </c>
      <c r="H2793" t="s">
        <v>8251</v>
      </c>
      <c r="I2793">
        <v>1407736740</v>
      </c>
      <c r="J2793">
        <v>1405453354</v>
      </c>
      <c r="K2793" t="b">
        <v>0</v>
      </c>
      <c r="L2793">
        <v>57</v>
      </c>
      <c r="M2793" t="b">
        <v>1</v>
      </c>
      <c r="N2793" t="s">
        <v>8266</v>
      </c>
      <c r="O2793" s="9">
        <f t="shared" si="258"/>
        <v>108</v>
      </c>
      <c r="P2793" s="5">
        <f t="shared" si="259"/>
        <v>132.05263157894737</v>
      </c>
      <c r="Q2793" t="str">
        <f t="shared" si="260"/>
        <v>film &amp; video</v>
      </c>
      <c r="R2793" t="str">
        <f t="shared" si="261"/>
        <v>shorts</v>
      </c>
      <c r="S2793" s="10">
        <f t="shared" si="262"/>
        <v>41835.821226851855</v>
      </c>
      <c r="T2793" s="10">
        <f t="shared" si="263"/>
        <v>41862.249305555553</v>
      </c>
    </row>
    <row r="2794" spans="1:20" ht="45" x14ac:dyDescent="0.25">
      <c r="A2794">
        <v>3025</v>
      </c>
      <c r="B2794" s="3" t="s">
        <v>3025</v>
      </c>
      <c r="C2794" s="3" t="s">
        <v>7135</v>
      </c>
      <c r="D2794">
        <v>2500</v>
      </c>
      <c r="E2794">
        <v>7555</v>
      </c>
      <c r="F2794" t="s">
        <v>8219</v>
      </c>
      <c r="G2794" t="s">
        <v>8225</v>
      </c>
      <c r="H2794" t="s">
        <v>8247</v>
      </c>
      <c r="I2794">
        <v>1401465600</v>
      </c>
      <c r="J2794">
        <v>1399032813</v>
      </c>
      <c r="K2794" t="b">
        <v>0</v>
      </c>
      <c r="L2794">
        <v>145</v>
      </c>
      <c r="M2794" t="b">
        <v>1</v>
      </c>
      <c r="N2794" t="s">
        <v>8303</v>
      </c>
      <c r="O2794" s="9">
        <f t="shared" si="258"/>
        <v>302</v>
      </c>
      <c r="P2794" s="5">
        <f t="shared" si="259"/>
        <v>52.103448275862071</v>
      </c>
      <c r="Q2794" t="str">
        <f t="shared" si="260"/>
        <v>theater</v>
      </c>
      <c r="R2794" t="str">
        <f t="shared" si="261"/>
        <v>spaces</v>
      </c>
      <c r="S2794" s="10">
        <f t="shared" si="262"/>
        <v>41761.509409722225</v>
      </c>
      <c r="T2794" s="10">
        <f t="shared" si="263"/>
        <v>41789.666666666664</v>
      </c>
    </row>
    <row r="2795" spans="1:20" ht="45" x14ac:dyDescent="0.25">
      <c r="A2795">
        <v>1361</v>
      </c>
      <c r="B2795" s="3" t="s">
        <v>1362</v>
      </c>
      <c r="C2795" s="3" t="s">
        <v>5471</v>
      </c>
      <c r="D2795">
        <v>6000</v>
      </c>
      <c r="E2795">
        <v>7559</v>
      </c>
      <c r="F2795" t="s">
        <v>8219</v>
      </c>
      <c r="G2795" t="s">
        <v>8225</v>
      </c>
      <c r="H2795" t="s">
        <v>8247</v>
      </c>
      <c r="I2795">
        <v>1403370772</v>
      </c>
      <c r="J2795">
        <v>1400778772</v>
      </c>
      <c r="K2795" t="b">
        <v>0</v>
      </c>
      <c r="L2795">
        <v>264</v>
      </c>
      <c r="M2795" t="b">
        <v>1</v>
      </c>
      <c r="N2795" t="s">
        <v>8274</v>
      </c>
      <c r="O2795" s="9">
        <f t="shared" si="258"/>
        <v>126</v>
      </c>
      <c r="P2795" s="5">
        <f t="shared" si="259"/>
        <v>28.632575757575758</v>
      </c>
      <c r="Q2795" t="str">
        <f t="shared" si="260"/>
        <v>publishing</v>
      </c>
      <c r="R2795" t="str">
        <f t="shared" si="261"/>
        <v>nonfiction</v>
      </c>
      <c r="S2795" s="10">
        <f t="shared" si="262"/>
        <v>41781.717268518521</v>
      </c>
      <c r="T2795" s="10">
        <f t="shared" si="263"/>
        <v>41811.717268518521</v>
      </c>
    </row>
    <row r="2796" spans="1:20" ht="60" x14ac:dyDescent="0.25">
      <c r="A2796">
        <v>2613</v>
      </c>
      <c r="B2796" s="3" t="s">
        <v>2613</v>
      </c>
      <c r="C2796" s="3" t="s">
        <v>6723</v>
      </c>
      <c r="D2796">
        <v>7500</v>
      </c>
      <c r="E2796">
        <v>7576</v>
      </c>
      <c r="F2796" t="s">
        <v>8219</v>
      </c>
      <c r="G2796" t="s">
        <v>8224</v>
      </c>
      <c r="H2796" t="s">
        <v>8246</v>
      </c>
      <c r="I2796">
        <v>1348256294</v>
      </c>
      <c r="J2796">
        <v>1345664294</v>
      </c>
      <c r="K2796" t="b">
        <v>1</v>
      </c>
      <c r="L2796">
        <v>28</v>
      </c>
      <c r="M2796" t="b">
        <v>1</v>
      </c>
      <c r="N2796" t="s">
        <v>8301</v>
      </c>
      <c r="O2796" s="9">
        <f t="shared" si="258"/>
        <v>101</v>
      </c>
      <c r="P2796" s="5">
        <f t="shared" si="259"/>
        <v>270.57142857142856</v>
      </c>
      <c r="Q2796" t="str">
        <f t="shared" si="260"/>
        <v>technology</v>
      </c>
      <c r="R2796" t="str">
        <f t="shared" si="261"/>
        <v>space exploration</v>
      </c>
      <c r="S2796" s="10">
        <f t="shared" si="262"/>
        <v>41143.81821759259</v>
      </c>
      <c r="T2796" s="10">
        <f t="shared" si="263"/>
        <v>41173.81821759259</v>
      </c>
    </row>
    <row r="2797" spans="1:20" ht="30" x14ac:dyDescent="0.25">
      <c r="A2797">
        <v>3002</v>
      </c>
      <c r="B2797" s="3" t="s">
        <v>3002</v>
      </c>
      <c r="C2797" s="3" t="s">
        <v>7112</v>
      </c>
      <c r="D2797">
        <v>7000</v>
      </c>
      <c r="E2797">
        <v>7595.43</v>
      </c>
      <c r="F2797" t="s">
        <v>8219</v>
      </c>
      <c r="G2797" t="s">
        <v>8224</v>
      </c>
      <c r="H2797" t="s">
        <v>8246</v>
      </c>
      <c r="I2797">
        <v>1356552252</v>
      </c>
      <c r="J2797">
        <v>1353960252</v>
      </c>
      <c r="K2797" t="b">
        <v>0</v>
      </c>
      <c r="L2797">
        <v>104</v>
      </c>
      <c r="M2797" t="b">
        <v>1</v>
      </c>
      <c r="N2797" t="s">
        <v>8303</v>
      </c>
      <c r="O2797" s="9">
        <f t="shared" si="258"/>
        <v>109</v>
      </c>
      <c r="P2797" s="5">
        <f t="shared" si="259"/>
        <v>73.032980769230775</v>
      </c>
      <c r="Q2797" t="str">
        <f t="shared" si="260"/>
        <v>theater</v>
      </c>
      <c r="R2797" t="str">
        <f t="shared" si="261"/>
        <v>spaces</v>
      </c>
      <c r="S2797" s="10">
        <f t="shared" si="262"/>
        <v>41239.83625</v>
      </c>
      <c r="T2797" s="10">
        <f t="shared" si="263"/>
        <v>41269.83625</v>
      </c>
    </row>
    <row r="2798" spans="1:20" ht="60" x14ac:dyDescent="0.25">
      <c r="A2798">
        <v>3171</v>
      </c>
      <c r="B2798" s="3" t="s">
        <v>3171</v>
      </c>
      <c r="C2798" s="3" t="s">
        <v>7281</v>
      </c>
      <c r="D2798">
        <v>7000</v>
      </c>
      <c r="E2798">
        <v>7617</v>
      </c>
      <c r="F2798" t="s">
        <v>8219</v>
      </c>
      <c r="G2798" t="s">
        <v>8225</v>
      </c>
      <c r="H2798" t="s">
        <v>8247</v>
      </c>
      <c r="I2798">
        <v>1462545358</v>
      </c>
      <c r="J2798">
        <v>1459953358</v>
      </c>
      <c r="K2798" t="b">
        <v>1</v>
      </c>
      <c r="L2798">
        <v>117</v>
      </c>
      <c r="M2798" t="b">
        <v>1</v>
      </c>
      <c r="N2798" t="s">
        <v>8271</v>
      </c>
      <c r="O2798" s="9">
        <f t="shared" si="258"/>
        <v>109</v>
      </c>
      <c r="P2798" s="5">
        <f t="shared" si="259"/>
        <v>65.102564102564102</v>
      </c>
      <c r="Q2798" t="str">
        <f t="shared" si="260"/>
        <v>theater</v>
      </c>
      <c r="R2798" t="str">
        <f t="shared" si="261"/>
        <v>plays</v>
      </c>
      <c r="S2798" s="10">
        <f t="shared" si="262"/>
        <v>42466.608310185184</v>
      </c>
      <c r="T2798" s="10">
        <f t="shared" si="263"/>
        <v>42496.608310185184</v>
      </c>
    </row>
    <row r="2799" spans="1:20" ht="45" x14ac:dyDescent="0.25">
      <c r="A2799">
        <v>2524</v>
      </c>
      <c r="B2799" s="3" t="s">
        <v>2524</v>
      </c>
      <c r="C2799" s="3" t="s">
        <v>6634</v>
      </c>
      <c r="D2799">
        <v>7500</v>
      </c>
      <c r="E2799">
        <v>7620</v>
      </c>
      <c r="F2799" t="s">
        <v>8219</v>
      </c>
      <c r="G2799" t="s">
        <v>8224</v>
      </c>
      <c r="H2799" t="s">
        <v>8246</v>
      </c>
      <c r="I2799">
        <v>1419136200</v>
      </c>
      <c r="J2799">
        <v>1416338557</v>
      </c>
      <c r="K2799" t="b">
        <v>0</v>
      </c>
      <c r="L2799">
        <v>43</v>
      </c>
      <c r="M2799" t="b">
        <v>1</v>
      </c>
      <c r="N2799" t="s">
        <v>8300</v>
      </c>
      <c r="O2799" s="9">
        <f t="shared" si="258"/>
        <v>102</v>
      </c>
      <c r="P2799" s="5">
        <f t="shared" si="259"/>
        <v>177.2093023255814</v>
      </c>
      <c r="Q2799" t="str">
        <f t="shared" si="260"/>
        <v>music</v>
      </c>
      <c r="R2799" t="str">
        <f t="shared" si="261"/>
        <v>classical music</v>
      </c>
      <c r="S2799" s="10">
        <f t="shared" si="262"/>
        <v>41961.807372685187</v>
      </c>
      <c r="T2799" s="10">
        <f t="shared" si="263"/>
        <v>41994.1875</v>
      </c>
    </row>
    <row r="2800" spans="1:20" ht="60" x14ac:dyDescent="0.25">
      <c r="A2800">
        <v>1271</v>
      </c>
      <c r="B2800" s="3" t="s">
        <v>1272</v>
      </c>
      <c r="C2800" s="3" t="s">
        <v>5381</v>
      </c>
      <c r="D2800">
        <v>7500</v>
      </c>
      <c r="E2800">
        <v>7635</v>
      </c>
      <c r="F2800" t="s">
        <v>8219</v>
      </c>
      <c r="G2800" t="s">
        <v>8224</v>
      </c>
      <c r="H2800" t="s">
        <v>8246</v>
      </c>
      <c r="I2800">
        <v>1384363459</v>
      </c>
      <c r="J2800">
        <v>1381767859</v>
      </c>
      <c r="K2800" t="b">
        <v>1</v>
      </c>
      <c r="L2800">
        <v>31</v>
      </c>
      <c r="M2800" t="b">
        <v>1</v>
      </c>
      <c r="N2800" t="s">
        <v>8276</v>
      </c>
      <c r="O2800" s="9">
        <f t="shared" si="258"/>
        <v>102</v>
      </c>
      <c r="P2800" s="5">
        <f t="shared" si="259"/>
        <v>246.29032258064515</v>
      </c>
      <c r="Q2800" t="str">
        <f t="shared" si="260"/>
        <v>music</v>
      </c>
      <c r="R2800" t="str">
        <f t="shared" si="261"/>
        <v>rock</v>
      </c>
      <c r="S2800" s="10">
        <f t="shared" si="262"/>
        <v>41561.683553240742</v>
      </c>
      <c r="T2800" s="10">
        <f t="shared" si="263"/>
        <v>41591.725219907406</v>
      </c>
    </row>
    <row r="2801" spans="1:20" ht="60" x14ac:dyDescent="0.25">
      <c r="A2801">
        <v>102</v>
      </c>
      <c r="B2801" s="3" t="s">
        <v>104</v>
      </c>
      <c r="C2801" s="3" t="s">
        <v>4213</v>
      </c>
      <c r="D2801">
        <v>6000</v>
      </c>
      <c r="E2801">
        <v>7665</v>
      </c>
      <c r="F2801" t="s">
        <v>8219</v>
      </c>
      <c r="G2801" t="s">
        <v>8224</v>
      </c>
      <c r="H2801" t="s">
        <v>8246</v>
      </c>
      <c r="I2801">
        <v>1293073733</v>
      </c>
      <c r="J2801">
        <v>1290481733</v>
      </c>
      <c r="K2801" t="b">
        <v>0</v>
      </c>
      <c r="L2801">
        <v>65</v>
      </c>
      <c r="M2801" t="b">
        <v>1</v>
      </c>
      <c r="N2801" t="s">
        <v>8266</v>
      </c>
      <c r="O2801" s="9">
        <f t="shared" si="258"/>
        <v>128</v>
      </c>
      <c r="P2801" s="5">
        <f t="shared" si="259"/>
        <v>117.92307692307692</v>
      </c>
      <c r="Q2801" t="str">
        <f t="shared" si="260"/>
        <v>film &amp; video</v>
      </c>
      <c r="R2801" t="str">
        <f t="shared" si="261"/>
        <v>shorts</v>
      </c>
      <c r="S2801" s="10">
        <f t="shared" si="262"/>
        <v>40505.131168981483</v>
      </c>
      <c r="T2801" s="10">
        <f t="shared" si="263"/>
        <v>40535.131168981483</v>
      </c>
    </row>
    <row r="2802" spans="1:20" ht="60" x14ac:dyDescent="0.25">
      <c r="A2802">
        <v>3293</v>
      </c>
      <c r="B2802" s="3" t="s">
        <v>3293</v>
      </c>
      <c r="C2802" s="3" t="s">
        <v>7403</v>
      </c>
      <c r="D2802">
        <v>4500</v>
      </c>
      <c r="E2802">
        <v>7670</v>
      </c>
      <c r="F2802" t="s">
        <v>8219</v>
      </c>
      <c r="G2802" t="s">
        <v>8228</v>
      </c>
      <c r="H2802" t="s">
        <v>8250</v>
      </c>
      <c r="I2802">
        <v>1488622352</v>
      </c>
      <c r="J2802">
        <v>1486030352</v>
      </c>
      <c r="K2802" t="b">
        <v>0</v>
      </c>
      <c r="L2802">
        <v>91</v>
      </c>
      <c r="M2802" t="b">
        <v>1</v>
      </c>
      <c r="N2802" t="s">
        <v>8271</v>
      </c>
      <c r="O2802" s="9">
        <f t="shared" si="258"/>
        <v>170</v>
      </c>
      <c r="P2802" s="5">
        <f t="shared" si="259"/>
        <v>84.285714285714292</v>
      </c>
      <c r="Q2802" t="str">
        <f t="shared" si="260"/>
        <v>theater</v>
      </c>
      <c r="R2802" t="str">
        <f t="shared" si="261"/>
        <v>plays</v>
      </c>
      <c r="S2802" s="10">
        <f t="shared" si="262"/>
        <v>42768.425370370373</v>
      </c>
      <c r="T2802" s="10">
        <f t="shared" si="263"/>
        <v>42798.425370370373</v>
      </c>
    </row>
    <row r="2803" spans="1:20" ht="60" x14ac:dyDescent="0.25">
      <c r="A2803">
        <v>107</v>
      </c>
      <c r="B2803" s="3" t="s">
        <v>109</v>
      </c>
      <c r="C2803" s="3" t="s">
        <v>4218</v>
      </c>
      <c r="D2803">
        <v>7500</v>
      </c>
      <c r="E2803">
        <v>7685</v>
      </c>
      <c r="F2803" t="s">
        <v>8219</v>
      </c>
      <c r="G2803" t="s">
        <v>8224</v>
      </c>
      <c r="H2803" t="s">
        <v>8246</v>
      </c>
      <c r="I2803">
        <v>1303688087</v>
      </c>
      <c r="J2803">
        <v>1301787287</v>
      </c>
      <c r="K2803" t="b">
        <v>0</v>
      </c>
      <c r="L2803">
        <v>69</v>
      </c>
      <c r="M2803" t="b">
        <v>1</v>
      </c>
      <c r="N2803" t="s">
        <v>8266</v>
      </c>
      <c r="O2803" s="9">
        <f t="shared" si="258"/>
        <v>102</v>
      </c>
      <c r="P2803" s="5">
        <f t="shared" si="259"/>
        <v>111.37681159420291</v>
      </c>
      <c r="Q2803" t="str">
        <f t="shared" si="260"/>
        <v>film &amp; video</v>
      </c>
      <c r="R2803" t="str">
        <f t="shared" si="261"/>
        <v>shorts</v>
      </c>
      <c r="S2803" s="10">
        <f t="shared" si="262"/>
        <v>40635.982488425929</v>
      </c>
      <c r="T2803" s="10">
        <f t="shared" si="263"/>
        <v>40657.982488425929</v>
      </c>
    </row>
    <row r="2804" spans="1:20" ht="45" x14ac:dyDescent="0.25">
      <c r="A2804">
        <v>356</v>
      </c>
      <c r="B2804" s="3" t="s">
        <v>357</v>
      </c>
      <c r="C2804" s="3" t="s">
        <v>4466</v>
      </c>
      <c r="D2804">
        <v>7500</v>
      </c>
      <c r="E2804">
        <v>7701.93</v>
      </c>
      <c r="F2804" t="s">
        <v>8219</v>
      </c>
      <c r="G2804" t="s">
        <v>8224</v>
      </c>
      <c r="H2804" t="s">
        <v>8246</v>
      </c>
      <c r="I2804">
        <v>1458152193</v>
      </c>
      <c r="J2804">
        <v>1455563793</v>
      </c>
      <c r="K2804" t="b">
        <v>1</v>
      </c>
      <c r="L2804">
        <v>97</v>
      </c>
      <c r="M2804" t="b">
        <v>1</v>
      </c>
      <c r="N2804" t="s">
        <v>8269</v>
      </c>
      <c r="O2804" s="9">
        <f t="shared" si="258"/>
        <v>103</v>
      </c>
      <c r="P2804" s="5">
        <f t="shared" si="259"/>
        <v>79.401340206185566</v>
      </c>
      <c r="Q2804" t="str">
        <f t="shared" si="260"/>
        <v>film &amp; video</v>
      </c>
      <c r="R2804" t="str">
        <f t="shared" si="261"/>
        <v>documentary</v>
      </c>
      <c r="S2804" s="10">
        <f t="shared" si="262"/>
        <v>42415.803159722222</v>
      </c>
      <c r="T2804" s="10">
        <f t="shared" si="263"/>
        <v>42445.761493055557</v>
      </c>
    </row>
    <row r="2805" spans="1:20" ht="60" x14ac:dyDescent="0.25">
      <c r="A2805">
        <v>364</v>
      </c>
      <c r="B2805" s="3" t="s">
        <v>365</v>
      </c>
      <c r="C2805" s="3" t="s">
        <v>4474</v>
      </c>
      <c r="D2805">
        <v>7000</v>
      </c>
      <c r="E2805">
        <v>7711.3</v>
      </c>
      <c r="F2805" t="s">
        <v>8219</v>
      </c>
      <c r="G2805" t="s">
        <v>8224</v>
      </c>
      <c r="H2805" t="s">
        <v>8246</v>
      </c>
      <c r="I2805">
        <v>1403323140</v>
      </c>
      <c r="J2805">
        <v>1400704672</v>
      </c>
      <c r="K2805" t="b">
        <v>0</v>
      </c>
      <c r="L2805">
        <v>113</v>
      </c>
      <c r="M2805" t="b">
        <v>1</v>
      </c>
      <c r="N2805" t="s">
        <v>8269</v>
      </c>
      <c r="O2805" s="9">
        <f t="shared" si="258"/>
        <v>110</v>
      </c>
      <c r="P2805" s="5">
        <f t="shared" si="259"/>
        <v>68.24159292035398</v>
      </c>
      <c r="Q2805" t="str">
        <f t="shared" si="260"/>
        <v>film &amp; video</v>
      </c>
      <c r="R2805" t="str">
        <f t="shared" si="261"/>
        <v>documentary</v>
      </c>
      <c r="S2805" s="10">
        <f t="shared" si="262"/>
        <v>41780.859629629631</v>
      </c>
      <c r="T2805" s="10">
        <f t="shared" si="263"/>
        <v>41811.165972222225</v>
      </c>
    </row>
    <row r="2806" spans="1:20" ht="60" x14ac:dyDescent="0.25">
      <c r="A2806">
        <v>1027</v>
      </c>
      <c r="B2806" s="3" t="s">
        <v>1028</v>
      </c>
      <c r="C2806" s="3" t="s">
        <v>5137</v>
      </c>
      <c r="D2806">
        <v>7501</v>
      </c>
      <c r="E2806">
        <v>7733</v>
      </c>
      <c r="F2806" t="s">
        <v>8219</v>
      </c>
      <c r="G2806" t="s">
        <v>8224</v>
      </c>
      <c r="H2806" t="s">
        <v>8246</v>
      </c>
      <c r="I2806">
        <v>1414025347</v>
      </c>
      <c r="J2806">
        <v>1411433347</v>
      </c>
      <c r="K2806" t="b">
        <v>1</v>
      </c>
      <c r="L2806">
        <v>111</v>
      </c>
      <c r="M2806" t="b">
        <v>1</v>
      </c>
      <c r="N2806" t="s">
        <v>8280</v>
      </c>
      <c r="O2806" s="9">
        <f t="shared" si="258"/>
        <v>103</v>
      </c>
      <c r="P2806" s="5">
        <f t="shared" si="259"/>
        <v>69.666666666666671</v>
      </c>
      <c r="Q2806" t="str">
        <f t="shared" si="260"/>
        <v>music</v>
      </c>
      <c r="R2806" t="str">
        <f t="shared" si="261"/>
        <v>electronic music</v>
      </c>
      <c r="S2806" s="10">
        <f t="shared" si="262"/>
        <v>41905.034108796295</v>
      </c>
      <c r="T2806" s="10">
        <f t="shared" si="263"/>
        <v>41935.034108796295</v>
      </c>
    </row>
    <row r="2807" spans="1:20" ht="60" x14ac:dyDescent="0.25">
      <c r="A2807">
        <v>1281</v>
      </c>
      <c r="B2807" s="3" t="s">
        <v>1282</v>
      </c>
      <c r="C2807" s="3" t="s">
        <v>5391</v>
      </c>
      <c r="D2807">
        <v>7000</v>
      </c>
      <c r="E2807">
        <v>7750</v>
      </c>
      <c r="F2807" t="s">
        <v>8219</v>
      </c>
      <c r="G2807" t="s">
        <v>8224</v>
      </c>
      <c r="H2807" t="s">
        <v>8246</v>
      </c>
      <c r="I2807">
        <v>1375033836</v>
      </c>
      <c r="J2807">
        <v>1373305836</v>
      </c>
      <c r="K2807" t="b">
        <v>1</v>
      </c>
      <c r="L2807">
        <v>74</v>
      </c>
      <c r="M2807" t="b">
        <v>1</v>
      </c>
      <c r="N2807" t="s">
        <v>8276</v>
      </c>
      <c r="O2807" s="9">
        <f t="shared" si="258"/>
        <v>111</v>
      </c>
      <c r="P2807" s="5">
        <f t="shared" si="259"/>
        <v>104.72972972972973</v>
      </c>
      <c r="Q2807" t="str">
        <f t="shared" si="260"/>
        <v>music</v>
      </c>
      <c r="R2807" t="str">
        <f t="shared" si="261"/>
        <v>rock</v>
      </c>
      <c r="S2807" s="10">
        <f t="shared" si="262"/>
        <v>41463.743472222224</v>
      </c>
      <c r="T2807" s="10">
        <f t="shared" si="263"/>
        <v>41483.743472222224</v>
      </c>
    </row>
    <row r="2808" spans="1:20" ht="60" x14ac:dyDescent="0.25">
      <c r="A2808">
        <v>2461</v>
      </c>
      <c r="B2808" s="3" t="s">
        <v>2462</v>
      </c>
      <c r="C2808" s="3" t="s">
        <v>6571</v>
      </c>
      <c r="D2808">
        <v>7500</v>
      </c>
      <c r="E2808">
        <v>7785</v>
      </c>
      <c r="F2808" t="s">
        <v>8219</v>
      </c>
      <c r="G2808" t="s">
        <v>8224</v>
      </c>
      <c r="H2808" t="s">
        <v>8246</v>
      </c>
      <c r="I2808">
        <v>1317438000</v>
      </c>
      <c r="J2808">
        <v>1314577097</v>
      </c>
      <c r="K2808" t="b">
        <v>0</v>
      </c>
      <c r="L2808">
        <v>86</v>
      </c>
      <c r="M2808" t="b">
        <v>1</v>
      </c>
      <c r="N2808" t="s">
        <v>8279</v>
      </c>
      <c r="O2808" s="9">
        <f t="shared" si="258"/>
        <v>104</v>
      </c>
      <c r="P2808" s="5">
        <f t="shared" si="259"/>
        <v>90.523255813953483</v>
      </c>
      <c r="Q2808" t="str">
        <f t="shared" si="260"/>
        <v>music</v>
      </c>
      <c r="R2808" t="str">
        <f t="shared" si="261"/>
        <v>indie rock</v>
      </c>
      <c r="S2808" s="10">
        <f t="shared" si="262"/>
        <v>40784.012696759259</v>
      </c>
      <c r="T2808" s="10">
        <f t="shared" si="263"/>
        <v>40817.125</v>
      </c>
    </row>
    <row r="2809" spans="1:20" ht="60" x14ac:dyDescent="0.25">
      <c r="A2809">
        <v>791</v>
      </c>
      <c r="B2809" s="3" t="s">
        <v>792</v>
      </c>
      <c r="C2809" s="3" t="s">
        <v>4901</v>
      </c>
      <c r="D2809">
        <v>7500</v>
      </c>
      <c r="E2809">
        <v>7790</v>
      </c>
      <c r="F2809" t="s">
        <v>8219</v>
      </c>
      <c r="G2809" t="s">
        <v>8224</v>
      </c>
      <c r="H2809" t="s">
        <v>8246</v>
      </c>
      <c r="I2809">
        <v>1384322340</v>
      </c>
      <c r="J2809">
        <v>1381430646</v>
      </c>
      <c r="K2809" t="b">
        <v>0</v>
      </c>
      <c r="L2809">
        <v>128</v>
      </c>
      <c r="M2809" t="b">
        <v>1</v>
      </c>
      <c r="N2809" t="s">
        <v>8276</v>
      </c>
      <c r="O2809" s="9">
        <f t="shared" si="258"/>
        <v>104</v>
      </c>
      <c r="P2809" s="5">
        <f t="shared" si="259"/>
        <v>60.859375</v>
      </c>
      <c r="Q2809" t="str">
        <f t="shared" si="260"/>
        <v>music</v>
      </c>
      <c r="R2809" t="str">
        <f t="shared" si="261"/>
        <v>rock</v>
      </c>
      <c r="S2809" s="10">
        <f t="shared" si="262"/>
        <v>41557.780624999999</v>
      </c>
      <c r="T2809" s="10">
        <f t="shared" si="263"/>
        <v>41591.249305555553</v>
      </c>
    </row>
    <row r="2810" spans="1:20" ht="60" x14ac:dyDescent="0.25">
      <c r="A2810">
        <v>2261</v>
      </c>
      <c r="B2810" s="3" t="s">
        <v>2262</v>
      </c>
      <c r="C2810" s="3" t="s">
        <v>6371</v>
      </c>
      <c r="D2810">
        <v>1000</v>
      </c>
      <c r="E2810">
        <v>7795</v>
      </c>
      <c r="F2810" t="s">
        <v>8219</v>
      </c>
      <c r="G2810" t="s">
        <v>8226</v>
      </c>
      <c r="H2810" t="s">
        <v>8248</v>
      </c>
      <c r="I2810">
        <v>1487093020</v>
      </c>
      <c r="J2810">
        <v>1485278620</v>
      </c>
      <c r="K2810" t="b">
        <v>0</v>
      </c>
      <c r="L2810">
        <v>210</v>
      </c>
      <c r="M2810" t="b">
        <v>1</v>
      </c>
      <c r="N2810" t="s">
        <v>8297</v>
      </c>
      <c r="O2810" s="9">
        <f t="shared" si="258"/>
        <v>780</v>
      </c>
      <c r="P2810" s="5">
        <f t="shared" si="259"/>
        <v>37.11904761904762</v>
      </c>
      <c r="Q2810" t="str">
        <f t="shared" si="260"/>
        <v>games</v>
      </c>
      <c r="R2810" t="str">
        <f t="shared" si="261"/>
        <v>tabletop games</v>
      </c>
      <c r="S2810" s="10">
        <f t="shared" si="262"/>
        <v>42759.724768518514</v>
      </c>
      <c r="T2810" s="10">
        <f t="shared" si="263"/>
        <v>42780.724768518514</v>
      </c>
    </row>
    <row r="2811" spans="1:20" ht="45" x14ac:dyDescent="0.25">
      <c r="A2811">
        <v>3534</v>
      </c>
      <c r="B2811" s="3" t="s">
        <v>3533</v>
      </c>
      <c r="C2811" s="3" t="s">
        <v>7644</v>
      </c>
      <c r="D2811">
        <v>5000</v>
      </c>
      <c r="E2811">
        <v>7810</v>
      </c>
      <c r="F2811" t="s">
        <v>8219</v>
      </c>
      <c r="G2811" t="s">
        <v>8224</v>
      </c>
      <c r="H2811" t="s">
        <v>8246</v>
      </c>
      <c r="I2811">
        <v>1443711623</v>
      </c>
      <c r="J2811">
        <v>1440687623</v>
      </c>
      <c r="K2811" t="b">
        <v>0</v>
      </c>
      <c r="L2811">
        <v>204</v>
      </c>
      <c r="M2811" t="b">
        <v>1</v>
      </c>
      <c r="N2811" t="s">
        <v>8271</v>
      </c>
      <c r="O2811" s="9">
        <f t="shared" si="258"/>
        <v>156</v>
      </c>
      <c r="P2811" s="5">
        <f t="shared" si="259"/>
        <v>38.284313725490193</v>
      </c>
      <c r="Q2811" t="str">
        <f t="shared" si="260"/>
        <v>theater</v>
      </c>
      <c r="R2811" t="str">
        <f t="shared" si="261"/>
        <v>plays</v>
      </c>
      <c r="S2811" s="10">
        <f t="shared" si="262"/>
        <v>42243.6252662037</v>
      </c>
      <c r="T2811" s="10">
        <f t="shared" si="263"/>
        <v>42278.6252662037</v>
      </c>
    </row>
    <row r="2812" spans="1:20" ht="30" x14ac:dyDescent="0.25">
      <c r="A2812">
        <v>2729</v>
      </c>
      <c r="B2812" s="3" t="s">
        <v>2729</v>
      </c>
      <c r="C2812" s="3" t="s">
        <v>6839</v>
      </c>
      <c r="D2812">
        <v>7500</v>
      </c>
      <c r="E2812">
        <v>7833</v>
      </c>
      <c r="F2812" t="s">
        <v>8219</v>
      </c>
      <c r="G2812" t="s">
        <v>8224</v>
      </c>
      <c r="H2812" t="s">
        <v>8246</v>
      </c>
      <c r="I2812">
        <v>1430459197</v>
      </c>
      <c r="J2812">
        <v>1427867197</v>
      </c>
      <c r="K2812" t="b">
        <v>0</v>
      </c>
      <c r="L2812">
        <v>23</v>
      </c>
      <c r="M2812" t="b">
        <v>1</v>
      </c>
      <c r="N2812" t="s">
        <v>8295</v>
      </c>
      <c r="O2812" s="9">
        <f t="shared" si="258"/>
        <v>104</v>
      </c>
      <c r="P2812" s="5">
        <f t="shared" si="259"/>
        <v>340.56521739130437</v>
      </c>
      <c r="Q2812" t="str">
        <f t="shared" si="260"/>
        <v>technology</v>
      </c>
      <c r="R2812" t="str">
        <f t="shared" si="261"/>
        <v>hardware</v>
      </c>
      <c r="S2812" s="10">
        <f t="shared" si="262"/>
        <v>42095.240706018521</v>
      </c>
      <c r="T2812" s="10">
        <f t="shared" si="263"/>
        <v>42125.240706018521</v>
      </c>
    </row>
    <row r="2813" spans="1:20" ht="60" x14ac:dyDescent="0.25">
      <c r="A2813">
        <v>374</v>
      </c>
      <c r="B2813" s="3" t="s">
        <v>375</v>
      </c>
      <c r="C2813" s="3" t="s">
        <v>4484</v>
      </c>
      <c r="D2813">
        <v>6000</v>
      </c>
      <c r="E2813">
        <v>7839</v>
      </c>
      <c r="F2813" t="s">
        <v>8219</v>
      </c>
      <c r="G2813" t="s">
        <v>8224</v>
      </c>
      <c r="H2813" t="s">
        <v>8246</v>
      </c>
      <c r="I2813">
        <v>1316208031</v>
      </c>
      <c r="J2813">
        <v>1312320031</v>
      </c>
      <c r="K2813" t="b">
        <v>0</v>
      </c>
      <c r="L2813">
        <v>174</v>
      </c>
      <c r="M2813" t="b">
        <v>1</v>
      </c>
      <c r="N2813" t="s">
        <v>8269</v>
      </c>
      <c r="O2813" s="9">
        <f t="shared" si="258"/>
        <v>131</v>
      </c>
      <c r="P2813" s="5">
        <f t="shared" si="259"/>
        <v>45.051724137931032</v>
      </c>
      <c r="Q2813" t="str">
        <f t="shared" si="260"/>
        <v>film &amp; video</v>
      </c>
      <c r="R2813" t="str">
        <f t="shared" si="261"/>
        <v>documentary</v>
      </c>
      <c r="S2813" s="10">
        <f t="shared" si="262"/>
        <v>40757.889247685183</v>
      </c>
      <c r="T2813" s="10">
        <f t="shared" si="263"/>
        <v>40802.889247685183</v>
      </c>
    </row>
    <row r="2814" spans="1:20" ht="60" x14ac:dyDescent="0.25">
      <c r="A2814">
        <v>3363</v>
      </c>
      <c r="B2814" s="3" t="s">
        <v>3362</v>
      </c>
      <c r="C2814" s="3" t="s">
        <v>7473</v>
      </c>
      <c r="D2814">
        <v>7750</v>
      </c>
      <c r="E2814">
        <v>7860</v>
      </c>
      <c r="F2814" t="s">
        <v>8219</v>
      </c>
      <c r="G2814" t="s">
        <v>8224</v>
      </c>
      <c r="H2814" t="s">
        <v>8246</v>
      </c>
      <c r="I2814">
        <v>1408464000</v>
      </c>
      <c r="J2814">
        <v>1406831445</v>
      </c>
      <c r="K2814" t="b">
        <v>0</v>
      </c>
      <c r="L2814">
        <v>26</v>
      </c>
      <c r="M2814" t="b">
        <v>1</v>
      </c>
      <c r="N2814" t="s">
        <v>8271</v>
      </c>
      <c r="O2814" s="9">
        <f t="shared" si="258"/>
        <v>101</v>
      </c>
      <c r="P2814" s="5">
        <f t="shared" si="259"/>
        <v>302.30769230769232</v>
      </c>
      <c r="Q2814" t="str">
        <f t="shared" si="260"/>
        <v>theater</v>
      </c>
      <c r="R2814" t="str">
        <f t="shared" si="261"/>
        <v>plays</v>
      </c>
      <c r="S2814" s="10">
        <f t="shared" si="262"/>
        <v>41851.771354166667</v>
      </c>
      <c r="T2814" s="10">
        <f t="shared" si="263"/>
        <v>41870.666666666664</v>
      </c>
    </row>
    <row r="2815" spans="1:20" ht="30" x14ac:dyDescent="0.25">
      <c r="A2815">
        <v>304</v>
      </c>
      <c r="B2815" s="3" t="s">
        <v>305</v>
      </c>
      <c r="C2815" s="3" t="s">
        <v>4414</v>
      </c>
      <c r="D2815">
        <v>3400</v>
      </c>
      <c r="E2815">
        <v>7876</v>
      </c>
      <c r="F2815" t="s">
        <v>8219</v>
      </c>
      <c r="G2815" t="s">
        <v>8224</v>
      </c>
      <c r="H2815" t="s">
        <v>8246</v>
      </c>
      <c r="I2815">
        <v>1346464800</v>
      </c>
      <c r="J2815">
        <v>1343096197</v>
      </c>
      <c r="K2815" t="b">
        <v>1</v>
      </c>
      <c r="L2815">
        <v>74</v>
      </c>
      <c r="M2815" t="b">
        <v>1</v>
      </c>
      <c r="N2815" t="s">
        <v>8269</v>
      </c>
      <c r="O2815" s="9">
        <f t="shared" si="258"/>
        <v>232</v>
      </c>
      <c r="P2815" s="5">
        <f t="shared" si="259"/>
        <v>106.43243243243244</v>
      </c>
      <c r="Q2815" t="str">
        <f t="shared" si="260"/>
        <v>film &amp; video</v>
      </c>
      <c r="R2815" t="str">
        <f t="shared" si="261"/>
        <v>documentary</v>
      </c>
      <c r="S2815" s="10">
        <f t="shared" si="262"/>
        <v>41114.094872685186</v>
      </c>
      <c r="T2815" s="10">
        <f t="shared" si="263"/>
        <v>41153.083333333336</v>
      </c>
    </row>
    <row r="2816" spans="1:20" ht="45" x14ac:dyDescent="0.25">
      <c r="A2816">
        <v>3266</v>
      </c>
      <c r="B2816" s="3" t="s">
        <v>3266</v>
      </c>
      <c r="C2816" s="3" t="s">
        <v>7376</v>
      </c>
      <c r="D2816">
        <v>6000</v>
      </c>
      <c r="E2816">
        <v>7877</v>
      </c>
      <c r="F2816" t="s">
        <v>8219</v>
      </c>
      <c r="G2816" t="s">
        <v>8224</v>
      </c>
      <c r="H2816" t="s">
        <v>8246</v>
      </c>
      <c r="I2816">
        <v>1434142800</v>
      </c>
      <c r="J2816">
        <v>1431435122</v>
      </c>
      <c r="K2816" t="b">
        <v>1</v>
      </c>
      <c r="L2816">
        <v>163</v>
      </c>
      <c r="M2816" t="b">
        <v>1</v>
      </c>
      <c r="N2816" t="s">
        <v>8271</v>
      </c>
      <c r="O2816" s="9">
        <f t="shared" si="258"/>
        <v>131</v>
      </c>
      <c r="P2816" s="5">
        <f t="shared" si="259"/>
        <v>48.325153374233132</v>
      </c>
      <c r="Q2816" t="str">
        <f t="shared" si="260"/>
        <v>theater</v>
      </c>
      <c r="R2816" t="str">
        <f t="shared" si="261"/>
        <v>plays</v>
      </c>
      <c r="S2816" s="10">
        <f t="shared" si="262"/>
        <v>42136.536134259266</v>
      </c>
      <c r="T2816" s="10">
        <f t="shared" si="263"/>
        <v>42167.875</v>
      </c>
    </row>
    <row r="2817" spans="1:20" ht="60" x14ac:dyDescent="0.25">
      <c r="A2817">
        <v>3154</v>
      </c>
      <c r="B2817" s="3" t="s">
        <v>3154</v>
      </c>
      <c r="C2817" s="3" t="s">
        <v>7264</v>
      </c>
      <c r="D2817">
        <v>7000</v>
      </c>
      <c r="E2817">
        <v>7905</v>
      </c>
      <c r="F2817" t="s">
        <v>8219</v>
      </c>
      <c r="G2817" t="s">
        <v>8224</v>
      </c>
      <c r="H2817" t="s">
        <v>8246</v>
      </c>
      <c r="I2817">
        <v>1333310458</v>
      </c>
      <c r="J2817">
        <v>1330722058</v>
      </c>
      <c r="K2817" t="b">
        <v>1</v>
      </c>
      <c r="L2817">
        <v>123</v>
      </c>
      <c r="M2817" t="b">
        <v>1</v>
      </c>
      <c r="N2817" t="s">
        <v>8271</v>
      </c>
      <c r="O2817" s="9">
        <f t="shared" si="258"/>
        <v>113</v>
      </c>
      <c r="P2817" s="5">
        <f t="shared" si="259"/>
        <v>64.268292682926827</v>
      </c>
      <c r="Q2817" t="str">
        <f t="shared" si="260"/>
        <v>theater</v>
      </c>
      <c r="R2817" t="str">
        <f t="shared" si="261"/>
        <v>plays</v>
      </c>
      <c r="S2817" s="10">
        <f t="shared" si="262"/>
        <v>40970.875671296293</v>
      </c>
      <c r="T2817" s="10">
        <f t="shared" si="263"/>
        <v>41000.834004629629</v>
      </c>
    </row>
    <row r="2818" spans="1:20" ht="45" x14ac:dyDescent="0.25">
      <c r="A2818">
        <v>728</v>
      </c>
      <c r="B2818" s="3" t="s">
        <v>729</v>
      </c>
      <c r="C2818" s="3" t="s">
        <v>4838</v>
      </c>
      <c r="D2818">
        <v>7500</v>
      </c>
      <c r="E2818">
        <v>7917.45</v>
      </c>
      <c r="F2818" t="s">
        <v>8219</v>
      </c>
      <c r="G2818" t="s">
        <v>8224</v>
      </c>
      <c r="H2818" t="s">
        <v>8246</v>
      </c>
      <c r="I2818">
        <v>1313957157</v>
      </c>
      <c r="J2818">
        <v>1310069157</v>
      </c>
      <c r="K2818" t="b">
        <v>0</v>
      </c>
      <c r="L2818">
        <v>130</v>
      </c>
      <c r="M2818" t="b">
        <v>1</v>
      </c>
      <c r="N2818" t="s">
        <v>8274</v>
      </c>
      <c r="O2818" s="9">
        <f t="shared" ref="O2818:O2881" si="264">ROUND((E2818/D2818)*100,0)</f>
        <v>106</v>
      </c>
      <c r="P2818" s="5">
        <f t="shared" ref="P2818:P2881" si="265">E2818/L2818</f>
        <v>60.903461538461535</v>
      </c>
      <c r="Q2818" t="str">
        <f t="shared" ref="Q2818:Q2881" si="266">LEFT(N2818,SEARCH("/",N2818)-1)</f>
        <v>publishing</v>
      </c>
      <c r="R2818" t="str">
        <f t="shared" ref="R2818:R2881" si="267">RIGHT(N2818,LEN(N2818)-SEARCH("/",N2818,1))</f>
        <v>nonfiction</v>
      </c>
      <c r="S2818" s="10">
        <f t="shared" ref="S2818:S2881" si="268">(((J2818/60)/60)/24)+DATE(1970,1,1)</f>
        <v>40731.837465277778</v>
      </c>
      <c r="T2818" s="10">
        <f t="shared" ref="T2818:T2881" si="269">(((I2818/60)/60)/24)+DATE(1970,1,1)</f>
        <v>40776.837465277778</v>
      </c>
    </row>
    <row r="2819" spans="1:20" ht="60" x14ac:dyDescent="0.25">
      <c r="A2819">
        <v>1658</v>
      </c>
      <c r="B2819" s="3" t="s">
        <v>1659</v>
      </c>
      <c r="C2819" s="3" t="s">
        <v>5768</v>
      </c>
      <c r="D2819">
        <v>6000</v>
      </c>
      <c r="E2819">
        <v>7934</v>
      </c>
      <c r="F2819" t="s">
        <v>8219</v>
      </c>
      <c r="G2819" t="s">
        <v>8224</v>
      </c>
      <c r="H2819" t="s">
        <v>8246</v>
      </c>
      <c r="I2819">
        <v>1355840400</v>
      </c>
      <c r="J2819">
        <v>1352524767</v>
      </c>
      <c r="K2819" t="b">
        <v>0</v>
      </c>
      <c r="L2819">
        <v>107</v>
      </c>
      <c r="M2819" t="b">
        <v>1</v>
      </c>
      <c r="N2819" t="s">
        <v>8292</v>
      </c>
      <c r="O2819" s="9">
        <f t="shared" si="264"/>
        <v>132</v>
      </c>
      <c r="P2819" s="5">
        <f t="shared" si="265"/>
        <v>74.149532710280369</v>
      </c>
      <c r="Q2819" t="str">
        <f t="shared" si="266"/>
        <v>music</v>
      </c>
      <c r="R2819" t="str">
        <f t="shared" si="267"/>
        <v>pop</v>
      </c>
      <c r="S2819" s="10">
        <f t="shared" si="268"/>
        <v>41223.22184027778</v>
      </c>
      <c r="T2819" s="10">
        <f t="shared" si="269"/>
        <v>41261.597222222219</v>
      </c>
    </row>
    <row r="2820" spans="1:20" ht="60" x14ac:dyDescent="0.25">
      <c r="A2820">
        <v>3765</v>
      </c>
      <c r="B2820" s="3" t="s">
        <v>3762</v>
      </c>
      <c r="C2820" s="3" t="s">
        <v>7875</v>
      </c>
      <c r="D2820">
        <v>7000</v>
      </c>
      <c r="E2820">
        <v>7942</v>
      </c>
      <c r="F2820" t="s">
        <v>8219</v>
      </c>
      <c r="G2820" t="s">
        <v>8224</v>
      </c>
      <c r="H2820" t="s">
        <v>8246</v>
      </c>
      <c r="I2820">
        <v>1406745482</v>
      </c>
      <c r="J2820">
        <v>1404153482</v>
      </c>
      <c r="K2820" t="b">
        <v>0</v>
      </c>
      <c r="L2820">
        <v>107</v>
      </c>
      <c r="M2820" t="b">
        <v>1</v>
      </c>
      <c r="N2820" t="s">
        <v>8305</v>
      </c>
      <c r="O2820" s="9">
        <f t="shared" si="264"/>
        <v>113</v>
      </c>
      <c r="P2820" s="5">
        <f t="shared" si="265"/>
        <v>74.224299065420567</v>
      </c>
      <c r="Q2820" t="str">
        <f t="shared" si="266"/>
        <v>theater</v>
      </c>
      <c r="R2820" t="str">
        <f t="shared" si="267"/>
        <v>musical</v>
      </c>
      <c r="S2820" s="10">
        <f t="shared" si="268"/>
        <v>41820.776412037041</v>
      </c>
      <c r="T2820" s="10">
        <f t="shared" si="269"/>
        <v>41850.776412037041</v>
      </c>
    </row>
    <row r="2821" spans="1:20" ht="60" x14ac:dyDescent="0.25">
      <c r="A2821">
        <v>1745</v>
      </c>
      <c r="B2821" s="3" t="s">
        <v>1746</v>
      </c>
      <c r="C2821" s="3" t="s">
        <v>5855</v>
      </c>
      <c r="D2821">
        <v>7000</v>
      </c>
      <c r="E2821">
        <v>7981</v>
      </c>
      <c r="F2821" t="s">
        <v>8219</v>
      </c>
      <c r="G2821" t="s">
        <v>8224</v>
      </c>
      <c r="H2821" t="s">
        <v>8246</v>
      </c>
      <c r="I2821">
        <v>1482372000</v>
      </c>
      <c r="J2821">
        <v>1479276838</v>
      </c>
      <c r="K2821" t="b">
        <v>0</v>
      </c>
      <c r="L2821">
        <v>89</v>
      </c>
      <c r="M2821" t="b">
        <v>1</v>
      </c>
      <c r="N2821" t="s">
        <v>8285</v>
      </c>
      <c r="O2821" s="9">
        <f t="shared" si="264"/>
        <v>114</v>
      </c>
      <c r="P2821" s="5">
        <f t="shared" si="265"/>
        <v>89.674157303370791</v>
      </c>
      <c r="Q2821" t="str">
        <f t="shared" si="266"/>
        <v>photography</v>
      </c>
      <c r="R2821" t="str">
        <f t="shared" si="267"/>
        <v>photobooks</v>
      </c>
      <c r="S2821" s="10">
        <f t="shared" si="268"/>
        <v>42690.259699074071</v>
      </c>
      <c r="T2821" s="10">
        <f t="shared" si="269"/>
        <v>42726.083333333328</v>
      </c>
    </row>
    <row r="2822" spans="1:20" ht="45" x14ac:dyDescent="0.25">
      <c r="A2822">
        <v>373</v>
      </c>
      <c r="B2822" s="3" t="s">
        <v>374</v>
      </c>
      <c r="C2822" s="3" t="s">
        <v>4483</v>
      </c>
      <c r="D2822">
        <v>7500</v>
      </c>
      <c r="E2822">
        <v>8000</v>
      </c>
      <c r="F2822" t="s">
        <v>8219</v>
      </c>
      <c r="G2822" t="s">
        <v>8224</v>
      </c>
      <c r="H2822" t="s">
        <v>8246</v>
      </c>
      <c r="I2822">
        <v>1342648398</v>
      </c>
      <c r="J2822">
        <v>1340056398</v>
      </c>
      <c r="K2822" t="b">
        <v>0</v>
      </c>
      <c r="L2822">
        <v>89</v>
      </c>
      <c r="M2822" t="b">
        <v>1</v>
      </c>
      <c r="N2822" t="s">
        <v>8269</v>
      </c>
      <c r="O2822" s="9">
        <f t="shared" si="264"/>
        <v>107</v>
      </c>
      <c r="P2822" s="5">
        <f t="shared" si="265"/>
        <v>89.887640449438209</v>
      </c>
      <c r="Q2822" t="str">
        <f t="shared" si="266"/>
        <v>film &amp; video</v>
      </c>
      <c r="R2822" t="str">
        <f t="shared" si="267"/>
        <v>documentary</v>
      </c>
      <c r="S2822" s="10">
        <f t="shared" si="268"/>
        <v>41078.91201388889</v>
      </c>
      <c r="T2822" s="10">
        <f t="shared" si="269"/>
        <v>41108.91201388889</v>
      </c>
    </row>
    <row r="2823" spans="1:20" ht="60" x14ac:dyDescent="0.25">
      <c r="A2823">
        <v>3376</v>
      </c>
      <c r="B2823" s="3" t="s">
        <v>3375</v>
      </c>
      <c r="C2823" s="3" t="s">
        <v>7486</v>
      </c>
      <c r="D2823">
        <v>8000</v>
      </c>
      <c r="E2823">
        <v>8001</v>
      </c>
      <c r="F2823" t="s">
        <v>8219</v>
      </c>
      <c r="G2823" t="s">
        <v>8224</v>
      </c>
      <c r="H2823" t="s">
        <v>8246</v>
      </c>
      <c r="I2823">
        <v>1429976994</v>
      </c>
      <c r="J2823">
        <v>1424796594</v>
      </c>
      <c r="K2823" t="b">
        <v>0</v>
      </c>
      <c r="L2823">
        <v>19</v>
      </c>
      <c r="M2823" t="b">
        <v>1</v>
      </c>
      <c r="N2823" t="s">
        <v>8271</v>
      </c>
      <c r="O2823" s="9">
        <f t="shared" si="264"/>
        <v>100</v>
      </c>
      <c r="P2823" s="5">
        <f t="shared" si="265"/>
        <v>421.10526315789474</v>
      </c>
      <c r="Q2823" t="str">
        <f t="shared" si="266"/>
        <v>theater</v>
      </c>
      <c r="R2823" t="str">
        <f t="shared" si="267"/>
        <v>plays</v>
      </c>
      <c r="S2823" s="10">
        <f t="shared" si="268"/>
        <v>42059.701319444444</v>
      </c>
      <c r="T2823" s="10">
        <f t="shared" si="269"/>
        <v>42119.659652777773</v>
      </c>
    </row>
    <row r="2824" spans="1:20" ht="60" x14ac:dyDescent="0.25">
      <c r="A2824">
        <v>1186</v>
      </c>
      <c r="B2824" s="3" t="s">
        <v>1187</v>
      </c>
      <c r="C2824" s="3" t="s">
        <v>5296</v>
      </c>
      <c r="D2824">
        <v>7500</v>
      </c>
      <c r="E2824">
        <v>8005</v>
      </c>
      <c r="F2824" t="s">
        <v>8219</v>
      </c>
      <c r="G2824" t="s">
        <v>8225</v>
      </c>
      <c r="H2824" t="s">
        <v>8247</v>
      </c>
      <c r="I2824">
        <v>1433198520</v>
      </c>
      <c r="J2824">
        <v>1430340195</v>
      </c>
      <c r="K2824" t="b">
        <v>0</v>
      </c>
      <c r="L2824">
        <v>123</v>
      </c>
      <c r="M2824" t="b">
        <v>1</v>
      </c>
      <c r="N2824" t="s">
        <v>8285</v>
      </c>
      <c r="O2824" s="9">
        <f t="shared" si="264"/>
        <v>107</v>
      </c>
      <c r="P2824" s="5">
        <f t="shared" si="265"/>
        <v>65.081300813008127</v>
      </c>
      <c r="Q2824" t="str">
        <f t="shared" si="266"/>
        <v>photography</v>
      </c>
      <c r="R2824" t="str">
        <f t="shared" si="267"/>
        <v>photobooks</v>
      </c>
      <c r="S2824" s="10">
        <f t="shared" si="268"/>
        <v>42123.86336805555</v>
      </c>
      <c r="T2824" s="10">
        <f t="shared" si="269"/>
        <v>42156.945833333331</v>
      </c>
    </row>
    <row r="2825" spans="1:20" ht="60" x14ac:dyDescent="0.25">
      <c r="A2825">
        <v>2975</v>
      </c>
      <c r="B2825" s="3" t="s">
        <v>2975</v>
      </c>
      <c r="C2825" s="3" t="s">
        <v>7085</v>
      </c>
      <c r="D2825">
        <v>8000</v>
      </c>
      <c r="E2825">
        <v>8010</v>
      </c>
      <c r="F2825" t="s">
        <v>8219</v>
      </c>
      <c r="G2825" t="s">
        <v>8224</v>
      </c>
      <c r="H2825" t="s">
        <v>8246</v>
      </c>
      <c r="I2825">
        <v>1417057200</v>
      </c>
      <c r="J2825">
        <v>1414599886</v>
      </c>
      <c r="K2825" t="b">
        <v>0</v>
      </c>
      <c r="L2825">
        <v>113</v>
      </c>
      <c r="M2825" t="b">
        <v>1</v>
      </c>
      <c r="N2825" t="s">
        <v>8271</v>
      </c>
      <c r="O2825" s="9">
        <f t="shared" si="264"/>
        <v>100</v>
      </c>
      <c r="P2825" s="5">
        <f t="shared" si="265"/>
        <v>70.884955752212392</v>
      </c>
      <c r="Q2825" t="str">
        <f t="shared" si="266"/>
        <v>theater</v>
      </c>
      <c r="R2825" t="str">
        <f t="shared" si="267"/>
        <v>plays</v>
      </c>
      <c r="S2825" s="10">
        <f t="shared" si="268"/>
        <v>41941.683865740742</v>
      </c>
      <c r="T2825" s="10">
        <f t="shared" si="269"/>
        <v>41970.125</v>
      </c>
    </row>
    <row r="2826" spans="1:20" ht="60" x14ac:dyDescent="0.25">
      <c r="A2826">
        <v>843</v>
      </c>
      <c r="B2826" s="3" t="s">
        <v>844</v>
      </c>
      <c r="C2826" s="3" t="s">
        <v>4953</v>
      </c>
      <c r="D2826">
        <v>3000</v>
      </c>
      <c r="E2826">
        <v>8014</v>
      </c>
      <c r="F2826" t="s">
        <v>8219</v>
      </c>
      <c r="G2826" t="s">
        <v>8224</v>
      </c>
      <c r="H2826" t="s">
        <v>8246</v>
      </c>
      <c r="I2826">
        <v>1481184000</v>
      </c>
      <c r="J2826">
        <v>1479708680</v>
      </c>
      <c r="K2826" t="b">
        <v>0</v>
      </c>
      <c r="L2826">
        <v>127</v>
      </c>
      <c r="M2826" t="b">
        <v>1</v>
      </c>
      <c r="N2826" t="s">
        <v>8277</v>
      </c>
      <c r="O2826" s="9">
        <f t="shared" si="264"/>
        <v>267</v>
      </c>
      <c r="P2826" s="5">
        <f t="shared" si="265"/>
        <v>63.102362204724407</v>
      </c>
      <c r="Q2826" t="str">
        <f t="shared" si="266"/>
        <v>music</v>
      </c>
      <c r="R2826" t="str">
        <f t="shared" si="267"/>
        <v>metal</v>
      </c>
      <c r="S2826" s="10">
        <f t="shared" si="268"/>
        <v>42695.257870370369</v>
      </c>
      <c r="T2826" s="10">
        <f t="shared" si="269"/>
        <v>42712.333333333328</v>
      </c>
    </row>
    <row r="2827" spans="1:20" ht="45" x14ac:dyDescent="0.25">
      <c r="A2827">
        <v>2525</v>
      </c>
      <c r="B2827" s="3" t="s">
        <v>2525</v>
      </c>
      <c r="C2827" s="3" t="s">
        <v>6635</v>
      </c>
      <c r="D2827">
        <v>8000</v>
      </c>
      <c r="E2827">
        <v>8026</v>
      </c>
      <c r="F2827" t="s">
        <v>8219</v>
      </c>
      <c r="G2827" t="s">
        <v>8224</v>
      </c>
      <c r="H2827" t="s">
        <v>8246</v>
      </c>
      <c r="I2827">
        <v>1340914571</v>
      </c>
      <c r="J2827">
        <v>1338322571</v>
      </c>
      <c r="K2827" t="b">
        <v>0</v>
      </c>
      <c r="L2827">
        <v>80</v>
      </c>
      <c r="M2827" t="b">
        <v>1</v>
      </c>
      <c r="N2827" t="s">
        <v>8300</v>
      </c>
      <c r="O2827" s="9">
        <f t="shared" si="264"/>
        <v>100</v>
      </c>
      <c r="P2827" s="5">
        <f t="shared" si="265"/>
        <v>100.325</v>
      </c>
      <c r="Q2827" t="str">
        <f t="shared" si="266"/>
        <v>music</v>
      </c>
      <c r="R2827" t="str">
        <f t="shared" si="267"/>
        <v>classical music</v>
      </c>
      <c r="S2827" s="10">
        <f t="shared" si="268"/>
        <v>41058.844571759262</v>
      </c>
      <c r="T2827" s="10">
        <f t="shared" si="269"/>
        <v>41088.844571759262</v>
      </c>
    </row>
    <row r="2828" spans="1:20" ht="45" x14ac:dyDescent="0.25">
      <c r="A2828">
        <v>419</v>
      </c>
      <c r="B2828" s="3" t="s">
        <v>420</v>
      </c>
      <c r="C2828" s="3" t="s">
        <v>4529</v>
      </c>
      <c r="D2828">
        <v>8000</v>
      </c>
      <c r="E2828">
        <v>8035</v>
      </c>
      <c r="F2828" t="s">
        <v>8219</v>
      </c>
      <c r="G2828" t="s">
        <v>8224</v>
      </c>
      <c r="H2828" t="s">
        <v>8246</v>
      </c>
      <c r="I2828">
        <v>1372536787</v>
      </c>
      <c r="J2828">
        <v>1367352787</v>
      </c>
      <c r="K2828" t="b">
        <v>0</v>
      </c>
      <c r="L2828">
        <v>73</v>
      </c>
      <c r="M2828" t="b">
        <v>1</v>
      </c>
      <c r="N2828" t="s">
        <v>8269</v>
      </c>
      <c r="O2828" s="9">
        <f t="shared" si="264"/>
        <v>100</v>
      </c>
      <c r="P2828" s="5">
        <f t="shared" si="265"/>
        <v>110.06849315068493</v>
      </c>
      <c r="Q2828" t="str">
        <f t="shared" si="266"/>
        <v>film &amp; video</v>
      </c>
      <c r="R2828" t="str">
        <f t="shared" si="267"/>
        <v>documentary</v>
      </c>
      <c r="S2828" s="10">
        <f t="shared" si="268"/>
        <v>41394.842442129629</v>
      </c>
      <c r="T2828" s="10">
        <f t="shared" si="269"/>
        <v>41454.842442129629</v>
      </c>
    </row>
    <row r="2829" spans="1:20" ht="60" x14ac:dyDescent="0.25">
      <c r="A2829">
        <v>1827</v>
      </c>
      <c r="B2829" s="3" t="s">
        <v>1828</v>
      </c>
      <c r="C2829" s="3" t="s">
        <v>5937</v>
      </c>
      <c r="D2829">
        <v>8000</v>
      </c>
      <c r="E2829">
        <v>8053</v>
      </c>
      <c r="F2829" t="s">
        <v>8219</v>
      </c>
      <c r="G2829" t="s">
        <v>8224</v>
      </c>
      <c r="H2829" t="s">
        <v>8246</v>
      </c>
      <c r="I2829">
        <v>1299138561</v>
      </c>
      <c r="J2829">
        <v>1294818561</v>
      </c>
      <c r="K2829" t="b">
        <v>0</v>
      </c>
      <c r="L2829">
        <v>96</v>
      </c>
      <c r="M2829" t="b">
        <v>1</v>
      </c>
      <c r="N2829" t="s">
        <v>8276</v>
      </c>
      <c r="O2829" s="9">
        <f t="shared" si="264"/>
        <v>101</v>
      </c>
      <c r="P2829" s="5">
        <f t="shared" si="265"/>
        <v>83.885416666666671</v>
      </c>
      <c r="Q2829" t="str">
        <f t="shared" si="266"/>
        <v>music</v>
      </c>
      <c r="R2829" t="str">
        <f t="shared" si="267"/>
        <v>rock</v>
      </c>
      <c r="S2829" s="10">
        <f t="shared" si="268"/>
        <v>40555.325937499998</v>
      </c>
      <c r="T2829" s="10">
        <f t="shared" si="269"/>
        <v>40605.325937499998</v>
      </c>
    </row>
    <row r="2830" spans="1:20" ht="45" x14ac:dyDescent="0.25">
      <c r="A2830">
        <v>816</v>
      </c>
      <c r="B2830" s="3" t="s">
        <v>817</v>
      </c>
      <c r="C2830" s="3" t="s">
        <v>4926</v>
      </c>
      <c r="D2830">
        <v>7000</v>
      </c>
      <c r="E2830">
        <v>8058.55</v>
      </c>
      <c r="F2830" t="s">
        <v>8219</v>
      </c>
      <c r="G2830" t="s">
        <v>8224</v>
      </c>
      <c r="H2830" t="s">
        <v>8246</v>
      </c>
      <c r="I2830">
        <v>1365489000</v>
      </c>
      <c r="J2830">
        <v>1362776043</v>
      </c>
      <c r="K2830" t="b">
        <v>0</v>
      </c>
      <c r="L2830">
        <v>205</v>
      </c>
      <c r="M2830" t="b">
        <v>1</v>
      </c>
      <c r="N2830" t="s">
        <v>8276</v>
      </c>
      <c r="O2830" s="9">
        <f t="shared" si="264"/>
        <v>115</v>
      </c>
      <c r="P2830" s="5">
        <f t="shared" si="265"/>
        <v>39.31</v>
      </c>
      <c r="Q2830" t="str">
        <f t="shared" si="266"/>
        <v>music</v>
      </c>
      <c r="R2830" t="str">
        <f t="shared" si="267"/>
        <v>rock</v>
      </c>
      <c r="S2830" s="10">
        <f t="shared" si="268"/>
        <v>41341.870868055557</v>
      </c>
      <c r="T2830" s="10">
        <f t="shared" si="269"/>
        <v>41373.270833333336</v>
      </c>
    </row>
    <row r="2831" spans="1:20" ht="60" x14ac:dyDescent="0.25">
      <c r="A2831">
        <v>2241</v>
      </c>
      <c r="B2831" s="3" t="s">
        <v>2242</v>
      </c>
      <c r="C2831" s="3" t="s">
        <v>6351</v>
      </c>
      <c r="D2831">
        <v>1000</v>
      </c>
      <c r="E2831">
        <v>8064</v>
      </c>
      <c r="F2831" t="s">
        <v>8219</v>
      </c>
      <c r="G2831" t="s">
        <v>8225</v>
      </c>
      <c r="H2831" t="s">
        <v>8247</v>
      </c>
      <c r="I2831">
        <v>1488484300</v>
      </c>
      <c r="J2831">
        <v>1485892300</v>
      </c>
      <c r="K2831" t="b">
        <v>0</v>
      </c>
      <c r="L2831">
        <v>163</v>
      </c>
      <c r="M2831" t="b">
        <v>1</v>
      </c>
      <c r="N2831" t="s">
        <v>8297</v>
      </c>
      <c r="O2831" s="9">
        <f t="shared" si="264"/>
        <v>806</v>
      </c>
      <c r="P2831" s="5">
        <f t="shared" si="265"/>
        <v>49.472392638036808</v>
      </c>
      <c r="Q2831" t="str">
        <f t="shared" si="266"/>
        <v>games</v>
      </c>
      <c r="R2831" t="str">
        <f t="shared" si="267"/>
        <v>tabletop games</v>
      </c>
      <c r="S2831" s="10">
        <f t="shared" si="268"/>
        <v>42766.827546296292</v>
      </c>
      <c r="T2831" s="10">
        <f t="shared" si="269"/>
        <v>42796.827546296292</v>
      </c>
    </row>
    <row r="2832" spans="1:20" ht="45" x14ac:dyDescent="0.25">
      <c r="A2832">
        <v>2120</v>
      </c>
      <c r="B2832" s="3" t="s">
        <v>2121</v>
      </c>
      <c r="C2832" s="3" t="s">
        <v>6230</v>
      </c>
      <c r="D2832">
        <v>8000</v>
      </c>
      <c r="E2832">
        <v>8070.43</v>
      </c>
      <c r="F2832" t="s">
        <v>8219</v>
      </c>
      <c r="G2832" t="s">
        <v>8224</v>
      </c>
      <c r="H2832" t="s">
        <v>8246</v>
      </c>
      <c r="I2832">
        <v>1388617736</v>
      </c>
      <c r="J2832">
        <v>1384384136</v>
      </c>
      <c r="K2832" t="b">
        <v>0</v>
      </c>
      <c r="L2832">
        <v>69</v>
      </c>
      <c r="M2832" t="b">
        <v>1</v>
      </c>
      <c r="N2832" t="s">
        <v>8279</v>
      </c>
      <c r="O2832" s="9">
        <f t="shared" si="264"/>
        <v>101</v>
      </c>
      <c r="P2832" s="5">
        <f t="shared" si="265"/>
        <v>116.96275362318841</v>
      </c>
      <c r="Q2832" t="str">
        <f t="shared" si="266"/>
        <v>music</v>
      </c>
      <c r="R2832" t="str">
        <f t="shared" si="267"/>
        <v>indie rock</v>
      </c>
      <c r="S2832" s="10">
        <f t="shared" si="268"/>
        <v>41591.964537037034</v>
      </c>
      <c r="T2832" s="10">
        <f t="shared" si="269"/>
        <v>41640.964537037034</v>
      </c>
    </row>
    <row r="2833" spans="1:20" ht="60" x14ac:dyDescent="0.25">
      <c r="A2833">
        <v>1606</v>
      </c>
      <c r="B2833" s="3" t="s">
        <v>1607</v>
      </c>
      <c r="C2833" s="3" t="s">
        <v>5716</v>
      </c>
      <c r="D2833">
        <v>8000</v>
      </c>
      <c r="E2833">
        <v>8080.33</v>
      </c>
      <c r="F2833" t="s">
        <v>8219</v>
      </c>
      <c r="G2833" t="s">
        <v>8224</v>
      </c>
      <c r="H2833" t="s">
        <v>8246</v>
      </c>
      <c r="I2833">
        <v>1300930838</v>
      </c>
      <c r="J2833">
        <v>1293158438</v>
      </c>
      <c r="K2833" t="b">
        <v>0</v>
      </c>
      <c r="L2833">
        <v>92</v>
      </c>
      <c r="M2833" t="b">
        <v>1</v>
      </c>
      <c r="N2833" t="s">
        <v>8276</v>
      </c>
      <c r="O2833" s="9">
        <f t="shared" si="264"/>
        <v>101</v>
      </c>
      <c r="P2833" s="5">
        <f t="shared" si="265"/>
        <v>87.829673913043479</v>
      </c>
      <c r="Q2833" t="str">
        <f t="shared" si="266"/>
        <v>music</v>
      </c>
      <c r="R2833" t="str">
        <f t="shared" si="267"/>
        <v>rock</v>
      </c>
      <c r="S2833" s="10">
        <f t="shared" si="268"/>
        <v>40536.111550925925</v>
      </c>
      <c r="T2833" s="10">
        <f t="shared" si="269"/>
        <v>40626.069884259261</v>
      </c>
    </row>
    <row r="2834" spans="1:20" ht="60" x14ac:dyDescent="0.25">
      <c r="A2834">
        <v>3377</v>
      </c>
      <c r="B2834" s="3" t="s">
        <v>3376</v>
      </c>
      <c r="C2834" s="3" t="s">
        <v>7487</v>
      </c>
      <c r="D2834">
        <v>8000</v>
      </c>
      <c r="E2834">
        <v>8084</v>
      </c>
      <c r="F2834" t="s">
        <v>8219</v>
      </c>
      <c r="G2834" t="s">
        <v>8225</v>
      </c>
      <c r="H2834" t="s">
        <v>8247</v>
      </c>
      <c r="I2834">
        <v>1426870560</v>
      </c>
      <c r="J2834">
        <v>1424280899</v>
      </c>
      <c r="K2834" t="b">
        <v>0</v>
      </c>
      <c r="L2834">
        <v>77</v>
      </c>
      <c r="M2834" t="b">
        <v>1</v>
      </c>
      <c r="N2834" t="s">
        <v>8271</v>
      </c>
      <c r="O2834" s="9">
        <f t="shared" si="264"/>
        <v>101</v>
      </c>
      <c r="P2834" s="5">
        <f t="shared" si="265"/>
        <v>104.98701298701299</v>
      </c>
      <c r="Q2834" t="str">
        <f t="shared" si="266"/>
        <v>theater</v>
      </c>
      <c r="R2834" t="str">
        <f t="shared" si="267"/>
        <v>plays</v>
      </c>
      <c r="S2834" s="10">
        <f t="shared" si="268"/>
        <v>42053.732627314821</v>
      </c>
      <c r="T2834" s="10">
        <f t="shared" si="269"/>
        <v>42083.705555555556</v>
      </c>
    </row>
    <row r="2835" spans="1:20" ht="30" x14ac:dyDescent="0.25">
      <c r="A2835">
        <v>2441</v>
      </c>
      <c r="B2835" s="3" t="s">
        <v>2442</v>
      </c>
      <c r="C2835" s="3" t="s">
        <v>6551</v>
      </c>
      <c r="D2835">
        <v>7500</v>
      </c>
      <c r="E2835">
        <v>8091</v>
      </c>
      <c r="F2835" t="s">
        <v>8219</v>
      </c>
      <c r="G2835" t="s">
        <v>8224</v>
      </c>
      <c r="H2835" t="s">
        <v>8246</v>
      </c>
      <c r="I2835">
        <v>1437627540</v>
      </c>
      <c r="J2835">
        <v>1435806054</v>
      </c>
      <c r="K2835" t="b">
        <v>0</v>
      </c>
      <c r="L2835">
        <v>109</v>
      </c>
      <c r="M2835" t="b">
        <v>1</v>
      </c>
      <c r="N2835" t="s">
        <v>8298</v>
      </c>
      <c r="O2835" s="9">
        <f t="shared" si="264"/>
        <v>108</v>
      </c>
      <c r="P2835" s="5">
        <f t="shared" si="265"/>
        <v>74.22935779816514</v>
      </c>
      <c r="Q2835" t="str">
        <f t="shared" si="266"/>
        <v>food</v>
      </c>
      <c r="R2835" t="str">
        <f t="shared" si="267"/>
        <v>small batch</v>
      </c>
      <c r="S2835" s="10">
        <f t="shared" si="268"/>
        <v>42187.125625000001</v>
      </c>
      <c r="T2835" s="10">
        <f t="shared" si="269"/>
        <v>42208.207638888889</v>
      </c>
    </row>
    <row r="2836" spans="1:20" ht="45" x14ac:dyDescent="0.25">
      <c r="A2836">
        <v>1626</v>
      </c>
      <c r="B2836" s="3" t="s">
        <v>1627</v>
      </c>
      <c r="C2836" s="3" t="s">
        <v>5736</v>
      </c>
      <c r="D2836">
        <v>8000</v>
      </c>
      <c r="E2836">
        <v>8095</v>
      </c>
      <c r="F2836" t="s">
        <v>8219</v>
      </c>
      <c r="G2836" t="s">
        <v>8224</v>
      </c>
      <c r="H2836" t="s">
        <v>8246</v>
      </c>
      <c r="I2836">
        <v>1385932867</v>
      </c>
      <c r="J2836">
        <v>1383337267</v>
      </c>
      <c r="K2836" t="b">
        <v>0</v>
      </c>
      <c r="L2836">
        <v>108</v>
      </c>
      <c r="M2836" t="b">
        <v>1</v>
      </c>
      <c r="N2836" t="s">
        <v>8276</v>
      </c>
      <c r="O2836" s="9">
        <f t="shared" si="264"/>
        <v>101</v>
      </c>
      <c r="P2836" s="5">
        <f t="shared" si="265"/>
        <v>74.953703703703709</v>
      </c>
      <c r="Q2836" t="str">
        <f t="shared" si="266"/>
        <v>music</v>
      </c>
      <c r="R2836" t="str">
        <f t="shared" si="267"/>
        <v>rock</v>
      </c>
      <c r="S2836" s="10">
        <f t="shared" si="268"/>
        <v>41579.847997685189</v>
      </c>
      <c r="T2836" s="10">
        <f t="shared" si="269"/>
        <v>41609.889664351853</v>
      </c>
    </row>
    <row r="2837" spans="1:20" ht="75" x14ac:dyDescent="0.25">
      <c r="A2837">
        <v>1661</v>
      </c>
      <c r="B2837" s="3" t="s">
        <v>1662</v>
      </c>
      <c r="C2837" s="3" t="s">
        <v>5771</v>
      </c>
      <c r="D2837">
        <v>7900</v>
      </c>
      <c r="E2837">
        <v>8098</v>
      </c>
      <c r="F2837" t="s">
        <v>8219</v>
      </c>
      <c r="G2837" t="s">
        <v>8239</v>
      </c>
      <c r="H2837" t="s">
        <v>8249</v>
      </c>
      <c r="I2837">
        <v>1453064400</v>
      </c>
      <c r="J2837">
        <v>1449359831</v>
      </c>
      <c r="K2837" t="b">
        <v>0</v>
      </c>
      <c r="L2837">
        <v>101</v>
      </c>
      <c r="M2837" t="b">
        <v>1</v>
      </c>
      <c r="N2837" t="s">
        <v>8292</v>
      </c>
      <c r="O2837" s="9">
        <f t="shared" si="264"/>
        <v>103</v>
      </c>
      <c r="P2837" s="5">
        <f t="shared" si="265"/>
        <v>80.178217821782184</v>
      </c>
      <c r="Q2837" t="str">
        <f t="shared" si="266"/>
        <v>music</v>
      </c>
      <c r="R2837" t="str">
        <f t="shared" si="267"/>
        <v>pop</v>
      </c>
      <c r="S2837" s="10">
        <f t="shared" si="268"/>
        <v>42343.998043981483</v>
      </c>
      <c r="T2837" s="10">
        <f t="shared" si="269"/>
        <v>42386.875</v>
      </c>
    </row>
    <row r="2838" spans="1:20" ht="60" x14ac:dyDescent="0.25">
      <c r="A2838">
        <v>2499</v>
      </c>
      <c r="B2838" s="3" t="s">
        <v>2499</v>
      </c>
      <c r="C2838" s="3" t="s">
        <v>6609</v>
      </c>
      <c r="D2838">
        <v>4000</v>
      </c>
      <c r="E2838">
        <v>8105</v>
      </c>
      <c r="F2838" t="s">
        <v>8219</v>
      </c>
      <c r="G2838" t="s">
        <v>8224</v>
      </c>
      <c r="H2838" t="s">
        <v>8246</v>
      </c>
      <c r="I2838">
        <v>1356976800</v>
      </c>
      <c r="J2838">
        <v>1352820837</v>
      </c>
      <c r="K2838" t="b">
        <v>0</v>
      </c>
      <c r="L2838">
        <v>170</v>
      </c>
      <c r="M2838" t="b">
        <v>1</v>
      </c>
      <c r="N2838" t="s">
        <v>8279</v>
      </c>
      <c r="O2838" s="9">
        <f t="shared" si="264"/>
        <v>203</v>
      </c>
      <c r="P2838" s="5">
        <f t="shared" si="265"/>
        <v>47.676470588235297</v>
      </c>
      <c r="Q2838" t="str">
        <f t="shared" si="266"/>
        <v>music</v>
      </c>
      <c r="R2838" t="str">
        <f t="shared" si="267"/>
        <v>indie rock</v>
      </c>
      <c r="S2838" s="10">
        <f t="shared" si="268"/>
        <v>41226.648576388885</v>
      </c>
      <c r="T2838" s="10">
        <f t="shared" si="269"/>
        <v>41274.75</v>
      </c>
    </row>
    <row r="2839" spans="1:20" ht="45" x14ac:dyDescent="0.25">
      <c r="A2839">
        <v>2221</v>
      </c>
      <c r="B2839" s="3" t="s">
        <v>2222</v>
      </c>
      <c r="C2839" s="3" t="s">
        <v>6331</v>
      </c>
      <c r="D2839">
        <v>7500</v>
      </c>
      <c r="E2839">
        <v>8109</v>
      </c>
      <c r="F2839" t="s">
        <v>8219</v>
      </c>
      <c r="G2839" t="s">
        <v>8224</v>
      </c>
      <c r="H2839" t="s">
        <v>8246</v>
      </c>
      <c r="I2839">
        <v>1461369600</v>
      </c>
      <c r="J2839">
        <v>1458748809</v>
      </c>
      <c r="K2839" t="b">
        <v>0</v>
      </c>
      <c r="L2839">
        <v>218</v>
      </c>
      <c r="M2839" t="b">
        <v>1</v>
      </c>
      <c r="N2839" t="s">
        <v>8297</v>
      </c>
      <c r="O2839" s="9">
        <f t="shared" si="264"/>
        <v>108</v>
      </c>
      <c r="P2839" s="5">
        <f t="shared" si="265"/>
        <v>37.197247706422019</v>
      </c>
      <c r="Q2839" t="str">
        <f t="shared" si="266"/>
        <v>games</v>
      </c>
      <c r="R2839" t="str">
        <f t="shared" si="267"/>
        <v>tabletop games</v>
      </c>
      <c r="S2839" s="10">
        <f t="shared" si="268"/>
        <v>42452.666770833333</v>
      </c>
      <c r="T2839" s="10">
        <f t="shared" si="269"/>
        <v>42483</v>
      </c>
    </row>
    <row r="2840" spans="1:20" ht="60" x14ac:dyDescent="0.25">
      <c r="A2840">
        <v>3326</v>
      </c>
      <c r="B2840" s="3" t="s">
        <v>3326</v>
      </c>
      <c r="C2840" s="3" t="s">
        <v>7436</v>
      </c>
      <c r="D2840">
        <v>8000</v>
      </c>
      <c r="E2840">
        <v>8110</v>
      </c>
      <c r="F2840" t="s">
        <v>8219</v>
      </c>
      <c r="G2840" t="s">
        <v>8224</v>
      </c>
      <c r="H2840" t="s">
        <v>8246</v>
      </c>
      <c r="I2840">
        <v>1425830905</v>
      </c>
      <c r="J2840">
        <v>1423242505</v>
      </c>
      <c r="K2840" t="b">
        <v>0</v>
      </c>
      <c r="L2840">
        <v>57</v>
      </c>
      <c r="M2840" t="b">
        <v>1</v>
      </c>
      <c r="N2840" t="s">
        <v>8271</v>
      </c>
      <c r="O2840" s="9">
        <f t="shared" si="264"/>
        <v>101</v>
      </c>
      <c r="P2840" s="5">
        <f t="shared" si="265"/>
        <v>142.28070175438597</v>
      </c>
      <c r="Q2840" t="str">
        <f t="shared" si="266"/>
        <v>theater</v>
      </c>
      <c r="R2840" t="str">
        <f t="shared" si="267"/>
        <v>plays</v>
      </c>
      <c r="S2840" s="10">
        <f t="shared" si="268"/>
        <v>42041.714178240742</v>
      </c>
      <c r="T2840" s="10">
        <f t="shared" si="269"/>
        <v>42071.67251157407</v>
      </c>
    </row>
    <row r="2841" spans="1:20" ht="60" x14ac:dyDescent="0.25">
      <c r="A2841">
        <v>3662</v>
      </c>
      <c r="B2841" s="3" t="s">
        <v>3659</v>
      </c>
      <c r="C2841" s="3" t="s">
        <v>7772</v>
      </c>
      <c r="D2841">
        <v>8000</v>
      </c>
      <c r="E2841">
        <v>8114</v>
      </c>
      <c r="F2841" t="s">
        <v>8219</v>
      </c>
      <c r="G2841" t="s">
        <v>8229</v>
      </c>
      <c r="H2841" t="s">
        <v>8251</v>
      </c>
      <c r="I2841">
        <v>1427775414</v>
      </c>
      <c r="J2841">
        <v>1425187014</v>
      </c>
      <c r="K2841" t="b">
        <v>0</v>
      </c>
      <c r="L2841">
        <v>40</v>
      </c>
      <c r="M2841" t="b">
        <v>1</v>
      </c>
      <c r="N2841" t="s">
        <v>8271</v>
      </c>
      <c r="O2841" s="9">
        <f t="shared" si="264"/>
        <v>101</v>
      </c>
      <c r="P2841" s="5">
        <f t="shared" si="265"/>
        <v>202.85</v>
      </c>
      <c r="Q2841" t="str">
        <f t="shared" si="266"/>
        <v>theater</v>
      </c>
      <c r="R2841" t="str">
        <f t="shared" si="267"/>
        <v>plays</v>
      </c>
      <c r="S2841" s="10">
        <f t="shared" si="268"/>
        <v>42064.220069444447</v>
      </c>
      <c r="T2841" s="10">
        <f t="shared" si="269"/>
        <v>42094.178402777776</v>
      </c>
    </row>
    <row r="2842" spans="1:20" ht="45" x14ac:dyDescent="0.25">
      <c r="A2842">
        <v>3269</v>
      </c>
      <c r="B2842" s="3" t="s">
        <v>3269</v>
      </c>
      <c r="C2842" s="3" t="s">
        <v>7379</v>
      </c>
      <c r="D2842">
        <v>8000</v>
      </c>
      <c r="E2842">
        <v>8120</v>
      </c>
      <c r="F2842" t="s">
        <v>8219</v>
      </c>
      <c r="G2842" t="s">
        <v>8225</v>
      </c>
      <c r="H2842" t="s">
        <v>8247</v>
      </c>
      <c r="I2842">
        <v>1434452400</v>
      </c>
      <c r="J2842">
        <v>1431509397</v>
      </c>
      <c r="K2842" t="b">
        <v>1</v>
      </c>
      <c r="L2842">
        <v>70</v>
      </c>
      <c r="M2842" t="b">
        <v>1</v>
      </c>
      <c r="N2842" t="s">
        <v>8271</v>
      </c>
      <c r="O2842" s="9">
        <f t="shared" si="264"/>
        <v>102</v>
      </c>
      <c r="P2842" s="5">
        <f t="shared" si="265"/>
        <v>116</v>
      </c>
      <c r="Q2842" t="str">
        <f t="shared" si="266"/>
        <v>theater</v>
      </c>
      <c r="R2842" t="str">
        <f t="shared" si="267"/>
        <v>plays</v>
      </c>
      <c r="S2842" s="10">
        <f t="shared" si="268"/>
        <v>42137.395798611105</v>
      </c>
      <c r="T2842" s="10">
        <f t="shared" si="269"/>
        <v>42171.458333333328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9">
        <f t="shared" si="264"/>
        <v>1</v>
      </c>
      <c r="P2843" s="5">
        <f t="shared" si="265"/>
        <v>10</v>
      </c>
      <c r="Q2843" t="str">
        <f t="shared" si="266"/>
        <v>theater</v>
      </c>
      <c r="R2843" t="str">
        <f t="shared" si="267"/>
        <v>plays</v>
      </c>
      <c r="S2843" s="10">
        <f t="shared" si="268"/>
        <v>42291.739548611105</v>
      </c>
      <c r="T2843" s="10">
        <f t="shared" si="269"/>
        <v>42351.781215277777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9">
        <f t="shared" si="264"/>
        <v>0</v>
      </c>
      <c r="P2844" s="5" t="e">
        <f t="shared" si="265"/>
        <v>#DIV/0!</v>
      </c>
      <c r="Q2844" t="str">
        <f t="shared" si="266"/>
        <v>theater</v>
      </c>
      <c r="R2844" t="str">
        <f t="shared" si="267"/>
        <v>plays</v>
      </c>
      <c r="S2844" s="10">
        <f t="shared" si="268"/>
        <v>41784.952488425923</v>
      </c>
      <c r="T2844" s="10">
        <f t="shared" si="269"/>
        <v>41811.458333333336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9">
        <f t="shared" si="264"/>
        <v>0</v>
      </c>
      <c r="P2845" s="5" t="e">
        <f t="shared" si="265"/>
        <v>#DIV/0!</v>
      </c>
      <c r="Q2845" t="str">
        <f t="shared" si="266"/>
        <v>theater</v>
      </c>
      <c r="R2845" t="str">
        <f t="shared" si="267"/>
        <v>plays</v>
      </c>
      <c r="S2845" s="10">
        <f t="shared" si="268"/>
        <v>42492.737847222219</v>
      </c>
      <c r="T2845" s="10">
        <f t="shared" si="269"/>
        <v>42534.166666666672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9">
        <f t="shared" si="264"/>
        <v>5</v>
      </c>
      <c r="P2846" s="5">
        <f t="shared" si="265"/>
        <v>30</v>
      </c>
      <c r="Q2846" t="str">
        <f t="shared" si="266"/>
        <v>theater</v>
      </c>
      <c r="R2846" t="str">
        <f t="shared" si="267"/>
        <v>plays</v>
      </c>
      <c r="S2846" s="10">
        <f t="shared" si="268"/>
        <v>42709.546064814815</v>
      </c>
      <c r="T2846" s="10">
        <f t="shared" si="269"/>
        <v>42739.546064814815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9">
        <f t="shared" si="264"/>
        <v>32</v>
      </c>
      <c r="P2847" s="5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0">
        <f t="shared" si="268"/>
        <v>42103.016585648147</v>
      </c>
      <c r="T2847" s="10">
        <f t="shared" si="269"/>
        <v>42163.016585648147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9">
        <f t="shared" si="264"/>
        <v>0</v>
      </c>
      <c r="P2848" s="5" t="e">
        <f t="shared" si="265"/>
        <v>#DIV/0!</v>
      </c>
      <c r="Q2848" t="str">
        <f t="shared" si="266"/>
        <v>theater</v>
      </c>
      <c r="R2848" t="str">
        <f t="shared" si="267"/>
        <v>plays</v>
      </c>
      <c r="S2848" s="10">
        <f t="shared" si="268"/>
        <v>42108.692060185189</v>
      </c>
      <c r="T2848" s="10">
        <f t="shared" si="269"/>
        <v>42153.692060185189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9">
        <f t="shared" si="264"/>
        <v>0</v>
      </c>
      <c r="P2849" s="5" t="e">
        <f t="shared" si="265"/>
        <v>#DIV/0!</v>
      </c>
      <c r="Q2849" t="str">
        <f t="shared" si="266"/>
        <v>theater</v>
      </c>
      <c r="R2849" t="str">
        <f t="shared" si="267"/>
        <v>plays</v>
      </c>
      <c r="S2849" s="10">
        <f t="shared" si="268"/>
        <v>42453.806307870371</v>
      </c>
      <c r="T2849" s="10">
        <f t="shared" si="269"/>
        <v>42513.806307870371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9">
        <f t="shared" si="264"/>
        <v>0</v>
      </c>
      <c r="P2850" s="5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0">
        <f t="shared" si="268"/>
        <v>42123.648831018523</v>
      </c>
      <c r="T2850" s="10">
        <f t="shared" si="269"/>
        <v>42153.648831018523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9">
        <f t="shared" si="264"/>
        <v>1</v>
      </c>
      <c r="P2851" s="5">
        <f t="shared" si="265"/>
        <v>5</v>
      </c>
      <c r="Q2851" t="str">
        <f t="shared" si="266"/>
        <v>theater</v>
      </c>
      <c r="R2851" t="str">
        <f t="shared" si="267"/>
        <v>plays</v>
      </c>
      <c r="S2851" s="10">
        <f t="shared" si="268"/>
        <v>42453.428240740745</v>
      </c>
      <c r="T2851" s="10">
        <f t="shared" si="269"/>
        <v>42483.428240740745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9">
        <f t="shared" si="264"/>
        <v>4</v>
      </c>
      <c r="P2852" s="5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0">
        <f t="shared" si="268"/>
        <v>41858.007071759261</v>
      </c>
      <c r="T2852" s="10">
        <f t="shared" si="269"/>
        <v>41888.007071759261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9">
        <f t="shared" si="264"/>
        <v>0</v>
      </c>
      <c r="P2853" s="5" t="e">
        <f t="shared" si="265"/>
        <v>#DIV/0!</v>
      </c>
      <c r="Q2853" t="str">
        <f t="shared" si="266"/>
        <v>theater</v>
      </c>
      <c r="R2853" t="str">
        <f t="shared" si="267"/>
        <v>plays</v>
      </c>
      <c r="S2853" s="10">
        <f t="shared" si="268"/>
        <v>42390.002650462964</v>
      </c>
      <c r="T2853" s="10">
        <f t="shared" si="269"/>
        <v>42398.970138888893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9">
        <f t="shared" si="264"/>
        <v>2</v>
      </c>
      <c r="P2854" s="5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0">
        <f t="shared" si="268"/>
        <v>41781.045173611114</v>
      </c>
      <c r="T2854" s="10">
        <f t="shared" si="269"/>
        <v>41811.045173611114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9">
        <f t="shared" si="264"/>
        <v>0</v>
      </c>
      <c r="P2855" s="5" t="e">
        <f t="shared" si="265"/>
        <v>#DIV/0!</v>
      </c>
      <c r="Q2855" t="str">
        <f t="shared" si="266"/>
        <v>theater</v>
      </c>
      <c r="R2855" t="str">
        <f t="shared" si="267"/>
        <v>plays</v>
      </c>
      <c r="S2855" s="10">
        <f t="shared" si="268"/>
        <v>41836.190937499996</v>
      </c>
      <c r="T2855" s="10">
        <f t="shared" si="269"/>
        <v>41896.190937499996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9">
        <f t="shared" si="264"/>
        <v>42</v>
      </c>
      <c r="P2856" s="5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0">
        <f t="shared" si="268"/>
        <v>42111.71665509259</v>
      </c>
      <c r="T2856" s="10">
        <f t="shared" si="269"/>
        <v>42131.71665509259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9">
        <f t="shared" si="264"/>
        <v>50</v>
      </c>
      <c r="P2857" s="5">
        <f t="shared" si="265"/>
        <v>60</v>
      </c>
      <c r="Q2857" t="str">
        <f t="shared" si="266"/>
        <v>theater</v>
      </c>
      <c r="R2857" t="str">
        <f t="shared" si="267"/>
        <v>plays</v>
      </c>
      <c r="S2857" s="10">
        <f t="shared" si="268"/>
        <v>42370.007766203707</v>
      </c>
      <c r="T2857" s="10">
        <f t="shared" si="269"/>
        <v>42398.981944444444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9">
        <f t="shared" si="264"/>
        <v>5</v>
      </c>
      <c r="P2858" s="5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0">
        <f t="shared" si="268"/>
        <v>42165.037581018521</v>
      </c>
      <c r="T2858" s="10">
        <f t="shared" si="269"/>
        <v>42224.898611111115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9">
        <f t="shared" si="264"/>
        <v>20</v>
      </c>
      <c r="P2859" s="5">
        <f t="shared" si="265"/>
        <v>500</v>
      </c>
      <c r="Q2859" t="str">
        <f t="shared" si="266"/>
        <v>theater</v>
      </c>
      <c r="R2859" t="str">
        <f t="shared" si="267"/>
        <v>plays</v>
      </c>
      <c r="S2859" s="10">
        <f t="shared" si="268"/>
        <v>42726.920081018514</v>
      </c>
      <c r="T2859" s="10">
        <f t="shared" si="269"/>
        <v>42786.75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9">
        <f t="shared" si="264"/>
        <v>0</v>
      </c>
      <c r="P2860" s="5" t="e">
        <f t="shared" si="265"/>
        <v>#DIV/0!</v>
      </c>
      <c r="Q2860" t="str">
        <f t="shared" si="266"/>
        <v>theater</v>
      </c>
      <c r="R2860" t="str">
        <f t="shared" si="267"/>
        <v>plays</v>
      </c>
      <c r="S2860" s="10">
        <f t="shared" si="268"/>
        <v>41954.545081018514</v>
      </c>
      <c r="T2860" s="10">
        <f t="shared" si="269"/>
        <v>41978.477777777778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9">
        <f t="shared" si="264"/>
        <v>2</v>
      </c>
      <c r="P2861" s="5">
        <f t="shared" si="265"/>
        <v>35</v>
      </c>
      <c r="Q2861" t="str">
        <f t="shared" si="266"/>
        <v>theater</v>
      </c>
      <c r="R2861" t="str">
        <f t="shared" si="267"/>
        <v>plays</v>
      </c>
      <c r="S2861" s="10">
        <f t="shared" si="268"/>
        <v>42233.362314814818</v>
      </c>
      <c r="T2861" s="10">
        <f t="shared" si="269"/>
        <v>42293.362314814818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9">
        <f t="shared" si="264"/>
        <v>7</v>
      </c>
      <c r="P2862" s="5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0">
        <f t="shared" si="268"/>
        <v>42480.800648148142</v>
      </c>
      <c r="T2862" s="10">
        <f t="shared" si="269"/>
        <v>42540.800648148142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9">
        <f t="shared" si="264"/>
        <v>32</v>
      </c>
      <c r="P2863" s="5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0">
        <f t="shared" si="268"/>
        <v>42257.590833333335</v>
      </c>
      <c r="T2863" s="10">
        <f t="shared" si="269"/>
        <v>42271.590833333335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9">
        <f t="shared" si="264"/>
        <v>0</v>
      </c>
      <c r="P2864" s="5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0">
        <f t="shared" si="268"/>
        <v>41784.789687500001</v>
      </c>
      <c r="T2864" s="10">
        <f t="shared" si="269"/>
        <v>41814.789687500001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9">
        <f t="shared" si="264"/>
        <v>0</v>
      </c>
      <c r="P2865" s="5">
        <f t="shared" si="265"/>
        <v>20</v>
      </c>
      <c r="Q2865" t="str">
        <f t="shared" si="266"/>
        <v>theater</v>
      </c>
      <c r="R2865" t="str">
        <f t="shared" si="267"/>
        <v>plays</v>
      </c>
      <c r="S2865" s="10">
        <f t="shared" si="268"/>
        <v>41831.675034722226</v>
      </c>
      <c r="T2865" s="10">
        <f t="shared" si="269"/>
        <v>41891.675034722226</v>
      </c>
    </row>
    <row r="2866" spans="1:20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9">
        <f t="shared" si="264"/>
        <v>2</v>
      </c>
      <c r="P2866" s="5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0">
        <f t="shared" si="268"/>
        <v>42172.613506944443</v>
      </c>
      <c r="T2866" s="10">
        <f t="shared" si="269"/>
        <v>42202.554166666669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9">
        <f t="shared" si="264"/>
        <v>0</v>
      </c>
      <c r="P2867" s="5" t="e">
        <f t="shared" si="265"/>
        <v>#DIV/0!</v>
      </c>
      <c r="Q2867" t="str">
        <f t="shared" si="266"/>
        <v>theater</v>
      </c>
      <c r="R2867" t="str">
        <f t="shared" si="267"/>
        <v>plays</v>
      </c>
      <c r="S2867" s="10">
        <f t="shared" si="268"/>
        <v>41950.114108796297</v>
      </c>
      <c r="T2867" s="10">
        <f t="shared" si="269"/>
        <v>42010.114108796297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9">
        <f t="shared" si="264"/>
        <v>1</v>
      </c>
      <c r="P2868" s="5">
        <f t="shared" si="265"/>
        <v>22.5</v>
      </c>
      <c r="Q2868" t="str">
        <f t="shared" si="266"/>
        <v>theater</v>
      </c>
      <c r="R2868" t="str">
        <f t="shared" si="267"/>
        <v>plays</v>
      </c>
      <c r="S2868" s="10">
        <f t="shared" si="268"/>
        <v>42627.955104166671</v>
      </c>
      <c r="T2868" s="10">
        <f t="shared" si="269"/>
        <v>42657.916666666672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9">
        <f t="shared" si="264"/>
        <v>20</v>
      </c>
      <c r="P2869" s="5">
        <f t="shared" si="265"/>
        <v>50.4</v>
      </c>
      <c r="Q2869" t="str">
        <f t="shared" si="266"/>
        <v>theater</v>
      </c>
      <c r="R2869" t="str">
        <f t="shared" si="267"/>
        <v>plays</v>
      </c>
      <c r="S2869" s="10">
        <f t="shared" si="268"/>
        <v>42531.195277777777</v>
      </c>
      <c r="T2869" s="10">
        <f t="shared" si="269"/>
        <v>42555.166666666672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9">
        <f t="shared" si="264"/>
        <v>42</v>
      </c>
      <c r="P2870" s="5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0">
        <f t="shared" si="268"/>
        <v>42618.827013888891</v>
      </c>
      <c r="T2870" s="10">
        <f t="shared" si="269"/>
        <v>42648.827013888891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9">
        <f t="shared" si="264"/>
        <v>1</v>
      </c>
      <c r="P2871" s="5">
        <f t="shared" si="265"/>
        <v>35.4</v>
      </c>
      <c r="Q2871" t="str">
        <f t="shared" si="266"/>
        <v>theater</v>
      </c>
      <c r="R2871" t="str">
        <f t="shared" si="267"/>
        <v>plays</v>
      </c>
      <c r="S2871" s="10">
        <f t="shared" si="268"/>
        <v>42540.593530092592</v>
      </c>
      <c r="T2871" s="10">
        <f t="shared" si="269"/>
        <v>42570.593530092592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9">
        <f t="shared" si="264"/>
        <v>15</v>
      </c>
      <c r="P2872" s="5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0">
        <f t="shared" si="268"/>
        <v>41746.189409722225</v>
      </c>
      <c r="T2872" s="10">
        <f t="shared" si="269"/>
        <v>41776.189409722225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9">
        <f t="shared" si="264"/>
        <v>5</v>
      </c>
      <c r="P2873" s="5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0">
        <f t="shared" si="268"/>
        <v>41974.738576388889</v>
      </c>
      <c r="T2873" s="10">
        <f t="shared" si="269"/>
        <v>41994.738576388889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9">
        <f t="shared" si="264"/>
        <v>0</v>
      </c>
      <c r="P2874" s="5" t="e">
        <f t="shared" si="265"/>
        <v>#DIV/0!</v>
      </c>
      <c r="Q2874" t="str">
        <f t="shared" si="266"/>
        <v>theater</v>
      </c>
      <c r="R2874" t="str">
        <f t="shared" si="267"/>
        <v>plays</v>
      </c>
      <c r="S2874" s="10">
        <f t="shared" si="268"/>
        <v>42115.11618055556</v>
      </c>
      <c r="T2874" s="10">
        <f t="shared" si="269"/>
        <v>42175.11618055556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9">
        <f t="shared" si="264"/>
        <v>38</v>
      </c>
      <c r="P2875" s="5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0">
        <f t="shared" si="268"/>
        <v>42002.817488425921</v>
      </c>
      <c r="T2875" s="10">
        <f t="shared" si="269"/>
        <v>42032.817488425921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9">
        <f t="shared" si="264"/>
        <v>5</v>
      </c>
      <c r="P2876" s="5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0">
        <f t="shared" si="268"/>
        <v>42722.84474537037</v>
      </c>
      <c r="T2876" s="10">
        <f t="shared" si="269"/>
        <v>42752.84474537037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9">
        <f t="shared" si="264"/>
        <v>0</v>
      </c>
      <c r="P2877" s="5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0">
        <f t="shared" si="268"/>
        <v>42465.128391203703</v>
      </c>
      <c r="T2877" s="10">
        <f t="shared" si="269"/>
        <v>42495.128391203703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9">
        <f t="shared" si="264"/>
        <v>0</v>
      </c>
      <c r="P2878" s="5" t="e">
        <f t="shared" si="265"/>
        <v>#DIV/0!</v>
      </c>
      <c r="Q2878" t="str">
        <f t="shared" si="266"/>
        <v>theater</v>
      </c>
      <c r="R2878" t="str">
        <f t="shared" si="267"/>
        <v>plays</v>
      </c>
      <c r="S2878" s="10">
        <f t="shared" si="268"/>
        <v>42171.743969907402</v>
      </c>
      <c r="T2878" s="10">
        <f t="shared" si="269"/>
        <v>42201.743969907402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9">
        <f t="shared" si="264"/>
        <v>11</v>
      </c>
      <c r="P2879" s="5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0">
        <f t="shared" si="268"/>
        <v>42672.955138888887</v>
      </c>
      <c r="T2879" s="10">
        <f t="shared" si="269"/>
        <v>42704.708333333328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9">
        <f t="shared" si="264"/>
        <v>2</v>
      </c>
      <c r="P2880" s="5">
        <f t="shared" si="265"/>
        <v>15.75</v>
      </c>
      <c r="Q2880" t="str">
        <f t="shared" si="266"/>
        <v>theater</v>
      </c>
      <c r="R2880" t="str">
        <f t="shared" si="267"/>
        <v>plays</v>
      </c>
      <c r="S2880" s="10">
        <f t="shared" si="268"/>
        <v>42128.615682870368</v>
      </c>
      <c r="T2880" s="10">
        <f t="shared" si="269"/>
        <v>42188.615682870368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9">
        <f t="shared" si="264"/>
        <v>0</v>
      </c>
      <c r="P2881" s="5">
        <f t="shared" si="265"/>
        <v>29</v>
      </c>
      <c r="Q2881" t="str">
        <f t="shared" si="266"/>
        <v>theater</v>
      </c>
      <c r="R2881" t="str">
        <f t="shared" si="267"/>
        <v>plays</v>
      </c>
      <c r="S2881" s="10">
        <f t="shared" si="268"/>
        <v>42359.725243055553</v>
      </c>
      <c r="T2881" s="10">
        <f t="shared" si="269"/>
        <v>42389.725243055553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9">
        <f t="shared" ref="O2882:O2945" si="270">ROUND((E2882/D2882)*100,0)</f>
        <v>23</v>
      </c>
      <c r="P2882" s="5">
        <f t="shared" ref="P2882:P2945" si="271">E2882/L2882</f>
        <v>96.551724137931032</v>
      </c>
      <c r="Q2882" t="str">
        <f t="shared" ref="Q2882:Q2945" si="272">LEFT(N2882,SEARCH("/",N2882)-1)</f>
        <v>theater</v>
      </c>
      <c r="R2882" t="str">
        <f t="shared" ref="R2882:R2945" si="273">RIGHT(N2882,LEN(N2882)-SEARCH("/",N2882,1))</f>
        <v>plays</v>
      </c>
      <c r="S2882" s="10">
        <f t="shared" ref="S2882:S2945" si="274">(((J2882/60)/60)/24)+DATE(1970,1,1)</f>
        <v>42192.905694444446</v>
      </c>
      <c r="T2882" s="10">
        <f t="shared" ref="T2882:T2945" si="275">(((I2882/60)/60)/24)+DATE(1970,1,1)</f>
        <v>42236.711805555555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9">
        <f t="shared" si="270"/>
        <v>0</v>
      </c>
      <c r="P2883" s="5" t="e">
        <f t="shared" si="271"/>
        <v>#DIV/0!</v>
      </c>
      <c r="Q2883" t="str">
        <f t="shared" si="272"/>
        <v>theater</v>
      </c>
      <c r="R2883" t="str">
        <f t="shared" si="273"/>
        <v>plays</v>
      </c>
      <c r="S2883" s="10">
        <f t="shared" si="274"/>
        <v>41916.597638888888</v>
      </c>
      <c r="T2883" s="10">
        <f t="shared" si="275"/>
        <v>41976.639305555553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9">
        <f t="shared" si="270"/>
        <v>34</v>
      </c>
      <c r="P2884" s="5">
        <f t="shared" si="271"/>
        <v>63</v>
      </c>
      <c r="Q2884" t="str">
        <f t="shared" si="272"/>
        <v>theater</v>
      </c>
      <c r="R2884" t="str">
        <f t="shared" si="273"/>
        <v>plays</v>
      </c>
      <c r="S2884" s="10">
        <f t="shared" si="274"/>
        <v>42461.596273148149</v>
      </c>
      <c r="T2884" s="10">
        <f t="shared" si="275"/>
        <v>42491.596273148149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9">
        <f t="shared" si="270"/>
        <v>19</v>
      </c>
      <c r="P2885" s="5">
        <f t="shared" si="271"/>
        <v>381.6</v>
      </c>
      <c r="Q2885" t="str">
        <f t="shared" si="272"/>
        <v>theater</v>
      </c>
      <c r="R2885" t="str">
        <f t="shared" si="273"/>
        <v>plays</v>
      </c>
      <c r="S2885" s="10">
        <f t="shared" si="274"/>
        <v>42370.90320601852</v>
      </c>
      <c r="T2885" s="10">
        <f t="shared" si="275"/>
        <v>42406.207638888889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9">
        <f t="shared" si="270"/>
        <v>0</v>
      </c>
      <c r="P2886" s="5">
        <f t="shared" si="271"/>
        <v>46.25</v>
      </c>
      <c r="Q2886" t="str">
        <f t="shared" si="272"/>
        <v>theater</v>
      </c>
      <c r="R2886" t="str">
        <f t="shared" si="273"/>
        <v>plays</v>
      </c>
      <c r="S2886" s="10">
        <f t="shared" si="274"/>
        <v>41948.727256944447</v>
      </c>
      <c r="T2886" s="10">
        <f t="shared" si="275"/>
        <v>41978.727256944447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9">
        <f t="shared" si="270"/>
        <v>33</v>
      </c>
      <c r="P2887" s="5">
        <f t="shared" si="271"/>
        <v>26</v>
      </c>
      <c r="Q2887" t="str">
        <f t="shared" si="272"/>
        <v>theater</v>
      </c>
      <c r="R2887" t="str">
        <f t="shared" si="273"/>
        <v>plays</v>
      </c>
      <c r="S2887" s="10">
        <f t="shared" si="274"/>
        <v>42047.07640046296</v>
      </c>
      <c r="T2887" s="10">
        <f t="shared" si="275"/>
        <v>42077.034733796296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9">
        <f t="shared" si="270"/>
        <v>5</v>
      </c>
      <c r="P2888" s="5">
        <f t="shared" si="271"/>
        <v>10</v>
      </c>
      <c r="Q2888" t="str">
        <f t="shared" si="272"/>
        <v>theater</v>
      </c>
      <c r="R2888" t="str">
        <f t="shared" si="273"/>
        <v>plays</v>
      </c>
      <c r="S2888" s="10">
        <f t="shared" si="274"/>
        <v>42261.632916666669</v>
      </c>
      <c r="T2888" s="10">
        <f t="shared" si="275"/>
        <v>42266.165972222225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9">
        <f t="shared" si="270"/>
        <v>0</v>
      </c>
      <c r="P2889" s="5">
        <f t="shared" si="271"/>
        <v>5</v>
      </c>
      <c r="Q2889" t="str">
        <f t="shared" si="272"/>
        <v>theater</v>
      </c>
      <c r="R2889" t="str">
        <f t="shared" si="273"/>
        <v>plays</v>
      </c>
      <c r="S2889" s="10">
        <f t="shared" si="274"/>
        <v>41985.427361111113</v>
      </c>
      <c r="T2889" s="10">
        <f t="shared" si="275"/>
        <v>42015.427361111113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9">
        <f t="shared" si="270"/>
        <v>0</v>
      </c>
      <c r="P2890" s="5" t="e">
        <f t="shared" si="271"/>
        <v>#DIV/0!</v>
      </c>
      <c r="Q2890" t="str">
        <f t="shared" si="272"/>
        <v>theater</v>
      </c>
      <c r="R2890" t="str">
        <f t="shared" si="273"/>
        <v>plays</v>
      </c>
      <c r="S2890" s="10">
        <f t="shared" si="274"/>
        <v>41922.535185185188</v>
      </c>
      <c r="T2890" s="10">
        <f t="shared" si="275"/>
        <v>41930.207638888889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9">
        <f t="shared" si="270"/>
        <v>38</v>
      </c>
      <c r="P2891" s="5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0">
        <f t="shared" si="274"/>
        <v>41850.863252314812</v>
      </c>
      <c r="T2891" s="10">
        <f t="shared" si="275"/>
        <v>41880.863252314812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9">
        <f t="shared" si="270"/>
        <v>1</v>
      </c>
      <c r="P2892" s="5">
        <f t="shared" si="271"/>
        <v>7</v>
      </c>
      <c r="Q2892" t="str">
        <f t="shared" si="272"/>
        <v>theater</v>
      </c>
      <c r="R2892" t="str">
        <f t="shared" si="273"/>
        <v>plays</v>
      </c>
      <c r="S2892" s="10">
        <f t="shared" si="274"/>
        <v>41831.742962962962</v>
      </c>
      <c r="T2892" s="10">
        <f t="shared" si="275"/>
        <v>41860.125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9">
        <f t="shared" si="270"/>
        <v>3</v>
      </c>
      <c r="P2893" s="5">
        <f t="shared" si="271"/>
        <v>27.3</v>
      </c>
      <c r="Q2893" t="str">
        <f t="shared" si="272"/>
        <v>theater</v>
      </c>
      <c r="R2893" t="str">
        <f t="shared" si="273"/>
        <v>plays</v>
      </c>
      <c r="S2893" s="10">
        <f t="shared" si="274"/>
        <v>42415.883425925931</v>
      </c>
      <c r="T2893" s="10">
        <f t="shared" si="275"/>
        <v>42475.84175925926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9">
        <f t="shared" si="270"/>
        <v>9</v>
      </c>
      <c r="P2894" s="5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0">
        <f t="shared" si="274"/>
        <v>41869.714166666665</v>
      </c>
      <c r="T2894" s="10">
        <f t="shared" si="275"/>
        <v>41876.875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9">
        <f t="shared" si="270"/>
        <v>1</v>
      </c>
      <c r="P2895" s="5">
        <f t="shared" si="271"/>
        <v>12.5</v>
      </c>
      <c r="Q2895" t="str">
        <f t="shared" si="272"/>
        <v>theater</v>
      </c>
      <c r="R2895" t="str">
        <f t="shared" si="273"/>
        <v>plays</v>
      </c>
      <c r="S2895" s="10">
        <f t="shared" si="274"/>
        <v>41953.773090277777</v>
      </c>
      <c r="T2895" s="10">
        <f t="shared" si="275"/>
        <v>42013.083333333328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9">
        <f t="shared" si="270"/>
        <v>0</v>
      </c>
      <c r="P2896" s="5" t="e">
        <f t="shared" si="271"/>
        <v>#DIV/0!</v>
      </c>
      <c r="Q2896" t="str">
        <f t="shared" si="272"/>
        <v>theater</v>
      </c>
      <c r="R2896" t="str">
        <f t="shared" si="273"/>
        <v>plays</v>
      </c>
      <c r="S2896" s="10">
        <f t="shared" si="274"/>
        <v>42037.986284722225</v>
      </c>
      <c r="T2896" s="10">
        <f t="shared" si="275"/>
        <v>42097.944618055553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9">
        <f t="shared" si="270"/>
        <v>5</v>
      </c>
      <c r="P2897" s="5">
        <f t="shared" si="271"/>
        <v>5.75</v>
      </c>
      <c r="Q2897" t="str">
        <f t="shared" si="272"/>
        <v>theater</v>
      </c>
      <c r="R2897" t="str">
        <f t="shared" si="273"/>
        <v>plays</v>
      </c>
      <c r="S2897" s="10">
        <f t="shared" si="274"/>
        <v>41811.555462962962</v>
      </c>
      <c r="T2897" s="10">
        <f t="shared" si="275"/>
        <v>41812.875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9">
        <f t="shared" si="270"/>
        <v>21</v>
      </c>
      <c r="P2898" s="5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0">
        <f t="shared" si="274"/>
        <v>42701.908807870372</v>
      </c>
      <c r="T2898" s="10">
        <f t="shared" si="275"/>
        <v>42716.25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9">
        <f t="shared" si="270"/>
        <v>5</v>
      </c>
      <c r="P2899" s="5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0">
        <f t="shared" si="274"/>
        <v>42258.646504629629</v>
      </c>
      <c r="T2899" s="10">
        <f t="shared" si="275"/>
        <v>42288.645196759258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9">
        <f t="shared" si="270"/>
        <v>4</v>
      </c>
      <c r="P2900" s="5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0">
        <f t="shared" si="274"/>
        <v>42278.664965277778</v>
      </c>
      <c r="T2900" s="10">
        <f t="shared" si="275"/>
        <v>42308.664965277778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9">
        <f t="shared" si="270"/>
        <v>0</v>
      </c>
      <c r="P2901" s="5" t="e">
        <f t="shared" si="271"/>
        <v>#DIV/0!</v>
      </c>
      <c r="Q2901" t="str">
        <f t="shared" si="272"/>
        <v>theater</v>
      </c>
      <c r="R2901" t="str">
        <f t="shared" si="273"/>
        <v>plays</v>
      </c>
      <c r="S2901" s="10">
        <f t="shared" si="274"/>
        <v>42515.078217592592</v>
      </c>
      <c r="T2901" s="10">
        <f t="shared" si="275"/>
        <v>42575.078217592592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9">
        <f t="shared" si="270"/>
        <v>62</v>
      </c>
      <c r="P2902" s="5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0">
        <f t="shared" si="274"/>
        <v>41830.234166666669</v>
      </c>
      <c r="T2902" s="10">
        <f t="shared" si="275"/>
        <v>41860.234166666669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9">
        <f t="shared" si="270"/>
        <v>1</v>
      </c>
      <c r="P2903" s="5">
        <f t="shared" si="271"/>
        <v>3</v>
      </c>
      <c r="Q2903" t="str">
        <f t="shared" si="272"/>
        <v>theater</v>
      </c>
      <c r="R2903" t="str">
        <f t="shared" si="273"/>
        <v>plays</v>
      </c>
      <c r="S2903" s="10">
        <f t="shared" si="274"/>
        <v>41982.904386574075</v>
      </c>
      <c r="T2903" s="10">
        <f t="shared" si="275"/>
        <v>42042.904386574075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9">
        <f t="shared" si="270"/>
        <v>0</v>
      </c>
      <c r="P2904" s="5">
        <f t="shared" si="271"/>
        <v>25</v>
      </c>
      <c r="Q2904" t="str">
        <f t="shared" si="272"/>
        <v>theater</v>
      </c>
      <c r="R2904" t="str">
        <f t="shared" si="273"/>
        <v>plays</v>
      </c>
      <c r="S2904" s="10">
        <f t="shared" si="274"/>
        <v>42210.439768518518</v>
      </c>
      <c r="T2904" s="10">
        <f t="shared" si="275"/>
        <v>42240.439768518518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9">
        <f t="shared" si="270"/>
        <v>1</v>
      </c>
      <c r="P2905" s="5">
        <f t="shared" si="271"/>
        <v>9.75</v>
      </c>
      <c r="Q2905" t="str">
        <f t="shared" si="272"/>
        <v>theater</v>
      </c>
      <c r="R2905" t="str">
        <f t="shared" si="273"/>
        <v>plays</v>
      </c>
      <c r="S2905" s="10">
        <f t="shared" si="274"/>
        <v>42196.166874999995</v>
      </c>
      <c r="T2905" s="10">
        <f t="shared" si="275"/>
        <v>42256.166874999995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9">
        <f t="shared" si="270"/>
        <v>5</v>
      </c>
      <c r="P2906" s="5">
        <f t="shared" si="271"/>
        <v>18.75</v>
      </c>
      <c r="Q2906" t="str">
        <f t="shared" si="272"/>
        <v>theater</v>
      </c>
      <c r="R2906" t="str">
        <f t="shared" si="273"/>
        <v>plays</v>
      </c>
      <c r="S2906" s="10">
        <f t="shared" si="274"/>
        <v>41940.967951388891</v>
      </c>
      <c r="T2906" s="10">
        <f t="shared" si="275"/>
        <v>41952.5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9">
        <f t="shared" si="270"/>
        <v>18</v>
      </c>
      <c r="P2907" s="5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0">
        <f t="shared" si="274"/>
        <v>42606.056863425925</v>
      </c>
      <c r="T2907" s="10">
        <f t="shared" si="275"/>
        <v>42620.056863425925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9">
        <f t="shared" si="270"/>
        <v>9</v>
      </c>
      <c r="P2908" s="5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0">
        <f t="shared" si="274"/>
        <v>42199.648912037039</v>
      </c>
      <c r="T2908" s="10">
        <f t="shared" si="275"/>
        <v>42217.041666666672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9">
        <f t="shared" si="270"/>
        <v>0</v>
      </c>
      <c r="P2909" s="5">
        <f t="shared" si="271"/>
        <v>1</v>
      </c>
      <c r="Q2909" t="str">
        <f t="shared" si="272"/>
        <v>theater</v>
      </c>
      <c r="R2909" t="str">
        <f t="shared" si="273"/>
        <v>plays</v>
      </c>
      <c r="S2909" s="10">
        <f t="shared" si="274"/>
        <v>42444.877743055549</v>
      </c>
      <c r="T2909" s="10">
        <f t="shared" si="275"/>
        <v>42504.877743055549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9">
        <f t="shared" si="270"/>
        <v>3</v>
      </c>
      <c r="P2910" s="5">
        <f t="shared" si="271"/>
        <v>52.8</v>
      </c>
      <c r="Q2910" t="str">
        <f t="shared" si="272"/>
        <v>theater</v>
      </c>
      <c r="R2910" t="str">
        <f t="shared" si="273"/>
        <v>plays</v>
      </c>
      <c r="S2910" s="10">
        <f t="shared" si="274"/>
        <v>42499.731701388882</v>
      </c>
      <c r="T2910" s="10">
        <f t="shared" si="275"/>
        <v>42529.731701388882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9">
        <f t="shared" si="270"/>
        <v>0</v>
      </c>
      <c r="P2911" s="5">
        <f t="shared" si="271"/>
        <v>20</v>
      </c>
      <c r="Q2911" t="str">
        <f t="shared" si="272"/>
        <v>theater</v>
      </c>
      <c r="R2911" t="str">
        <f t="shared" si="273"/>
        <v>plays</v>
      </c>
      <c r="S2911" s="10">
        <f t="shared" si="274"/>
        <v>41929.266215277778</v>
      </c>
      <c r="T2911" s="10">
        <f t="shared" si="275"/>
        <v>41968.823611111111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9">
        <f t="shared" si="270"/>
        <v>0</v>
      </c>
      <c r="P2912" s="5">
        <f t="shared" si="271"/>
        <v>1</v>
      </c>
      <c r="Q2912" t="str">
        <f t="shared" si="272"/>
        <v>theater</v>
      </c>
      <c r="R2912" t="str">
        <f t="shared" si="273"/>
        <v>plays</v>
      </c>
      <c r="S2912" s="10">
        <f t="shared" si="274"/>
        <v>42107.841284722221</v>
      </c>
      <c r="T2912" s="10">
        <f t="shared" si="275"/>
        <v>42167.841284722221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9">
        <f t="shared" si="270"/>
        <v>37</v>
      </c>
      <c r="P2913" s="5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0">
        <f t="shared" si="274"/>
        <v>42142.768819444449</v>
      </c>
      <c r="T2913" s="10">
        <f t="shared" si="275"/>
        <v>42182.768819444449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9">
        <f t="shared" si="270"/>
        <v>14</v>
      </c>
      <c r="P2914" s="5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0">
        <f t="shared" si="274"/>
        <v>42354.131643518514</v>
      </c>
      <c r="T2914" s="10">
        <f t="shared" si="275"/>
        <v>42384.131643518514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9">
        <f t="shared" si="270"/>
        <v>0</v>
      </c>
      <c r="P2915" s="5">
        <f t="shared" si="271"/>
        <v>1</v>
      </c>
      <c r="Q2915" t="str">
        <f t="shared" si="272"/>
        <v>theater</v>
      </c>
      <c r="R2915" t="str">
        <f t="shared" si="273"/>
        <v>plays</v>
      </c>
      <c r="S2915" s="10">
        <f t="shared" si="274"/>
        <v>41828.922905092593</v>
      </c>
      <c r="T2915" s="10">
        <f t="shared" si="275"/>
        <v>41888.922905092593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9">
        <f t="shared" si="270"/>
        <v>0</v>
      </c>
      <c r="P2916" s="5">
        <f t="shared" si="271"/>
        <v>1</v>
      </c>
      <c r="Q2916" t="str">
        <f t="shared" si="272"/>
        <v>theater</v>
      </c>
      <c r="R2916" t="str">
        <f t="shared" si="273"/>
        <v>plays</v>
      </c>
      <c r="S2916" s="10">
        <f t="shared" si="274"/>
        <v>42017.907337962963</v>
      </c>
      <c r="T2916" s="10">
        <f t="shared" si="275"/>
        <v>42077.865671296298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9">
        <f t="shared" si="270"/>
        <v>61</v>
      </c>
      <c r="P2917" s="5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0">
        <f t="shared" si="274"/>
        <v>42415.398032407407</v>
      </c>
      <c r="T2917" s="10">
        <f t="shared" si="275"/>
        <v>42445.356365740736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9">
        <f t="shared" si="270"/>
        <v>8</v>
      </c>
      <c r="P2918" s="5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0">
        <f t="shared" si="274"/>
        <v>41755.476724537039</v>
      </c>
      <c r="T2918" s="10">
        <f t="shared" si="275"/>
        <v>41778.476724537039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9">
        <f t="shared" si="270"/>
        <v>22</v>
      </c>
      <c r="P2919" s="5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0">
        <f t="shared" si="274"/>
        <v>42245.234340277777</v>
      </c>
      <c r="T2919" s="10">
        <f t="shared" si="275"/>
        <v>42263.234340277777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9">
        <f t="shared" si="270"/>
        <v>27</v>
      </c>
      <c r="P2920" s="5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0">
        <f t="shared" si="274"/>
        <v>42278.629710648151</v>
      </c>
      <c r="T2920" s="10">
        <f t="shared" si="275"/>
        <v>42306.629710648151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9">
        <f t="shared" si="270"/>
        <v>9</v>
      </c>
      <c r="P2921" s="5">
        <f t="shared" si="271"/>
        <v>8.5</v>
      </c>
      <c r="Q2921" t="str">
        <f t="shared" si="272"/>
        <v>theater</v>
      </c>
      <c r="R2921" t="str">
        <f t="shared" si="273"/>
        <v>plays</v>
      </c>
      <c r="S2921" s="10">
        <f t="shared" si="274"/>
        <v>41826.61954861111</v>
      </c>
      <c r="T2921" s="10">
        <f t="shared" si="275"/>
        <v>41856.61954861111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9">
        <f t="shared" si="270"/>
        <v>27</v>
      </c>
      <c r="P2922" s="5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0">
        <f t="shared" si="274"/>
        <v>42058.792476851857</v>
      </c>
      <c r="T2922" s="10">
        <f t="shared" si="275"/>
        <v>42088.750810185185</v>
      </c>
    </row>
    <row r="2923" spans="1:20" ht="45" x14ac:dyDescent="0.25">
      <c r="A2923">
        <v>2015</v>
      </c>
      <c r="B2923" s="3" t="s">
        <v>2016</v>
      </c>
      <c r="C2923" s="3" t="s">
        <v>6125</v>
      </c>
      <c r="D2923">
        <v>7200</v>
      </c>
      <c r="E2923">
        <v>8136.01</v>
      </c>
      <c r="F2923" t="s">
        <v>8219</v>
      </c>
      <c r="G2923" t="s">
        <v>8224</v>
      </c>
      <c r="H2923" t="s">
        <v>8246</v>
      </c>
      <c r="I2923">
        <v>1315602163</v>
      </c>
      <c r="J2923">
        <v>1313010163</v>
      </c>
      <c r="K2923" t="b">
        <v>1</v>
      </c>
      <c r="L2923">
        <v>162</v>
      </c>
      <c r="M2923" t="b">
        <v>1</v>
      </c>
      <c r="N2923" t="s">
        <v>8295</v>
      </c>
      <c r="O2923" s="9">
        <f t="shared" si="270"/>
        <v>113</v>
      </c>
      <c r="P2923" s="5">
        <f t="shared" si="271"/>
        <v>50.222283950617282</v>
      </c>
      <c r="Q2923" t="str">
        <f t="shared" si="272"/>
        <v>technology</v>
      </c>
      <c r="R2923" t="str">
        <f t="shared" si="273"/>
        <v>hardware</v>
      </c>
      <c r="S2923" s="10">
        <f t="shared" si="274"/>
        <v>40765.876886574071</v>
      </c>
      <c r="T2923" s="10">
        <f t="shared" si="275"/>
        <v>40795.876886574071</v>
      </c>
    </row>
    <row r="2924" spans="1:20" ht="60" x14ac:dyDescent="0.25">
      <c r="A2924">
        <v>1262</v>
      </c>
      <c r="B2924" s="3" t="s">
        <v>1263</v>
      </c>
      <c r="C2924" s="3" t="s">
        <v>5372</v>
      </c>
      <c r="D2924">
        <v>6500</v>
      </c>
      <c r="E2924">
        <v>8152</v>
      </c>
      <c r="F2924" t="s">
        <v>8219</v>
      </c>
      <c r="G2924" t="s">
        <v>8229</v>
      </c>
      <c r="H2924" t="s">
        <v>8251</v>
      </c>
      <c r="I2924">
        <v>1392574692</v>
      </c>
      <c r="J2924">
        <v>1389982692</v>
      </c>
      <c r="K2924" t="b">
        <v>1</v>
      </c>
      <c r="L2924">
        <v>105</v>
      </c>
      <c r="M2924" t="b">
        <v>1</v>
      </c>
      <c r="N2924" t="s">
        <v>8276</v>
      </c>
      <c r="O2924" s="9">
        <f t="shared" si="270"/>
        <v>125</v>
      </c>
      <c r="P2924" s="5">
        <f t="shared" si="271"/>
        <v>77.638095238095232</v>
      </c>
      <c r="Q2924" t="str">
        <f t="shared" si="272"/>
        <v>music</v>
      </c>
      <c r="R2924" t="str">
        <f t="shared" si="273"/>
        <v>rock</v>
      </c>
      <c r="S2924" s="10">
        <f t="shared" si="274"/>
        <v>41656.762638888889</v>
      </c>
      <c r="T2924" s="10">
        <f t="shared" si="275"/>
        <v>41686.762638888889</v>
      </c>
    </row>
    <row r="2925" spans="1:20" x14ac:dyDescent="0.25">
      <c r="A2925">
        <v>1464</v>
      </c>
      <c r="B2925" s="3" t="s">
        <v>1465</v>
      </c>
      <c r="C2925" s="3" t="s">
        <v>5574</v>
      </c>
      <c r="D2925">
        <v>5000</v>
      </c>
      <c r="E2925">
        <v>8160</v>
      </c>
      <c r="F2925" t="s">
        <v>8219</v>
      </c>
      <c r="G2925" t="s">
        <v>8224</v>
      </c>
      <c r="H2925" t="s">
        <v>8246</v>
      </c>
      <c r="I2925">
        <v>1361029958</v>
      </c>
      <c r="J2925">
        <v>1358437958</v>
      </c>
      <c r="K2925" t="b">
        <v>1</v>
      </c>
      <c r="L2925">
        <v>234</v>
      </c>
      <c r="M2925" t="b">
        <v>1</v>
      </c>
      <c r="N2925" t="s">
        <v>8288</v>
      </c>
      <c r="O2925" s="9">
        <f t="shared" si="270"/>
        <v>163</v>
      </c>
      <c r="P2925" s="5">
        <f t="shared" si="271"/>
        <v>34.871794871794869</v>
      </c>
      <c r="Q2925" t="str">
        <f t="shared" si="272"/>
        <v>publishing</v>
      </c>
      <c r="R2925" t="str">
        <f t="shared" si="273"/>
        <v>radio &amp; podcasts</v>
      </c>
      <c r="S2925" s="10">
        <f t="shared" si="274"/>
        <v>41291.661550925928</v>
      </c>
      <c r="T2925" s="10">
        <f t="shared" si="275"/>
        <v>41321.661550925928</v>
      </c>
    </row>
    <row r="2926" spans="1:20" ht="60" x14ac:dyDescent="0.25">
      <c r="A2926">
        <v>2929</v>
      </c>
      <c r="B2926" s="3" t="s">
        <v>2929</v>
      </c>
      <c r="C2926" s="3" t="s">
        <v>7039</v>
      </c>
      <c r="D2926">
        <v>8000</v>
      </c>
      <c r="E2926">
        <v>8165.55</v>
      </c>
      <c r="F2926" t="s">
        <v>8219</v>
      </c>
      <c r="G2926" t="s">
        <v>8224</v>
      </c>
      <c r="H2926" t="s">
        <v>8246</v>
      </c>
      <c r="I2926">
        <v>1401024758</v>
      </c>
      <c r="J2926">
        <v>1398432758</v>
      </c>
      <c r="K2926" t="b">
        <v>0</v>
      </c>
      <c r="L2926">
        <v>32</v>
      </c>
      <c r="M2926" t="b">
        <v>1</v>
      </c>
      <c r="N2926" t="s">
        <v>8305</v>
      </c>
      <c r="O2926" s="9">
        <f t="shared" si="270"/>
        <v>102</v>
      </c>
      <c r="P2926" s="5">
        <f t="shared" si="271"/>
        <v>255.17343750000001</v>
      </c>
      <c r="Q2926" t="str">
        <f t="shared" si="272"/>
        <v>theater</v>
      </c>
      <c r="R2926" t="str">
        <f t="shared" si="273"/>
        <v>musical</v>
      </c>
      <c r="S2926" s="10">
        <f t="shared" si="274"/>
        <v>41754.564328703702</v>
      </c>
      <c r="T2926" s="10">
        <f t="shared" si="275"/>
        <v>41784.564328703702</v>
      </c>
    </row>
    <row r="2927" spans="1:20" ht="60" x14ac:dyDescent="0.25">
      <c r="A2927">
        <v>2260</v>
      </c>
      <c r="B2927" s="3" t="s">
        <v>2261</v>
      </c>
      <c r="C2927" s="3" t="s">
        <v>6370</v>
      </c>
      <c r="D2927">
        <v>2500</v>
      </c>
      <c r="E2927">
        <v>8173</v>
      </c>
      <c r="F2927" t="s">
        <v>8219</v>
      </c>
      <c r="G2927" t="s">
        <v>8224</v>
      </c>
      <c r="H2927" t="s">
        <v>8246</v>
      </c>
      <c r="I2927">
        <v>1395876250</v>
      </c>
      <c r="J2927">
        <v>1393287850</v>
      </c>
      <c r="K2927" t="b">
        <v>0</v>
      </c>
      <c r="L2927">
        <v>84</v>
      </c>
      <c r="M2927" t="b">
        <v>1</v>
      </c>
      <c r="N2927" t="s">
        <v>8297</v>
      </c>
      <c r="O2927" s="9">
        <f t="shared" si="270"/>
        <v>327</v>
      </c>
      <c r="P2927" s="5">
        <f t="shared" si="271"/>
        <v>97.297619047619051</v>
      </c>
      <c r="Q2927" t="str">
        <f t="shared" si="272"/>
        <v>games</v>
      </c>
      <c r="R2927" t="str">
        <f t="shared" si="273"/>
        <v>tabletop games</v>
      </c>
      <c r="S2927" s="10">
        <f t="shared" si="274"/>
        <v>41695.016782407409</v>
      </c>
      <c r="T2927" s="10">
        <f t="shared" si="275"/>
        <v>41724.975115740745</v>
      </c>
    </row>
    <row r="2928" spans="1:20" ht="30" x14ac:dyDescent="0.25">
      <c r="A2928">
        <v>3586</v>
      </c>
      <c r="B2928" s="3" t="s">
        <v>3585</v>
      </c>
      <c r="C2928" s="3" t="s">
        <v>7696</v>
      </c>
      <c r="D2928">
        <v>7500</v>
      </c>
      <c r="E2928">
        <v>8207</v>
      </c>
      <c r="F2928" t="s">
        <v>8219</v>
      </c>
      <c r="G2928" t="s">
        <v>8224</v>
      </c>
      <c r="H2928" t="s">
        <v>8246</v>
      </c>
      <c r="I2928">
        <v>1474649070</v>
      </c>
      <c r="J2928">
        <v>1469465070</v>
      </c>
      <c r="K2928" t="b">
        <v>0</v>
      </c>
      <c r="L2928">
        <v>54</v>
      </c>
      <c r="M2928" t="b">
        <v>1</v>
      </c>
      <c r="N2928" t="s">
        <v>8271</v>
      </c>
      <c r="O2928" s="9">
        <f t="shared" si="270"/>
        <v>109</v>
      </c>
      <c r="P2928" s="5">
        <f t="shared" si="271"/>
        <v>151.9814814814815</v>
      </c>
      <c r="Q2928" t="str">
        <f t="shared" si="272"/>
        <v>theater</v>
      </c>
      <c r="R2928" t="str">
        <f t="shared" si="273"/>
        <v>plays</v>
      </c>
      <c r="S2928" s="10">
        <f t="shared" si="274"/>
        <v>42576.697569444441</v>
      </c>
      <c r="T2928" s="10">
        <f t="shared" si="275"/>
        <v>42636.697569444441</v>
      </c>
    </row>
    <row r="2929" spans="1:20" ht="60" x14ac:dyDescent="0.25">
      <c r="A2929">
        <v>1662</v>
      </c>
      <c r="B2929" s="3" t="s">
        <v>1663</v>
      </c>
      <c r="C2929" s="3" t="s">
        <v>5772</v>
      </c>
      <c r="D2929">
        <v>8000</v>
      </c>
      <c r="E2929">
        <v>8211</v>
      </c>
      <c r="F2929" t="s">
        <v>8219</v>
      </c>
      <c r="G2929" t="s">
        <v>8224</v>
      </c>
      <c r="H2929" t="s">
        <v>8246</v>
      </c>
      <c r="I2929">
        <v>1325310336</v>
      </c>
      <c r="J2929">
        <v>1320122736</v>
      </c>
      <c r="K2929" t="b">
        <v>0</v>
      </c>
      <c r="L2929">
        <v>62</v>
      </c>
      <c r="M2929" t="b">
        <v>1</v>
      </c>
      <c r="N2929" t="s">
        <v>8292</v>
      </c>
      <c r="O2929" s="9">
        <f t="shared" si="270"/>
        <v>103</v>
      </c>
      <c r="P2929" s="5">
        <f t="shared" si="271"/>
        <v>132.43548387096774</v>
      </c>
      <c r="Q2929" t="str">
        <f t="shared" si="272"/>
        <v>music</v>
      </c>
      <c r="R2929" t="str">
        <f t="shared" si="273"/>
        <v>pop</v>
      </c>
      <c r="S2929" s="10">
        <f t="shared" si="274"/>
        <v>40848.198333333334</v>
      </c>
      <c r="T2929" s="10">
        <f t="shared" si="275"/>
        <v>40908.239999999998</v>
      </c>
    </row>
    <row r="2930" spans="1:20" ht="60" x14ac:dyDescent="0.25">
      <c r="A2930">
        <v>1668</v>
      </c>
      <c r="B2930" s="3" t="s">
        <v>1669</v>
      </c>
      <c r="C2930" s="3" t="s">
        <v>5778</v>
      </c>
      <c r="D2930">
        <v>8000</v>
      </c>
      <c r="E2930">
        <v>8211</v>
      </c>
      <c r="F2930" t="s">
        <v>8219</v>
      </c>
      <c r="G2930" t="s">
        <v>8224</v>
      </c>
      <c r="H2930" t="s">
        <v>8246</v>
      </c>
      <c r="I2930">
        <v>1322454939</v>
      </c>
      <c r="J2930">
        <v>1319859339</v>
      </c>
      <c r="K2930" t="b">
        <v>0</v>
      </c>
      <c r="L2930">
        <v>116</v>
      </c>
      <c r="M2930" t="b">
        <v>1</v>
      </c>
      <c r="N2930" t="s">
        <v>8292</v>
      </c>
      <c r="O2930" s="9">
        <f t="shared" si="270"/>
        <v>103</v>
      </c>
      <c r="P2930" s="5">
        <f t="shared" si="271"/>
        <v>70.784482758620683</v>
      </c>
      <c r="Q2930" t="str">
        <f t="shared" si="272"/>
        <v>music</v>
      </c>
      <c r="R2930" t="str">
        <f t="shared" si="273"/>
        <v>pop</v>
      </c>
      <c r="S2930" s="10">
        <f t="shared" si="274"/>
        <v>40845.14975694444</v>
      </c>
      <c r="T2930" s="10">
        <f t="shared" si="275"/>
        <v>40875.191423611112</v>
      </c>
    </row>
    <row r="2931" spans="1:20" ht="45" x14ac:dyDescent="0.25">
      <c r="A2931">
        <v>2797</v>
      </c>
      <c r="B2931" s="3" t="s">
        <v>2797</v>
      </c>
      <c r="C2931" s="3" t="s">
        <v>6907</v>
      </c>
      <c r="D2931">
        <v>8000</v>
      </c>
      <c r="E2931">
        <v>8211.61</v>
      </c>
      <c r="F2931" t="s">
        <v>8219</v>
      </c>
      <c r="G2931" t="s">
        <v>8225</v>
      </c>
      <c r="H2931" t="s">
        <v>8247</v>
      </c>
      <c r="I2931">
        <v>1404858840</v>
      </c>
      <c r="J2931">
        <v>1402266840</v>
      </c>
      <c r="K2931" t="b">
        <v>0</v>
      </c>
      <c r="L2931">
        <v>94</v>
      </c>
      <c r="M2931" t="b">
        <v>1</v>
      </c>
      <c r="N2931" t="s">
        <v>8271</v>
      </c>
      <c r="O2931" s="9">
        <f t="shared" si="270"/>
        <v>103</v>
      </c>
      <c r="P2931" s="5">
        <f t="shared" si="271"/>
        <v>87.357553191489373</v>
      </c>
      <c r="Q2931" t="str">
        <f t="shared" si="272"/>
        <v>theater</v>
      </c>
      <c r="R2931" t="str">
        <f t="shared" si="273"/>
        <v>plays</v>
      </c>
      <c r="S2931" s="10">
        <f t="shared" si="274"/>
        <v>41798.94027777778</v>
      </c>
      <c r="T2931" s="10">
        <f t="shared" si="275"/>
        <v>41828.94027777778</v>
      </c>
    </row>
    <row r="2932" spans="1:20" ht="45" x14ac:dyDescent="0.25">
      <c r="A2932">
        <v>3243</v>
      </c>
      <c r="B2932" s="3" t="s">
        <v>3243</v>
      </c>
      <c r="C2932" s="3" t="s">
        <v>7353</v>
      </c>
      <c r="D2932">
        <v>8000</v>
      </c>
      <c r="E2932">
        <v>8227</v>
      </c>
      <c r="F2932" t="s">
        <v>8219</v>
      </c>
      <c r="G2932" t="s">
        <v>8224</v>
      </c>
      <c r="H2932" t="s">
        <v>8246</v>
      </c>
      <c r="I2932">
        <v>1444348800</v>
      </c>
      <c r="J2932">
        <v>1442283562</v>
      </c>
      <c r="K2932" t="b">
        <v>1</v>
      </c>
      <c r="L2932">
        <v>71</v>
      </c>
      <c r="M2932" t="b">
        <v>1</v>
      </c>
      <c r="N2932" t="s">
        <v>8271</v>
      </c>
      <c r="O2932" s="9">
        <f t="shared" si="270"/>
        <v>103</v>
      </c>
      <c r="P2932" s="5">
        <f t="shared" si="271"/>
        <v>115.87323943661971</v>
      </c>
      <c r="Q2932" t="str">
        <f t="shared" si="272"/>
        <v>theater</v>
      </c>
      <c r="R2932" t="str">
        <f t="shared" si="273"/>
        <v>plays</v>
      </c>
      <c r="S2932" s="10">
        <f t="shared" si="274"/>
        <v>42262.096782407403</v>
      </c>
      <c r="T2932" s="10">
        <f t="shared" si="275"/>
        <v>42286</v>
      </c>
    </row>
    <row r="2933" spans="1:20" ht="60" x14ac:dyDescent="0.25">
      <c r="A2933">
        <v>2939</v>
      </c>
      <c r="B2933" s="3" t="s">
        <v>2939</v>
      </c>
      <c r="C2933" s="3" t="s">
        <v>7049</v>
      </c>
      <c r="D2933">
        <v>8000</v>
      </c>
      <c r="E2933">
        <v>8230</v>
      </c>
      <c r="F2933" t="s">
        <v>8219</v>
      </c>
      <c r="G2933" t="s">
        <v>8224</v>
      </c>
      <c r="H2933" t="s">
        <v>8246</v>
      </c>
      <c r="I2933">
        <v>1409187600</v>
      </c>
      <c r="J2933">
        <v>1406316312</v>
      </c>
      <c r="K2933" t="b">
        <v>0</v>
      </c>
      <c r="L2933">
        <v>25</v>
      </c>
      <c r="M2933" t="b">
        <v>1</v>
      </c>
      <c r="N2933" t="s">
        <v>8305</v>
      </c>
      <c r="O2933" s="9">
        <f t="shared" si="270"/>
        <v>103</v>
      </c>
      <c r="P2933" s="5">
        <f t="shared" si="271"/>
        <v>329.2</v>
      </c>
      <c r="Q2933" t="str">
        <f t="shared" si="272"/>
        <v>theater</v>
      </c>
      <c r="R2933" t="str">
        <f t="shared" si="273"/>
        <v>musical</v>
      </c>
      <c r="S2933" s="10">
        <f t="shared" si="274"/>
        <v>41845.809166666666</v>
      </c>
      <c r="T2933" s="10">
        <f t="shared" si="275"/>
        <v>41879.041666666664</v>
      </c>
    </row>
    <row r="2934" spans="1:20" ht="30" x14ac:dyDescent="0.25">
      <c r="A2934">
        <v>3169</v>
      </c>
      <c r="B2934" s="3" t="s">
        <v>3169</v>
      </c>
      <c r="C2934" s="3" t="s">
        <v>7279</v>
      </c>
      <c r="D2934">
        <v>8000</v>
      </c>
      <c r="E2934">
        <v>8241</v>
      </c>
      <c r="F2934" t="s">
        <v>8219</v>
      </c>
      <c r="G2934" t="s">
        <v>8224</v>
      </c>
      <c r="H2934" t="s">
        <v>8246</v>
      </c>
      <c r="I2934">
        <v>1386910740</v>
      </c>
      <c r="J2934">
        <v>1384364561</v>
      </c>
      <c r="K2934" t="b">
        <v>1</v>
      </c>
      <c r="L2934">
        <v>82</v>
      </c>
      <c r="M2934" t="b">
        <v>1</v>
      </c>
      <c r="N2934" t="s">
        <v>8271</v>
      </c>
      <c r="O2934" s="9">
        <f t="shared" si="270"/>
        <v>103</v>
      </c>
      <c r="P2934" s="5">
        <f t="shared" si="271"/>
        <v>100.5</v>
      </c>
      <c r="Q2934" t="str">
        <f t="shared" si="272"/>
        <v>theater</v>
      </c>
      <c r="R2934" t="str">
        <f t="shared" si="273"/>
        <v>plays</v>
      </c>
      <c r="S2934" s="10">
        <f t="shared" si="274"/>
        <v>41591.737974537034</v>
      </c>
      <c r="T2934" s="10">
        <f t="shared" si="275"/>
        <v>41621.207638888889</v>
      </c>
    </row>
    <row r="2935" spans="1:20" ht="60" x14ac:dyDescent="0.25">
      <c r="A2935">
        <v>1760</v>
      </c>
      <c r="B2935" s="3" t="s">
        <v>1761</v>
      </c>
      <c r="C2935" s="3" t="s">
        <v>5870</v>
      </c>
      <c r="D2935">
        <v>5000</v>
      </c>
      <c r="E2935">
        <v>8272</v>
      </c>
      <c r="F2935" t="s">
        <v>8219</v>
      </c>
      <c r="G2935" t="s">
        <v>8224</v>
      </c>
      <c r="H2935" t="s">
        <v>8246</v>
      </c>
      <c r="I2935">
        <v>1456416513</v>
      </c>
      <c r="J2935">
        <v>1454688513</v>
      </c>
      <c r="K2935" t="b">
        <v>0</v>
      </c>
      <c r="L2935">
        <v>102</v>
      </c>
      <c r="M2935" t="b">
        <v>1</v>
      </c>
      <c r="N2935" t="s">
        <v>8285</v>
      </c>
      <c r="O2935" s="9">
        <f t="shared" si="270"/>
        <v>165</v>
      </c>
      <c r="P2935" s="5">
        <f t="shared" si="271"/>
        <v>81.098039215686271</v>
      </c>
      <c r="Q2935" t="str">
        <f t="shared" si="272"/>
        <v>photography</v>
      </c>
      <c r="R2935" t="str">
        <f t="shared" si="273"/>
        <v>photobooks</v>
      </c>
      <c r="S2935" s="10">
        <f t="shared" si="274"/>
        <v>42405.67260416667</v>
      </c>
      <c r="T2935" s="10">
        <f t="shared" si="275"/>
        <v>42425.67260416667</v>
      </c>
    </row>
    <row r="2936" spans="1:20" ht="60" x14ac:dyDescent="0.25">
      <c r="A2936">
        <v>2533</v>
      </c>
      <c r="B2936" s="3" t="s">
        <v>2533</v>
      </c>
      <c r="C2936" s="3" t="s">
        <v>6643</v>
      </c>
      <c r="D2936">
        <v>7500</v>
      </c>
      <c r="E2936">
        <v>8300</v>
      </c>
      <c r="F2936" t="s">
        <v>8219</v>
      </c>
      <c r="G2936" t="s">
        <v>8224</v>
      </c>
      <c r="H2936" t="s">
        <v>8246</v>
      </c>
      <c r="I2936">
        <v>1362160868</v>
      </c>
      <c r="J2936">
        <v>1359568911</v>
      </c>
      <c r="K2936" t="b">
        <v>0</v>
      </c>
      <c r="L2936">
        <v>136</v>
      </c>
      <c r="M2936" t="b">
        <v>1</v>
      </c>
      <c r="N2936" t="s">
        <v>8300</v>
      </c>
      <c r="O2936" s="9">
        <f t="shared" si="270"/>
        <v>111</v>
      </c>
      <c r="P2936" s="5">
        <f t="shared" si="271"/>
        <v>61.029411764705884</v>
      </c>
      <c r="Q2936" t="str">
        <f t="shared" si="272"/>
        <v>music</v>
      </c>
      <c r="R2936" t="str">
        <f t="shared" si="273"/>
        <v>classical music</v>
      </c>
      <c r="S2936" s="10">
        <f t="shared" si="274"/>
        <v>41304.751284722224</v>
      </c>
      <c r="T2936" s="10">
        <f t="shared" si="275"/>
        <v>41334.750787037039</v>
      </c>
    </row>
    <row r="2937" spans="1:20" ht="45" x14ac:dyDescent="0.25">
      <c r="A2937">
        <v>2233</v>
      </c>
      <c r="B2937" s="3" t="s">
        <v>2234</v>
      </c>
      <c r="C2937" s="3" t="s">
        <v>6343</v>
      </c>
      <c r="D2937">
        <v>2500</v>
      </c>
      <c r="E2937">
        <v>8301</v>
      </c>
      <c r="F2937" t="s">
        <v>8219</v>
      </c>
      <c r="G2937" t="s">
        <v>8225</v>
      </c>
      <c r="H2937" t="s">
        <v>8247</v>
      </c>
      <c r="I2937">
        <v>1450051200</v>
      </c>
      <c r="J2937">
        <v>1448269539</v>
      </c>
      <c r="K2937" t="b">
        <v>0</v>
      </c>
      <c r="L2937">
        <v>391</v>
      </c>
      <c r="M2937" t="b">
        <v>1</v>
      </c>
      <c r="N2937" t="s">
        <v>8297</v>
      </c>
      <c r="O2937" s="9">
        <f t="shared" si="270"/>
        <v>332</v>
      </c>
      <c r="P2937" s="5">
        <f t="shared" si="271"/>
        <v>21.230179028132991</v>
      </c>
      <c r="Q2937" t="str">
        <f t="shared" si="272"/>
        <v>games</v>
      </c>
      <c r="R2937" t="str">
        <f t="shared" si="273"/>
        <v>tabletop games</v>
      </c>
      <c r="S2937" s="10">
        <f t="shared" si="274"/>
        <v>42331.378923611104</v>
      </c>
      <c r="T2937" s="10">
        <f t="shared" si="275"/>
        <v>42352</v>
      </c>
    </row>
    <row r="2938" spans="1:20" ht="60" x14ac:dyDescent="0.25">
      <c r="A2938">
        <v>1942</v>
      </c>
      <c r="B2938" s="3" t="s">
        <v>1943</v>
      </c>
      <c r="C2938" s="3" t="s">
        <v>6052</v>
      </c>
      <c r="D2938">
        <v>6000</v>
      </c>
      <c r="E2938">
        <v>8306.42</v>
      </c>
      <c r="F2938" t="s">
        <v>8219</v>
      </c>
      <c r="G2938" t="s">
        <v>8224</v>
      </c>
      <c r="H2938" t="s">
        <v>8246</v>
      </c>
      <c r="I2938">
        <v>1309809140</v>
      </c>
      <c r="J2938">
        <v>1302033140</v>
      </c>
      <c r="K2938" t="b">
        <v>1</v>
      </c>
      <c r="L2938">
        <v>95</v>
      </c>
      <c r="M2938" t="b">
        <v>1</v>
      </c>
      <c r="N2938" t="s">
        <v>8295</v>
      </c>
      <c r="O2938" s="9">
        <f t="shared" si="270"/>
        <v>138</v>
      </c>
      <c r="P2938" s="5">
        <f t="shared" si="271"/>
        <v>87.436000000000007</v>
      </c>
      <c r="Q2938" t="str">
        <f t="shared" si="272"/>
        <v>technology</v>
      </c>
      <c r="R2938" t="str">
        <f t="shared" si="273"/>
        <v>hardware</v>
      </c>
      <c r="S2938" s="10">
        <f t="shared" si="274"/>
        <v>40638.828009259261</v>
      </c>
      <c r="T2938" s="10">
        <f t="shared" si="275"/>
        <v>40728.828009259261</v>
      </c>
    </row>
    <row r="2939" spans="1:20" ht="60" x14ac:dyDescent="0.25">
      <c r="A2939">
        <v>3048</v>
      </c>
      <c r="B2939" s="3" t="s">
        <v>3048</v>
      </c>
      <c r="C2939" s="3" t="s">
        <v>7158</v>
      </c>
      <c r="D2939">
        <v>5000</v>
      </c>
      <c r="E2939">
        <v>8320</v>
      </c>
      <c r="F2939" t="s">
        <v>8219</v>
      </c>
      <c r="G2939" t="s">
        <v>8224</v>
      </c>
      <c r="H2939" t="s">
        <v>8246</v>
      </c>
      <c r="I2939">
        <v>1420060920</v>
      </c>
      <c r="J2939">
        <v>1417556262</v>
      </c>
      <c r="K2939" t="b">
        <v>0</v>
      </c>
      <c r="L2939">
        <v>47</v>
      </c>
      <c r="M2939" t="b">
        <v>1</v>
      </c>
      <c r="N2939" t="s">
        <v>8303</v>
      </c>
      <c r="O2939" s="9">
        <f t="shared" si="270"/>
        <v>166</v>
      </c>
      <c r="P2939" s="5">
        <f t="shared" si="271"/>
        <v>177.02127659574469</v>
      </c>
      <c r="Q2939" t="str">
        <f t="shared" si="272"/>
        <v>theater</v>
      </c>
      <c r="R2939" t="str">
        <f t="shared" si="273"/>
        <v>spaces</v>
      </c>
      <c r="S2939" s="10">
        <f t="shared" si="274"/>
        <v>41975.901180555549</v>
      </c>
      <c r="T2939" s="10">
        <f t="shared" si="275"/>
        <v>42004.890277777777</v>
      </c>
    </row>
    <row r="2940" spans="1:20" ht="45" x14ac:dyDescent="0.25">
      <c r="A2940">
        <v>3339</v>
      </c>
      <c r="B2940" s="3" t="s">
        <v>3339</v>
      </c>
      <c r="C2940" s="3" t="s">
        <v>7449</v>
      </c>
      <c r="D2940">
        <v>8000</v>
      </c>
      <c r="E2940">
        <v>8348</v>
      </c>
      <c r="F2940" t="s">
        <v>8219</v>
      </c>
      <c r="G2940" t="s">
        <v>8224</v>
      </c>
      <c r="H2940" t="s">
        <v>8246</v>
      </c>
      <c r="I2940">
        <v>1469721518</v>
      </c>
      <c r="J2940">
        <v>1467129518</v>
      </c>
      <c r="K2940" t="b">
        <v>0</v>
      </c>
      <c r="L2940">
        <v>47</v>
      </c>
      <c r="M2940" t="b">
        <v>1</v>
      </c>
      <c r="N2940" t="s">
        <v>8271</v>
      </c>
      <c r="O2940" s="9">
        <f t="shared" si="270"/>
        <v>104</v>
      </c>
      <c r="P2940" s="5">
        <f t="shared" si="271"/>
        <v>177.61702127659575</v>
      </c>
      <c r="Q2940" t="str">
        <f t="shared" si="272"/>
        <v>theater</v>
      </c>
      <c r="R2940" t="str">
        <f t="shared" si="273"/>
        <v>plays</v>
      </c>
      <c r="S2940" s="10">
        <f t="shared" si="274"/>
        <v>42549.665717592594</v>
      </c>
      <c r="T2940" s="10">
        <f t="shared" si="275"/>
        <v>42579.665717592594</v>
      </c>
    </row>
    <row r="2941" spans="1:20" ht="45" x14ac:dyDescent="0.25">
      <c r="A2941">
        <v>1382</v>
      </c>
      <c r="B2941" s="3" t="s">
        <v>1383</v>
      </c>
      <c r="C2941" s="3" t="s">
        <v>5492</v>
      </c>
      <c r="D2941">
        <v>8000</v>
      </c>
      <c r="E2941">
        <v>8349</v>
      </c>
      <c r="F2941" t="s">
        <v>8219</v>
      </c>
      <c r="G2941" t="s">
        <v>8224</v>
      </c>
      <c r="H2941" t="s">
        <v>8246</v>
      </c>
      <c r="I2941">
        <v>1367867536</v>
      </c>
      <c r="J2941">
        <v>1365275536</v>
      </c>
      <c r="K2941" t="b">
        <v>0</v>
      </c>
      <c r="L2941">
        <v>148</v>
      </c>
      <c r="M2941" t="b">
        <v>1</v>
      </c>
      <c r="N2941" t="s">
        <v>8276</v>
      </c>
      <c r="O2941" s="9">
        <f t="shared" si="270"/>
        <v>104</v>
      </c>
      <c r="P2941" s="5">
        <f t="shared" si="271"/>
        <v>56.412162162162161</v>
      </c>
      <c r="Q2941" t="str">
        <f t="shared" si="272"/>
        <v>music</v>
      </c>
      <c r="R2941" t="str">
        <f t="shared" si="273"/>
        <v>rock</v>
      </c>
      <c r="S2941" s="10">
        <f t="shared" si="274"/>
        <v>41370.800185185188</v>
      </c>
      <c r="T2941" s="10">
        <f t="shared" si="275"/>
        <v>41400.800185185188</v>
      </c>
    </row>
    <row r="2942" spans="1:20" ht="30" x14ac:dyDescent="0.25">
      <c r="A2942">
        <v>806</v>
      </c>
      <c r="B2942" s="3" t="s">
        <v>807</v>
      </c>
      <c r="C2942" s="3" t="s">
        <v>4916</v>
      </c>
      <c r="D2942">
        <v>8000</v>
      </c>
      <c r="E2942">
        <v>8355</v>
      </c>
      <c r="F2942" t="s">
        <v>8219</v>
      </c>
      <c r="G2942" t="s">
        <v>8224</v>
      </c>
      <c r="H2942" t="s">
        <v>8246</v>
      </c>
      <c r="I2942">
        <v>1315413339</v>
      </c>
      <c r="J2942">
        <v>1312821339</v>
      </c>
      <c r="K2942" t="b">
        <v>0</v>
      </c>
      <c r="L2942">
        <v>71</v>
      </c>
      <c r="M2942" t="b">
        <v>1</v>
      </c>
      <c r="N2942" t="s">
        <v>8276</v>
      </c>
      <c r="O2942" s="9">
        <f t="shared" si="270"/>
        <v>104</v>
      </c>
      <c r="P2942" s="5">
        <f t="shared" si="271"/>
        <v>117.67605633802818</v>
      </c>
      <c r="Q2942" t="str">
        <f t="shared" si="272"/>
        <v>music</v>
      </c>
      <c r="R2942" t="str">
        <f t="shared" si="273"/>
        <v>rock</v>
      </c>
      <c r="S2942" s="10">
        <f t="shared" si="274"/>
        <v>40763.691423611112</v>
      </c>
      <c r="T2942" s="10">
        <f t="shared" si="275"/>
        <v>40793.691423611112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9">
        <f t="shared" si="270"/>
        <v>0</v>
      </c>
      <c r="P2943" s="5">
        <f t="shared" si="271"/>
        <v>1</v>
      </c>
      <c r="Q2943" t="str">
        <f t="shared" si="272"/>
        <v>theater</v>
      </c>
      <c r="R2943" t="str">
        <f t="shared" si="273"/>
        <v>spaces</v>
      </c>
      <c r="S2943" s="10">
        <f t="shared" si="274"/>
        <v>42034.960127314815</v>
      </c>
      <c r="T2943" s="10">
        <f t="shared" si="275"/>
        <v>42064.960127314815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9">
        <f t="shared" si="270"/>
        <v>20</v>
      </c>
      <c r="P2944" s="5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0">
        <f t="shared" si="274"/>
        <v>42334.803923611107</v>
      </c>
      <c r="T2944" s="10">
        <f t="shared" si="275"/>
        <v>42354.845833333333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9">
        <f t="shared" si="270"/>
        <v>0</v>
      </c>
      <c r="P2945" s="5" t="e">
        <f t="shared" si="271"/>
        <v>#DIV/0!</v>
      </c>
      <c r="Q2945" t="str">
        <f t="shared" si="272"/>
        <v>theater</v>
      </c>
      <c r="R2945" t="str">
        <f t="shared" si="273"/>
        <v>spaces</v>
      </c>
      <c r="S2945" s="10">
        <f t="shared" si="274"/>
        <v>42077.129398148143</v>
      </c>
      <c r="T2945" s="10">
        <f t="shared" si="275"/>
        <v>42107.129398148143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9">
        <f t="shared" ref="O2946:O3009" si="276">ROUND((E2946/D2946)*100,0)</f>
        <v>1</v>
      </c>
      <c r="P2946" s="5">
        <f t="shared" ref="P2946:P3009" si="277">E2946/L2946</f>
        <v>100</v>
      </c>
      <c r="Q2946" t="str">
        <f t="shared" ref="Q2946:Q3009" si="278">LEFT(N2946,SEARCH("/",N2946)-1)</f>
        <v>theater</v>
      </c>
      <c r="R2946" t="str">
        <f t="shared" ref="R2946:R3009" si="279">RIGHT(N2946,LEN(N2946)-SEARCH("/",N2946,1))</f>
        <v>spaces</v>
      </c>
      <c r="S2946" s="10">
        <f t="shared" ref="S2946:S3009" si="280">(((J2946/60)/60)/24)+DATE(1970,1,1)</f>
        <v>42132.9143287037</v>
      </c>
      <c r="T2946" s="10">
        <f t="shared" ref="T2946:T3009" si="281">(((I2946/60)/60)/24)+DATE(1970,1,1)</f>
        <v>42162.9143287037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9">
        <f t="shared" si="276"/>
        <v>0</v>
      </c>
      <c r="P2947" s="5" t="e">
        <f t="shared" si="277"/>
        <v>#DIV/0!</v>
      </c>
      <c r="Q2947" t="str">
        <f t="shared" si="278"/>
        <v>theater</v>
      </c>
      <c r="R2947" t="str">
        <f t="shared" si="279"/>
        <v>spaces</v>
      </c>
      <c r="S2947" s="10">
        <f t="shared" si="280"/>
        <v>42118.139583333337</v>
      </c>
      <c r="T2947" s="10">
        <f t="shared" si="281"/>
        <v>42148.139583333337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9">
        <f t="shared" si="276"/>
        <v>0</v>
      </c>
      <c r="P2948" s="5">
        <f t="shared" si="277"/>
        <v>1</v>
      </c>
      <c r="Q2948" t="str">
        <f t="shared" si="278"/>
        <v>theater</v>
      </c>
      <c r="R2948" t="str">
        <f t="shared" si="279"/>
        <v>spaces</v>
      </c>
      <c r="S2948" s="10">
        <f t="shared" si="280"/>
        <v>42567.531157407408</v>
      </c>
      <c r="T2948" s="10">
        <f t="shared" si="281"/>
        <v>42597.531157407408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9">
        <f t="shared" si="276"/>
        <v>4</v>
      </c>
      <c r="P2949" s="5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0">
        <f t="shared" si="280"/>
        <v>42649.562118055561</v>
      </c>
      <c r="T2949" s="10">
        <f t="shared" si="281"/>
        <v>42698.715972222228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9">
        <f t="shared" si="276"/>
        <v>0</v>
      </c>
      <c r="P2950" s="5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0">
        <f t="shared" si="280"/>
        <v>42097.649224537032</v>
      </c>
      <c r="T2950" s="10">
        <f t="shared" si="281"/>
        <v>42157.649224537032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9">
        <f t="shared" si="276"/>
        <v>3</v>
      </c>
      <c r="P2951" s="5">
        <f t="shared" si="277"/>
        <v>12.5</v>
      </c>
      <c r="Q2951" t="str">
        <f t="shared" si="278"/>
        <v>theater</v>
      </c>
      <c r="R2951" t="str">
        <f t="shared" si="279"/>
        <v>spaces</v>
      </c>
      <c r="S2951" s="10">
        <f t="shared" si="280"/>
        <v>42297.823113425926</v>
      </c>
      <c r="T2951" s="10">
        <f t="shared" si="281"/>
        <v>42327.864780092597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9">
        <f t="shared" si="276"/>
        <v>0</v>
      </c>
      <c r="P2952" s="5" t="e">
        <f t="shared" si="277"/>
        <v>#DIV/0!</v>
      </c>
      <c r="Q2952" t="str">
        <f t="shared" si="278"/>
        <v>theater</v>
      </c>
      <c r="R2952" t="str">
        <f t="shared" si="279"/>
        <v>spaces</v>
      </c>
      <c r="S2952" s="10">
        <f t="shared" si="280"/>
        <v>42362.36518518519</v>
      </c>
      <c r="T2952" s="10">
        <f t="shared" si="281"/>
        <v>42392.36518518519</v>
      </c>
    </row>
    <row r="2953" spans="1:20" ht="60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9">
        <f t="shared" si="276"/>
        <v>2</v>
      </c>
      <c r="P2953" s="5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0">
        <f t="shared" si="280"/>
        <v>41872.802928240737</v>
      </c>
      <c r="T2953" s="10">
        <f t="shared" si="281"/>
        <v>41917.802928240737</v>
      </c>
    </row>
    <row r="2954" spans="1:20" ht="60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9">
        <f t="shared" si="276"/>
        <v>8</v>
      </c>
      <c r="P2954" s="5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0">
        <f t="shared" si="280"/>
        <v>42628.690266203703</v>
      </c>
      <c r="T2954" s="10">
        <f t="shared" si="281"/>
        <v>42660.166666666672</v>
      </c>
    </row>
    <row r="2955" spans="1:20" ht="45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9">
        <f t="shared" si="276"/>
        <v>0</v>
      </c>
      <c r="P2955" s="5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0">
        <f t="shared" si="280"/>
        <v>42255.791909722218</v>
      </c>
      <c r="T2955" s="10">
        <f t="shared" si="281"/>
        <v>42285.791909722218</v>
      </c>
    </row>
    <row r="2956" spans="1:20" ht="45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9">
        <f t="shared" si="276"/>
        <v>0</v>
      </c>
      <c r="P2956" s="5" t="e">
        <f t="shared" si="277"/>
        <v>#DIV/0!</v>
      </c>
      <c r="Q2956" t="str">
        <f t="shared" si="278"/>
        <v>theater</v>
      </c>
      <c r="R2956" t="str">
        <f t="shared" si="279"/>
        <v>spaces</v>
      </c>
      <c r="S2956" s="10">
        <f t="shared" si="280"/>
        <v>42790.583368055552</v>
      </c>
      <c r="T2956" s="10">
        <f t="shared" si="281"/>
        <v>42810.541701388895</v>
      </c>
    </row>
    <row r="2957" spans="1:20" ht="45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9">
        <f t="shared" si="276"/>
        <v>60</v>
      </c>
      <c r="P2957" s="5">
        <f t="shared" si="277"/>
        <v>65</v>
      </c>
      <c r="Q2957" t="str">
        <f t="shared" si="278"/>
        <v>theater</v>
      </c>
      <c r="R2957" t="str">
        <f t="shared" si="279"/>
        <v>spaces</v>
      </c>
      <c r="S2957" s="10">
        <f t="shared" si="280"/>
        <v>42141.741307870368</v>
      </c>
      <c r="T2957" s="10">
        <f t="shared" si="281"/>
        <v>42171.741307870368</v>
      </c>
    </row>
    <row r="2958" spans="1:20" ht="60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9">
        <f t="shared" si="276"/>
        <v>17</v>
      </c>
      <c r="P2958" s="5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0">
        <f t="shared" si="280"/>
        <v>42464.958912037036</v>
      </c>
      <c r="T2958" s="10">
        <f t="shared" si="281"/>
        <v>42494.958912037036</v>
      </c>
    </row>
    <row r="2959" spans="1:20" ht="45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9">
        <f t="shared" si="276"/>
        <v>2</v>
      </c>
      <c r="P2959" s="5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0">
        <f t="shared" si="280"/>
        <v>42031.011249999996</v>
      </c>
      <c r="T2959" s="10">
        <f t="shared" si="281"/>
        <v>42090.969583333332</v>
      </c>
    </row>
    <row r="2960" spans="1:20" ht="45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9">
        <f t="shared" si="276"/>
        <v>0</v>
      </c>
      <c r="P2960" s="5" t="e">
        <f t="shared" si="277"/>
        <v>#DIV/0!</v>
      </c>
      <c r="Q2960" t="str">
        <f t="shared" si="278"/>
        <v>theater</v>
      </c>
      <c r="R2960" t="str">
        <f t="shared" si="279"/>
        <v>spaces</v>
      </c>
      <c r="S2960" s="10">
        <f t="shared" si="280"/>
        <v>42438.779131944444</v>
      </c>
      <c r="T2960" s="10">
        <f t="shared" si="281"/>
        <v>42498.73746527778</v>
      </c>
    </row>
    <row r="2961" spans="1:20" ht="60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9">
        <f t="shared" si="276"/>
        <v>0</v>
      </c>
      <c r="P2961" s="5" t="e">
        <f t="shared" si="277"/>
        <v>#DIV/0!</v>
      </c>
      <c r="Q2961" t="str">
        <f t="shared" si="278"/>
        <v>theater</v>
      </c>
      <c r="R2961" t="str">
        <f t="shared" si="279"/>
        <v>spaces</v>
      </c>
      <c r="S2961" s="10">
        <f t="shared" si="280"/>
        <v>42498.008391203708</v>
      </c>
      <c r="T2961" s="10">
        <f t="shared" si="281"/>
        <v>42528.008391203708</v>
      </c>
    </row>
    <row r="2962" spans="1:20" ht="45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9">
        <f t="shared" si="276"/>
        <v>0</v>
      </c>
      <c r="P2962" s="5" t="e">
        <f t="shared" si="277"/>
        <v>#DIV/0!</v>
      </c>
      <c r="Q2962" t="str">
        <f t="shared" si="278"/>
        <v>theater</v>
      </c>
      <c r="R2962" t="str">
        <f t="shared" si="279"/>
        <v>spaces</v>
      </c>
      <c r="S2962" s="10">
        <f t="shared" si="280"/>
        <v>41863.757210648146</v>
      </c>
      <c r="T2962" s="10">
        <f t="shared" si="281"/>
        <v>41893.757210648146</v>
      </c>
    </row>
    <row r="2963" spans="1:20" ht="60" x14ac:dyDescent="0.25">
      <c r="A2963">
        <v>2446</v>
      </c>
      <c r="B2963" s="3" t="s">
        <v>2447</v>
      </c>
      <c r="C2963" s="3" t="s">
        <v>6556</v>
      </c>
      <c r="D2963">
        <v>5000</v>
      </c>
      <c r="E2963">
        <v>8399</v>
      </c>
      <c r="F2963" t="s">
        <v>8219</v>
      </c>
      <c r="G2963" t="s">
        <v>8224</v>
      </c>
      <c r="H2963" t="s">
        <v>8246</v>
      </c>
      <c r="I2963">
        <v>1480174071</v>
      </c>
      <c r="J2963">
        <v>1477578471</v>
      </c>
      <c r="K2963" t="b">
        <v>0</v>
      </c>
      <c r="L2963">
        <v>111</v>
      </c>
      <c r="M2963" t="b">
        <v>1</v>
      </c>
      <c r="N2963" t="s">
        <v>8298</v>
      </c>
      <c r="O2963" s="9">
        <f t="shared" si="276"/>
        <v>168</v>
      </c>
      <c r="P2963" s="5">
        <f t="shared" si="277"/>
        <v>75.666666666666671</v>
      </c>
      <c r="Q2963" t="str">
        <f t="shared" si="278"/>
        <v>food</v>
      </c>
      <c r="R2963" t="str">
        <f t="shared" si="279"/>
        <v>small batch</v>
      </c>
      <c r="S2963" s="10">
        <f t="shared" si="280"/>
        <v>42670.602673611109</v>
      </c>
      <c r="T2963" s="10">
        <f t="shared" si="281"/>
        <v>42700.64434027778</v>
      </c>
    </row>
    <row r="2964" spans="1:20" ht="30" x14ac:dyDescent="0.25">
      <c r="A2964">
        <v>3028</v>
      </c>
      <c r="B2964" s="3" t="s">
        <v>3028</v>
      </c>
      <c r="C2964" s="3" t="s">
        <v>7138</v>
      </c>
      <c r="D2964">
        <v>5000</v>
      </c>
      <c r="E2964">
        <v>8401</v>
      </c>
      <c r="F2964" t="s">
        <v>8219</v>
      </c>
      <c r="G2964" t="s">
        <v>8224</v>
      </c>
      <c r="H2964" t="s">
        <v>8246</v>
      </c>
      <c r="I2964">
        <v>1471242025</v>
      </c>
      <c r="J2964">
        <v>1468650025</v>
      </c>
      <c r="K2964" t="b">
        <v>0</v>
      </c>
      <c r="L2964">
        <v>99</v>
      </c>
      <c r="M2964" t="b">
        <v>1</v>
      </c>
      <c r="N2964" t="s">
        <v>8303</v>
      </c>
      <c r="O2964" s="9">
        <f t="shared" si="276"/>
        <v>168</v>
      </c>
      <c r="P2964" s="5">
        <f t="shared" si="277"/>
        <v>84.858585858585855</v>
      </c>
      <c r="Q2964" t="str">
        <f t="shared" si="278"/>
        <v>theater</v>
      </c>
      <c r="R2964" t="str">
        <f t="shared" si="279"/>
        <v>spaces</v>
      </c>
      <c r="S2964" s="10">
        <f t="shared" si="280"/>
        <v>42567.264178240745</v>
      </c>
      <c r="T2964" s="10">
        <f t="shared" si="281"/>
        <v>42597.264178240745</v>
      </c>
    </row>
    <row r="2965" spans="1:20" ht="60" x14ac:dyDescent="0.25">
      <c r="A2965">
        <v>794</v>
      </c>
      <c r="B2965" s="3" t="s">
        <v>795</v>
      </c>
      <c r="C2965" s="3" t="s">
        <v>4904</v>
      </c>
      <c r="D2965">
        <v>8000</v>
      </c>
      <c r="E2965">
        <v>8425</v>
      </c>
      <c r="F2965" t="s">
        <v>8219</v>
      </c>
      <c r="G2965" t="s">
        <v>8224</v>
      </c>
      <c r="H2965" t="s">
        <v>8246</v>
      </c>
      <c r="I2965">
        <v>1315242360</v>
      </c>
      <c r="J2965">
        <v>1310438737</v>
      </c>
      <c r="K2965" t="b">
        <v>0</v>
      </c>
      <c r="L2965">
        <v>53</v>
      </c>
      <c r="M2965" t="b">
        <v>1</v>
      </c>
      <c r="N2965" t="s">
        <v>8276</v>
      </c>
      <c r="O2965" s="9">
        <f t="shared" si="276"/>
        <v>105</v>
      </c>
      <c r="P2965" s="5">
        <f t="shared" si="277"/>
        <v>158.96226415094338</v>
      </c>
      <c r="Q2965" t="str">
        <f t="shared" si="278"/>
        <v>music</v>
      </c>
      <c r="R2965" t="str">
        <f t="shared" si="279"/>
        <v>rock</v>
      </c>
      <c r="S2965" s="10">
        <f t="shared" si="280"/>
        <v>40736.115011574075</v>
      </c>
      <c r="T2965" s="10">
        <f t="shared" si="281"/>
        <v>40791.712500000001</v>
      </c>
    </row>
    <row r="2966" spans="1:20" ht="30" x14ac:dyDescent="0.25">
      <c r="A2966">
        <v>1528</v>
      </c>
      <c r="B2966" s="3" t="s">
        <v>1529</v>
      </c>
      <c r="C2966" s="3" t="s">
        <v>5638</v>
      </c>
      <c r="D2966">
        <v>3000</v>
      </c>
      <c r="E2966">
        <v>8447</v>
      </c>
      <c r="F2966" t="s">
        <v>8219</v>
      </c>
      <c r="G2966" t="s">
        <v>8224</v>
      </c>
      <c r="H2966" t="s">
        <v>8246</v>
      </c>
      <c r="I2966">
        <v>1485907200</v>
      </c>
      <c r="J2966">
        <v>1483292122</v>
      </c>
      <c r="K2966" t="b">
        <v>1</v>
      </c>
      <c r="L2966">
        <v>160</v>
      </c>
      <c r="M2966" t="b">
        <v>1</v>
      </c>
      <c r="N2966" t="s">
        <v>8285</v>
      </c>
      <c r="O2966" s="9">
        <f t="shared" si="276"/>
        <v>282</v>
      </c>
      <c r="P2966" s="5">
        <f t="shared" si="277"/>
        <v>52.793750000000003</v>
      </c>
      <c r="Q2966" t="str">
        <f t="shared" si="278"/>
        <v>photography</v>
      </c>
      <c r="R2966" t="str">
        <f t="shared" si="279"/>
        <v>photobooks</v>
      </c>
      <c r="S2966" s="10">
        <f t="shared" si="280"/>
        <v>42736.732893518521</v>
      </c>
      <c r="T2966" s="10">
        <f t="shared" si="281"/>
        <v>42767</v>
      </c>
    </row>
    <row r="2967" spans="1:20" ht="60" x14ac:dyDescent="0.25">
      <c r="A2967">
        <v>6</v>
      </c>
      <c r="B2967" s="3" t="s">
        <v>8</v>
      </c>
      <c r="C2967" s="3" t="s">
        <v>4117</v>
      </c>
      <c r="D2967">
        <v>8000</v>
      </c>
      <c r="E2967">
        <v>8519</v>
      </c>
      <c r="F2967" t="s">
        <v>8219</v>
      </c>
      <c r="G2967" t="s">
        <v>8224</v>
      </c>
      <c r="H2967" t="s">
        <v>8246</v>
      </c>
      <c r="I2967">
        <v>1402710250</v>
      </c>
      <c r="J2967">
        <v>1401846250</v>
      </c>
      <c r="K2967" t="b">
        <v>0</v>
      </c>
      <c r="L2967">
        <v>58</v>
      </c>
      <c r="M2967" t="b">
        <v>1</v>
      </c>
      <c r="N2967" t="s">
        <v>8265</v>
      </c>
      <c r="O2967" s="9">
        <f t="shared" si="276"/>
        <v>106</v>
      </c>
      <c r="P2967" s="5">
        <f t="shared" si="277"/>
        <v>146.87931034482759</v>
      </c>
      <c r="Q2967" t="str">
        <f t="shared" si="278"/>
        <v>film &amp; video</v>
      </c>
      <c r="R2967" t="str">
        <f t="shared" si="279"/>
        <v>television</v>
      </c>
      <c r="S2967" s="10">
        <f t="shared" si="280"/>
        <v>41794.072337962964</v>
      </c>
      <c r="T2967" s="10">
        <f t="shared" si="281"/>
        <v>41804.072337962964</v>
      </c>
    </row>
    <row r="2968" spans="1:20" ht="30" x14ac:dyDescent="0.25">
      <c r="A2968">
        <v>36</v>
      </c>
      <c r="B2968" s="3" t="s">
        <v>38</v>
      </c>
      <c r="C2968" s="3" t="s">
        <v>4147</v>
      </c>
      <c r="D2968">
        <v>6000</v>
      </c>
      <c r="E2968">
        <v>8529</v>
      </c>
      <c r="F2968" t="s">
        <v>8219</v>
      </c>
      <c r="G2968" t="s">
        <v>8224</v>
      </c>
      <c r="H2968" t="s">
        <v>8246</v>
      </c>
      <c r="I2968">
        <v>1428128525</v>
      </c>
      <c r="J2968">
        <v>1425540125</v>
      </c>
      <c r="K2968" t="b">
        <v>0</v>
      </c>
      <c r="L2968">
        <v>44</v>
      </c>
      <c r="M2968" t="b">
        <v>1</v>
      </c>
      <c r="N2968" t="s">
        <v>8265</v>
      </c>
      <c r="O2968" s="9">
        <f t="shared" si="276"/>
        <v>142</v>
      </c>
      <c r="P2968" s="5">
        <f t="shared" si="277"/>
        <v>193.84090909090909</v>
      </c>
      <c r="Q2968" t="str">
        <f t="shared" si="278"/>
        <v>film &amp; video</v>
      </c>
      <c r="R2968" t="str">
        <f t="shared" si="279"/>
        <v>television</v>
      </c>
      <c r="S2968" s="10">
        <f t="shared" si="280"/>
        <v>42068.307002314818</v>
      </c>
      <c r="T2968" s="10">
        <f t="shared" si="281"/>
        <v>42098.265335648146</v>
      </c>
    </row>
    <row r="2969" spans="1:20" ht="60" x14ac:dyDescent="0.25">
      <c r="A2969">
        <v>3776</v>
      </c>
      <c r="B2969" s="3" t="s">
        <v>3773</v>
      </c>
      <c r="C2969" s="3" t="s">
        <v>7886</v>
      </c>
      <c r="D2969">
        <v>8000</v>
      </c>
      <c r="E2969">
        <v>8537</v>
      </c>
      <c r="F2969" t="s">
        <v>8219</v>
      </c>
      <c r="G2969" t="s">
        <v>8224</v>
      </c>
      <c r="H2969" t="s">
        <v>8246</v>
      </c>
      <c r="I2969">
        <v>1406854800</v>
      </c>
      <c r="J2969">
        <v>1403599778</v>
      </c>
      <c r="K2969" t="b">
        <v>0</v>
      </c>
      <c r="L2969">
        <v>94</v>
      </c>
      <c r="M2969" t="b">
        <v>1</v>
      </c>
      <c r="N2969" t="s">
        <v>8305</v>
      </c>
      <c r="O2969" s="9">
        <f t="shared" si="276"/>
        <v>107</v>
      </c>
      <c r="P2969" s="5">
        <f t="shared" si="277"/>
        <v>90.819148936170208</v>
      </c>
      <c r="Q2969" t="str">
        <f t="shared" si="278"/>
        <v>theater</v>
      </c>
      <c r="R2969" t="str">
        <f t="shared" si="279"/>
        <v>musical</v>
      </c>
      <c r="S2969" s="10">
        <f t="shared" si="280"/>
        <v>41814.367800925924</v>
      </c>
      <c r="T2969" s="10">
        <f t="shared" si="281"/>
        <v>41852.041666666664</v>
      </c>
    </row>
    <row r="2970" spans="1:20" ht="30" x14ac:dyDescent="0.25">
      <c r="A2970">
        <v>255</v>
      </c>
      <c r="B2970" s="3" t="s">
        <v>256</v>
      </c>
      <c r="C2970" s="3" t="s">
        <v>4365</v>
      </c>
      <c r="D2970">
        <v>8000</v>
      </c>
      <c r="E2970">
        <v>8538.66</v>
      </c>
      <c r="F2970" t="s">
        <v>8219</v>
      </c>
      <c r="G2970" t="s">
        <v>8224</v>
      </c>
      <c r="H2970" t="s">
        <v>8246</v>
      </c>
      <c r="I2970">
        <v>1300275482</v>
      </c>
      <c r="J2970">
        <v>1297687082</v>
      </c>
      <c r="K2970" t="b">
        <v>1</v>
      </c>
      <c r="L2970">
        <v>188</v>
      </c>
      <c r="M2970" t="b">
        <v>1</v>
      </c>
      <c r="N2970" t="s">
        <v>8269</v>
      </c>
      <c r="O2970" s="9">
        <f t="shared" si="276"/>
        <v>107</v>
      </c>
      <c r="P2970" s="5">
        <f t="shared" si="277"/>
        <v>45.418404255319146</v>
      </c>
      <c r="Q2970" t="str">
        <f t="shared" si="278"/>
        <v>film &amp; video</v>
      </c>
      <c r="R2970" t="str">
        <f t="shared" si="279"/>
        <v>documentary</v>
      </c>
      <c r="S2970" s="10">
        <f t="shared" si="280"/>
        <v>40588.526412037041</v>
      </c>
      <c r="T2970" s="10">
        <f t="shared" si="281"/>
        <v>40618.48474537037</v>
      </c>
    </row>
    <row r="2971" spans="1:20" ht="60" x14ac:dyDescent="0.25">
      <c r="A2971">
        <v>2460</v>
      </c>
      <c r="B2971" s="3" t="s">
        <v>2461</v>
      </c>
      <c r="C2971" s="3" t="s">
        <v>6570</v>
      </c>
      <c r="D2971">
        <v>8500</v>
      </c>
      <c r="E2971">
        <v>8567</v>
      </c>
      <c r="F2971" t="s">
        <v>8219</v>
      </c>
      <c r="G2971" t="s">
        <v>8224</v>
      </c>
      <c r="H2971" t="s">
        <v>8246</v>
      </c>
      <c r="I2971">
        <v>1483417020</v>
      </c>
      <c r="J2971">
        <v>1480480167</v>
      </c>
      <c r="K2971" t="b">
        <v>0</v>
      </c>
      <c r="L2971">
        <v>68</v>
      </c>
      <c r="M2971" t="b">
        <v>1</v>
      </c>
      <c r="N2971" t="s">
        <v>8298</v>
      </c>
      <c r="O2971" s="9">
        <f t="shared" si="276"/>
        <v>101</v>
      </c>
      <c r="P2971" s="5">
        <f t="shared" si="277"/>
        <v>125.98529411764706</v>
      </c>
      <c r="Q2971" t="str">
        <f t="shared" si="278"/>
        <v>food</v>
      </c>
      <c r="R2971" t="str">
        <f t="shared" si="279"/>
        <v>small batch</v>
      </c>
      <c r="S2971" s="10">
        <f t="shared" si="280"/>
        <v>42704.187118055561</v>
      </c>
      <c r="T2971" s="10">
        <f t="shared" si="281"/>
        <v>42738.178472222222</v>
      </c>
    </row>
    <row r="2972" spans="1:20" ht="45" x14ac:dyDescent="0.25">
      <c r="A2972">
        <v>56</v>
      </c>
      <c r="B2972" s="3" t="s">
        <v>58</v>
      </c>
      <c r="C2972" s="3" t="s">
        <v>4167</v>
      </c>
      <c r="D2972">
        <v>8000</v>
      </c>
      <c r="E2972">
        <v>8581</v>
      </c>
      <c r="F2972" t="s">
        <v>8219</v>
      </c>
      <c r="G2972" t="s">
        <v>8225</v>
      </c>
      <c r="H2972" t="s">
        <v>8247</v>
      </c>
      <c r="I2972">
        <v>1433779200</v>
      </c>
      <c r="J2972">
        <v>1432559424</v>
      </c>
      <c r="K2972" t="b">
        <v>0</v>
      </c>
      <c r="L2972">
        <v>174</v>
      </c>
      <c r="M2972" t="b">
        <v>1</v>
      </c>
      <c r="N2972" t="s">
        <v>8265</v>
      </c>
      <c r="O2972" s="9">
        <f t="shared" si="276"/>
        <v>107</v>
      </c>
      <c r="P2972" s="5">
        <f t="shared" si="277"/>
        <v>49.316091954022987</v>
      </c>
      <c r="Q2972" t="str">
        <f t="shared" si="278"/>
        <v>film &amp; video</v>
      </c>
      <c r="R2972" t="str">
        <f t="shared" si="279"/>
        <v>television</v>
      </c>
      <c r="S2972" s="10">
        <f t="shared" si="280"/>
        <v>42149.548888888887</v>
      </c>
      <c r="T2972" s="10">
        <f t="shared" si="281"/>
        <v>42163.666666666672</v>
      </c>
    </row>
    <row r="2973" spans="1:20" ht="45" x14ac:dyDescent="0.25">
      <c r="A2973">
        <v>3006</v>
      </c>
      <c r="B2973" s="3" t="s">
        <v>3006</v>
      </c>
      <c r="C2973" s="3" t="s">
        <v>7116</v>
      </c>
      <c r="D2973">
        <v>8000</v>
      </c>
      <c r="E2973">
        <v>8620</v>
      </c>
      <c r="F2973" t="s">
        <v>8219</v>
      </c>
      <c r="G2973" t="s">
        <v>8229</v>
      </c>
      <c r="H2973" t="s">
        <v>8251</v>
      </c>
      <c r="I2973">
        <v>1418580591</v>
      </c>
      <c r="J2973">
        <v>1415988591</v>
      </c>
      <c r="K2973" t="b">
        <v>0</v>
      </c>
      <c r="L2973">
        <v>97</v>
      </c>
      <c r="M2973" t="b">
        <v>1</v>
      </c>
      <c r="N2973" t="s">
        <v>8303</v>
      </c>
      <c r="O2973" s="9">
        <f t="shared" si="276"/>
        <v>108</v>
      </c>
      <c r="P2973" s="5">
        <f t="shared" si="277"/>
        <v>88.865979381443296</v>
      </c>
      <c r="Q2973" t="str">
        <f t="shared" si="278"/>
        <v>theater</v>
      </c>
      <c r="R2973" t="str">
        <f t="shared" si="279"/>
        <v>spaces</v>
      </c>
      <c r="S2973" s="10">
        <f t="shared" si="280"/>
        <v>41957.756840277783</v>
      </c>
      <c r="T2973" s="10">
        <f t="shared" si="281"/>
        <v>41987.756840277783</v>
      </c>
    </row>
    <row r="2974" spans="1:20" ht="45" x14ac:dyDescent="0.25">
      <c r="A2974">
        <v>324</v>
      </c>
      <c r="B2974" s="3" t="s">
        <v>325</v>
      </c>
      <c r="C2974" s="3" t="s">
        <v>4434</v>
      </c>
      <c r="D2974">
        <v>8500</v>
      </c>
      <c r="E2974">
        <v>8636</v>
      </c>
      <c r="F2974" t="s">
        <v>8219</v>
      </c>
      <c r="G2974" t="s">
        <v>8224</v>
      </c>
      <c r="H2974" t="s">
        <v>8246</v>
      </c>
      <c r="I2974">
        <v>1438441308</v>
      </c>
      <c r="J2974">
        <v>1435590108</v>
      </c>
      <c r="K2974" t="b">
        <v>1</v>
      </c>
      <c r="L2974">
        <v>82</v>
      </c>
      <c r="M2974" t="b">
        <v>1</v>
      </c>
      <c r="N2974" t="s">
        <v>8269</v>
      </c>
      <c r="O2974" s="9">
        <f t="shared" si="276"/>
        <v>102</v>
      </c>
      <c r="P2974" s="5">
        <f t="shared" si="277"/>
        <v>105.3170731707317</v>
      </c>
      <c r="Q2974" t="str">
        <f t="shared" si="278"/>
        <v>film &amp; video</v>
      </c>
      <c r="R2974" t="str">
        <f t="shared" si="279"/>
        <v>documentary</v>
      </c>
      <c r="S2974" s="10">
        <f t="shared" si="280"/>
        <v>42184.626250000001</v>
      </c>
      <c r="T2974" s="10">
        <f t="shared" si="281"/>
        <v>42217.626250000001</v>
      </c>
    </row>
    <row r="2975" spans="1:20" ht="60" x14ac:dyDescent="0.25">
      <c r="A2975">
        <v>2445</v>
      </c>
      <c r="B2975" s="3" t="s">
        <v>2446</v>
      </c>
      <c r="C2975" s="3" t="s">
        <v>6555</v>
      </c>
      <c r="D2975">
        <v>5000</v>
      </c>
      <c r="E2975">
        <v>8640</v>
      </c>
      <c r="F2975" t="s">
        <v>8219</v>
      </c>
      <c r="G2975" t="s">
        <v>8224</v>
      </c>
      <c r="H2975" t="s">
        <v>8246</v>
      </c>
      <c r="I2975">
        <v>1443242021</v>
      </c>
      <c r="J2975">
        <v>1440650021</v>
      </c>
      <c r="K2975" t="b">
        <v>0</v>
      </c>
      <c r="L2975">
        <v>115</v>
      </c>
      <c r="M2975" t="b">
        <v>1</v>
      </c>
      <c r="N2975" t="s">
        <v>8298</v>
      </c>
      <c r="O2975" s="9">
        <f t="shared" si="276"/>
        <v>173</v>
      </c>
      <c r="P2975" s="5">
        <f t="shared" si="277"/>
        <v>75.130434782608702</v>
      </c>
      <c r="Q2975" t="str">
        <f t="shared" si="278"/>
        <v>food</v>
      </c>
      <c r="R2975" t="str">
        <f t="shared" si="279"/>
        <v>small batch</v>
      </c>
      <c r="S2975" s="10">
        <f t="shared" si="280"/>
        <v>42243.190057870372</v>
      </c>
      <c r="T2975" s="10">
        <f t="shared" si="281"/>
        <v>42273.190057870372</v>
      </c>
    </row>
    <row r="2976" spans="1:20" ht="45" x14ac:dyDescent="0.25">
      <c r="A2976">
        <v>2263</v>
      </c>
      <c r="B2976" s="3" t="s">
        <v>2264</v>
      </c>
      <c r="C2976" s="3" t="s">
        <v>6373</v>
      </c>
      <c r="D2976">
        <v>7500</v>
      </c>
      <c r="E2976">
        <v>8666</v>
      </c>
      <c r="F2976" t="s">
        <v>8219</v>
      </c>
      <c r="G2976" t="s">
        <v>8235</v>
      </c>
      <c r="H2976" t="s">
        <v>8255</v>
      </c>
      <c r="I2976">
        <v>1422734313</v>
      </c>
      <c r="J2976">
        <v>1420919913</v>
      </c>
      <c r="K2976" t="b">
        <v>0</v>
      </c>
      <c r="L2976">
        <v>60</v>
      </c>
      <c r="M2976" t="b">
        <v>1</v>
      </c>
      <c r="N2976" t="s">
        <v>8297</v>
      </c>
      <c r="O2976" s="9">
        <f t="shared" si="276"/>
        <v>116</v>
      </c>
      <c r="P2976" s="5">
        <f t="shared" si="277"/>
        <v>144.43333333333334</v>
      </c>
      <c r="Q2976" t="str">
        <f t="shared" si="278"/>
        <v>games</v>
      </c>
      <c r="R2976" t="str">
        <f t="shared" si="279"/>
        <v>tabletop games</v>
      </c>
      <c r="S2976" s="10">
        <f t="shared" si="280"/>
        <v>42014.832326388889</v>
      </c>
      <c r="T2976" s="10">
        <f t="shared" si="281"/>
        <v>42035.832326388889</v>
      </c>
    </row>
    <row r="2977" spans="1:20" x14ac:dyDescent="0.25">
      <c r="A2977">
        <v>3302</v>
      </c>
      <c r="B2977" s="3" t="s">
        <v>3302</v>
      </c>
      <c r="C2977" s="3" t="s">
        <v>7412</v>
      </c>
      <c r="D2977">
        <v>8400</v>
      </c>
      <c r="E2977">
        <v>8685</v>
      </c>
      <c r="F2977" t="s">
        <v>8219</v>
      </c>
      <c r="G2977" t="s">
        <v>8227</v>
      </c>
      <c r="H2977" t="s">
        <v>8249</v>
      </c>
      <c r="I2977">
        <v>1481099176</v>
      </c>
      <c r="J2977">
        <v>1478507176</v>
      </c>
      <c r="K2977" t="b">
        <v>0</v>
      </c>
      <c r="L2977">
        <v>50</v>
      </c>
      <c r="M2977" t="b">
        <v>1</v>
      </c>
      <c r="N2977" t="s">
        <v>8271</v>
      </c>
      <c r="O2977" s="9">
        <f t="shared" si="276"/>
        <v>103</v>
      </c>
      <c r="P2977" s="5">
        <f t="shared" si="277"/>
        <v>173.7</v>
      </c>
      <c r="Q2977" t="str">
        <f t="shared" si="278"/>
        <v>theater</v>
      </c>
      <c r="R2977" t="str">
        <f t="shared" si="279"/>
        <v>plays</v>
      </c>
      <c r="S2977" s="10">
        <f t="shared" si="280"/>
        <v>42681.35157407407</v>
      </c>
      <c r="T2977" s="10">
        <f t="shared" si="281"/>
        <v>42711.35157407407</v>
      </c>
    </row>
    <row r="2978" spans="1:20" ht="45" x14ac:dyDescent="0.25">
      <c r="A2978">
        <v>1653</v>
      </c>
      <c r="B2978" s="3" t="s">
        <v>1654</v>
      </c>
      <c r="C2978" s="3" t="s">
        <v>5763</v>
      </c>
      <c r="D2978">
        <v>5000</v>
      </c>
      <c r="E2978">
        <v>8711.52</v>
      </c>
      <c r="F2978" t="s">
        <v>8219</v>
      </c>
      <c r="G2978" t="s">
        <v>8224</v>
      </c>
      <c r="H2978" t="s">
        <v>8246</v>
      </c>
      <c r="I2978">
        <v>1303675296</v>
      </c>
      <c r="J2978">
        <v>1300996896</v>
      </c>
      <c r="K2978" t="b">
        <v>0</v>
      </c>
      <c r="L2978">
        <v>168</v>
      </c>
      <c r="M2978" t="b">
        <v>1</v>
      </c>
      <c r="N2978" t="s">
        <v>8292</v>
      </c>
      <c r="O2978" s="9">
        <f t="shared" si="276"/>
        <v>174</v>
      </c>
      <c r="P2978" s="5">
        <f t="shared" si="277"/>
        <v>51.854285714285716</v>
      </c>
      <c r="Q2978" t="str">
        <f t="shared" si="278"/>
        <v>music</v>
      </c>
      <c r="R2978" t="str">
        <f t="shared" si="279"/>
        <v>pop</v>
      </c>
      <c r="S2978" s="10">
        <f t="shared" si="280"/>
        <v>40626.834444444445</v>
      </c>
      <c r="T2978" s="10">
        <f t="shared" si="281"/>
        <v>40657.834444444445</v>
      </c>
    </row>
    <row r="2979" spans="1:20" ht="60" x14ac:dyDescent="0.25">
      <c r="A2979">
        <v>3016</v>
      </c>
      <c r="B2979" s="3" t="s">
        <v>3016</v>
      </c>
      <c r="C2979" s="3" t="s">
        <v>7126</v>
      </c>
      <c r="D2979">
        <v>8500</v>
      </c>
      <c r="E2979">
        <v>8722</v>
      </c>
      <c r="F2979" t="s">
        <v>8219</v>
      </c>
      <c r="G2979" t="s">
        <v>8224</v>
      </c>
      <c r="H2979" t="s">
        <v>8246</v>
      </c>
      <c r="I2979">
        <v>1405688952</v>
      </c>
      <c r="J2979">
        <v>1400504952</v>
      </c>
      <c r="K2979" t="b">
        <v>0</v>
      </c>
      <c r="L2979">
        <v>36</v>
      </c>
      <c r="M2979" t="b">
        <v>1</v>
      </c>
      <c r="N2979" t="s">
        <v>8303</v>
      </c>
      <c r="O2979" s="9">
        <f t="shared" si="276"/>
        <v>103</v>
      </c>
      <c r="P2979" s="5">
        <f t="shared" si="277"/>
        <v>242.27777777777777</v>
      </c>
      <c r="Q2979" t="str">
        <f t="shared" si="278"/>
        <v>theater</v>
      </c>
      <c r="R2979" t="str">
        <f t="shared" si="279"/>
        <v>spaces</v>
      </c>
      <c r="S2979" s="10">
        <f t="shared" si="280"/>
        <v>41778.548055555555</v>
      </c>
      <c r="T2979" s="10">
        <f t="shared" si="281"/>
        <v>41838.548055555555</v>
      </c>
    </row>
    <row r="2980" spans="1:20" ht="60" x14ac:dyDescent="0.25">
      <c r="A2980">
        <v>335</v>
      </c>
      <c r="B2980" s="3" t="s">
        <v>336</v>
      </c>
      <c r="C2980" s="3" t="s">
        <v>4445</v>
      </c>
      <c r="D2980">
        <v>8500</v>
      </c>
      <c r="E2980">
        <v>8735</v>
      </c>
      <c r="F2980" t="s">
        <v>8219</v>
      </c>
      <c r="G2980" t="s">
        <v>8224</v>
      </c>
      <c r="H2980" t="s">
        <v>8246</v>
      </c>
      <c r="I2980">
        <v>1431122400</v>
      </c>
      <c r="J2980">
        <v>1428428515</v>
      </c>
      <c r="K2980" t="b">
        <v>1</v>
      </c>
      <c r="L2980">
        <v>80</v>
      </c>
      <c r="M2980" t="b">
        <v>1</v>
      </c>
      <c r="N2980" t="s">
        <v>8269</v>
      </c>
      <c r="O2980" s="9">
        <f t="shared" si="276"/>
        <v>103</v>
      </c>
      <c r="P2980" s="5">
        <f t="shared" si="277"/>
        <v>109.1875</v>
      </c>
      <c r="Q2980" t="str">
        <f t="shared" si="278"/>
        <v>film &amp; video</v>
      </c>
      <c r="R2980" t="str">
        <f t="shared" si="279"/>
        <v>documentary</v>
      </c>
      <c r="S2980" s="10">
        <f t="shared" si="280"/>
        <v>42101.737442129626</v>
      </c>
      <c r="T2980" s="10">
        <f t="shared" si="281"/>
        <v>42132.916666666672</v>
      </c>
    </row>
    <row r="2981" spans="1:20" ht="60" x14ac:dyDescent="0.25">
      <c r="A2981">
        <v>1936</v>
      </c>
      <c r="B2981" s="3" t="s">
        <v>1937</v>
      </c>
      <c r="C2981" s="3" t="s">
        <v>6046</v>
      </c>
      <c r="D2981">
        <v>7500</v>
      </c>
      <c r="E2981">
        <v>8739.01</v>
      </c>
      <c r="F2981" t="s">
        <v>8219</v>
      </c>
      <c r="G2981" t="s">
        <v>8224</v>
      </c>
      <c r="H2981" t="s">
        <v>8246</v>
      </c>
      <c r="I2981">
        <v>1323151140</v>
      </c>
      <c r="J2981">
        <v>1320528070</v>
      </c>
      <c r="K2981" t="b">
        <v>0</v>
      </c>
      <c r="L2981">
        <v>145</v>
      </c>
      <c r="M2981" t="b">
        <v>1</v>
      </c>
      <c r="N2981" t="s">
        <v>8279</v>
      </c>
      <c r="O2981" s="9">
        <f t="shared" si="276"/>
        <v>117</v>
      </c>
      <c r="P2981" s="5">
        <f t="shared" si="277"/>
        <v>60.26903448275862</v>
      </c>
      <c r="Q2981" t="str">
        <f t="shared" si="278"/>
        <v>music</v>
      </c>
      <c r="R2981" t="str">
        <f t="shared" si="279"/>
        <v>indie rock</v>
      </c>
      <c r="S2981" s="10">
        <f t="shared" si="280"/>
        <v>40852.889699074076</v>
      </c>
      <c r="T2981" s="10">
        <f t="shared" si="281"/>
        <v>40883.249305555553</v>
      </c>
    </row>
    <row r="2982" spans="1:20" ht="60" x14ac:dyDescent="0.25">
      <c r="A2982">
        <v>2973</v>
      </c>
      <c r="B2982" s="3" t="s">
        <v>2973</v>
      </c>
      <c r="C2982" s="3" t="s">
        <v>7083</v>
      </c>
      <c r="D2982">
        <v>5000</v>
      </c>
      <c r="E2982">
        <v>8740</v>
      </c>
      <c r="F2982" t="s">
        <v>8219</v>
      </c>
      <c r="G2982" t="s">
        <v>8224</v>
      </c>
      <c r="H2982" t="s">
        <v>8246</v>
      </c>
      <c r="I2982">
        <v>1451620800</v>
      </c>
      <c r="J2982">
        <v>1449171508</v>
      </c>
      <c r="K2982" t="b">
        <v>0</v>
      </c>
      <c r="L2982">
        <v>33</v>
      </c>
      <c r="M2982" t="b">
        <v>1</v>
      </c>
      <c r="N2982" t="s">
        <v>8271</v>
      </c>
      <c r="O2982" s="9">
        <f t="shared" si="276"/>
        <v>175</v>
      </c>
      <c r="P2982" s="5">
        <f t="shared" si="277"/>
        <v>264.84848484848487</v>
      </c>
      <c r="Q2982" t="str">
        <f t="shared" si="278"/>
        <v>theater</v>
      </c>
      <c r="R2982" t="str">
        <f t="shared" si="279"/>
        <v>plays</v>
      </c>
      <c r="S2982" s="10">
        <f t="shared" si="280"/>
        <v>42341.818379629629</v>
      </c>
      <c r="T2982" s="10">
        <f t="shared" si="281"/>
        <v>42370.166666666672</v>
      </c>
    </row>
    <row r="2983" spans="1:20" ht="45" x14ac:dyDescent="0.25">
      <c r="A2983">
        <v>46</v>
      </c>
      <c r="B2983" s="3" t="s">
        <v>48</v>
      </c>
      <c r="C2983" s="3" t="s">
        <v>4157</v>
      </c>
      <c r="D2983">
        <v>8400</v>
      </c>
      <c r="E2983">
        <v>8750</v>
      </c>
      <c r="F2983" t="s">
        <v>8219</v>
      </c>
      <c r="G2983" t="s">
        <v>8226</v>
      </c>
      <c r="H2983" t="s">
        <v>8248</v>
      </c>
      <c r="I2983">
        <v>1450220974</v>
      </c>
      <c r="J2983">
        <v>1447628974</v>
      </c>
      <c r="K2983" t="b">
        <v>0</v>
      </c>
      <c r="L2983">
        <v>45</v>
      </c>
      <c r="M2983" t="b">
        <v>1</v>
      </c>
      <c r="N2983" t="s">
        <v>8265</v>
      </c>
      <c r="O2983" s="9">
        <f t="shared" si="276"/>
        <v>104</v>
      </c>
      <c r="P2983" s="5">
        <f t="shared" si="277"/>
        <v>194.44444444444446</v>
      </c>
      <c r="Q2983" t="str">
        <f t="shared" si="278"/>
        <v>film &amp; video</v>
      </c>
      <c r="R2983" t="str">
        <f t="shared" si="279"/>
        <v>television</v>
      </c>
      <c r="S2983" s="10">
        <f t="shared" si="280"/>
        <v>42323.964976851858</v>
      </c>
      <c r="T2983" s="10">
        <f t="shared" si="281"/>
        <v>42353.964976851858</v>
      </c>
    </row>
    <row r="2984" spans="1:20" ht="60" x14ac:dyDescent="0.25">
      <c r="A2984">
        <v>2991</v>
      </c>
      <c r="B2984" s="3" t="s">
        <v>2991</v>
      </c>
      <c r="C2984" s="3" t="s">
        <v>7101</v>
      </c>
      <c r="D2984">
        <v>8500</v>
      </c>
      <c r="E2984">
        <v>8780</v>
      </c>
      <c r="F2984" t="s">
        <v>8219</v>
      </c>
      <c r="G2984" t="s">
        <v>8224</v>
      </c>
      <c r="H2984" t="s">
        <v>8246</v>
      </c>
      <c r="I2984">
        <v>1485547530</v>
      </c>
      <c r="J2984">
        <v>1483646730</v>
      </c>
      <c r="K2984" t="b">
        <v>0</v>
      </c>
      <c r="L2984">
        <v>93</v>
      </c>
      <c r="M2984" t="b">
        <v>1</v>
      </c>
      <c r="N2984" t="s">
        <v>8303</v>
      </c>
      <c r="O2984" s="9">
        <f t="shared" si="276"/>
        <v>103</v>
      </c>
      <c r="P2984" s="5">
        <f t="shared" si="277"/>
        <v>94.408602150537632</v>
      </c>
      <c r="Q2984" t="str">
        <f t="shared" si="278"/>
        <v>theater</v>
      </c>
      <c r="R2984" t="str">
        <f t="shared" si="279"/>
        <v>spaces</v>
      </c>
      <c r="S2984" s="10">
        <f t="shared" si="280"/>
        <v>42740.837152777778</v>
      </c>
      <c r="T2984" s="10">
        <f t="shared" si="281"/>
        <v>42762.837152777778</v>
      </c>
    </row>
    <row r="2985" spans="1:20" ht="30" x14ac:dyDescent="0.25">
      <c r="A2985">
        <v>2313</v>
      </c>
      <c r="B2985" s="3" t="s">
        <v>2314</v>
      </c>
      <c r="C2985" s="3" t="s">
        <v>6423</v>
      </c>
      <c r="D2985">
        <v>5000</v>
      </c>
      <c r="E2985">
        <v>8792.02</v>
      </c>
      <c r="F2985" t="s">
        <v>8219</v>
      </c>
      <c r="G2985" t="s">
        <v>8224</v>
      </c>
      <c r="H2985" t="s">
        <v>8246</v>
      </c>
      <c r="I2985">
        <v>1336086026</v>
      </c>
      <c r="J2985">
        <v>1333494026</v>
      </c>
      <c r="K2985" t="b">
        <v>1</v>
      </c>
      <c r="L2985">
        <v>157</v>
      </c>
      <c r="M2985" t="b">
        <v>1</v>
      </c>
      <c r="N2985" t="s">
        <v>8279</v>
      </c>
      <c r="O2985" s="9">
        <f t="shared" si="276"/>
        <v>176</v>
      </c>
      <c r="P2985" s="5">
        <f t="shared" si="277"/>
        <v>56.000127388535034</v>
      </c>
      <c r="Q2985" t="str">
        <f t="shared" si="278"/>
        <v>music</v>
      </c>
      <c r="R2985" t="str">
        <f t="shared" si="279"/>
        <v>indie rock</v>
      </c>
      <c r="S2985" s="10">
        <f t="shared" si="280"/>
        <v>41002.958634259259</v>
      </c>
      <c r="T2985" s="10">
        <f t="shared" si="281"/>
        <v>41032.958634259259</v>
      </c>
    </row>
    <row r="2986" spans="1:20" ht="60" x14ac:dyDescent="0.25">
      <c r="A2986">
        <v>2183</v>
      </c>
      <c r="B2986" s="3" t="s">
        <v>2184</v>
      </c>
      <c r="C2986" s="3" t="s">
        <v>6293</v>
      </c>
      <c r="D2986">
        <v>1800</v>
      </c>
      <c r="E2986">
        <v>8807</v>
      </c>
      <c r="F2986" t="s">
        <v>8219</v>
      </c>
      <c r="G2986" t="s">
        <v>8224</v>
      </c>
      <c r="H2986" t="s">
        <v>8246</v>
      </c>
      <c r="I2986">
        <v>1486616400</v>
      </c>
      <c r="J2986">
        <v>1484037977</v>
      </c>
      <c r="K2986" t="b">
        <v>0</v>
      </c>
      <c r="L2986">
        <v>279</v>
      </c>
      <c r="M2986" t="b">
        <v>1</v>
      </c>
      <c r="N2986" t="s">
        <v>8297</v>
      </c>
      <c r="O2986" s="9">
        <f t="shared" si="276"/>
        <v>489</v>
      </c>
      <c r="P2986" s="5">
        <f t="shared" si="277"/>
        <v>31.566308243727597</v>
      </c>
      <c r="Q2986" t="str">
        <f t="shared" si="278"/>
        <v>games</v>
      </c>
      <c r="R2986" t="str">
        <f t="shared" si="279"/>
        <v>tabletop games</v>
      </c>
      <c r="S2986" s="10">
        <f t="shared" si="280"/>
        <v>42745.365474537044</v>
      </c>
      <c r="T2986" s="10">
        <f t="shared" si="281"/>
        <v>42775.208333333328</v>
      </c>
    </row>
    <row r="2987" spans="1:20" ht="45" x14ac:dyDescent="0.25">
      <c r="A2987">
        <v>1385</v>
      </c>
      <c r="B2987" s="3" t="s">
        <v>1386</v>
      </c>
      <c r="C2987" s="3" t="s">
        <v>5495</v>
      </c>
      <c r="D2987">
        <v>8000</v>
      </c>
      <c r="E2987">
        <v>8832.49</v>
      </c>
      <c r="F2987" t="s">
        <v>8219</v>
      </c>
      <c r="G2987" t="s">
        <v>8236</v>
      </c>
      <c r="H2987" t="s">
        <v>8249</v>
      </c>
      <c r="I2987">
        <v>1461931860</v>
      </c>
      <c r="J2987">
        <v>1457109121</v>
      </c>
      <c r="K2987" t="b">
        <v>0</v>
      </c>
      <c r="L2987">
        <v>134</v>
      </c>
      <c r="M2987" t="b">
        <v>1</v>
      </c>
      <c r="N2987" t="s">
        <v>8276</v>
      </c>
      <c r="O2987" s="9">
        <f t="shared" si="276"/>
        <v>110</v>
      </c>
      <c r="P2987" s="5">
        <f t="shared" si="277"/>
        <v>65.914104477611943</v>
      </c>
      <c r="Q2987" t="str">
        <f t="shared" si="278"/>
        <v>music</v>
      </c>
      <c r="R2987" t="str">
        <f t="shared" si="279"/>
        <v>rock</v>
      </c>
      <c r="S2987" s="10">
        <f t="shared" si="280"/>
        <v>42433.688900462963</v>
      </c>
      <c r="T2987" s="10">
        <f t="shared" si="281"/>
        <v>42489.507638888885</v>
      </c>
    </row>
    <row r="2988" spans="1:20" ht="60" x14ac:dyDescent="0.25">
      <c r="A2988">
        <v>312</v>
      </c>
      <c r="B2988" s="3" t="s">
        <v>313</v>
      </c>
      <c r="C2988" s="3" t="s">
        <v>4422</v>
      </c>
      <c r="D2988">
        <v>8000</v>
      </c>
      <c r="E2988">
        <v>8950</v>
      </c>
      <c r="F2988" t="s">
        <v>8219</v>
      </c>
      <c r="G2988" t="s">
        <v>8224</v>
      </c>
      <c r="H2988" t="s">
        <v>8246</v>
      </c>
      <c r="I2988">
        <v>1365973432</v>
      </c>
      <c r="J2988">
        <v>1363381432</v>
      </c>
      <c r="K2988" t="b">
        <v>1</v>
      </c>
      <c r="L2988">
        <v>146</v>
      </c>
      <c r="M2988" t="b">
        <v>1</v>
      </c>
      <c r="N2988" t="s">
        <v>8269</v>
      </c>
      <c r="O2988" s="9">
        <f t="shared" si="276"/>
        <v>112</v>
      </c>
      <c r="P2988" s="5">
        <f t="shared" si="277"/>
        <v>61.301369863013697</v>
      </c>
      <c r="Q2988" t="str">
        <f t="shared" si="278"/>
        <v>film &amp; video</v>
      </c>
      <c r="R2988" t="str">
        <f t="shared" si="279"/>
        <v>documentary</v>
      </c>
      <c r="S2988" s="10">
        <f t="shared" si="280"/>
        <v>41348.877685185187</v>
      </c>
      <c r="T2988" s="10">
        <f t="shared" si="281"/>
        <v>41378.877685185187</v>
      </c>
    </row>
    <row r="2989" spans="1:20" ht="60" x14ac:dyDescent="0.25">
      <c r="A2989">
        <v>2253</v>
      </c>
      <c r="B2989" s="3" t="s">
        <v>2254</v>
      </c>
      <c r="C2989" s="3" t="s">
        <v>6363</v>
      </c>
      <c r="D2989">
        <v>8000</v>
      </c>
      <c r="E2989">
        <v>9015</v>
      </c>
      <c r="F2989" t="s">
        <v>8219</v>
      </c>
      <c r="G2989" t="s">
        <v>8224</v>
      </c>
      <c r="H2989" t="s">
        <v>8246</v>
      </c>
      <c r="I2989">
        <v>1447862947</v>
      </c>
      <c r="J2989">
        <v>1445267347</v>
      </c>
      <c r="K2989" t="b">
        <v>0</v>
      </c>
      <c r="L2989">
        <v>84</v>
      </c>
      <c r="M2989" t="b">
        <v>1</v>
      </c>
      <c r="N2989" t="s">
        <v>8297</v>
      </c>
      <c r="O2989" s="9">
        <f t="shared" si="276"/>
        <v>113</v>
      </c>
      <c r="P2989" s="5">
        <f t="shared" si="277"/>
        <v>107.32142857142857</v>
      </c>
      <c r="Q2989" t="str">
        <f t="shared" si="278"/>
        <v>games</v>
      </c>
      <c r="R2989" t="str">
        <f t="shared" si="279"/>
        <v>tabletop games</v>
      </c>
      <c r="S2989" s="10">
        <f t="shared" si="280"/>
        <v>42296.631331018521</v>
      </c>
      <c r="T2989" s="10">
        <f t="shared" si="281"/>
        <v>42326.672997685186</v>
      </c>
    </row>
    <row r="2990" spans="1:20" ht="45" x14ac:dyDescent="0.25">
      <c r="A2990">
        <v>2029</v>
      </c>
      <c r="B2990" s="3" t="s">
        <v>2030</v>
      </c>
      <c r="C2990" s="3" t="s">
        <v>6139</v>
      </c>
      <c r="D2990">
        <v>2500</v>
      </c>
      <c r="E2990">
        <v>9030</v>
      </c>
      <c r="F2990" t="s">
        <v>8219</v>
      </c>
      <c r="G2990" t="s">
        <v>8224</v>
      </c>
      <c r="H2990" t="s">
        <v>8246</v>
      </c>
      <c r="I2990">
        <v>1409099481</v>
      </c>
      <c r="J2990">
        <v>1406507481</v>
      </c>
      <c r="K2990" t="b">
        <v>1</v>
      </c>
      <c r="L2990">
        <v>94</v>
      </c>
      <c r="M2990" t="b">
        <v>1</v>
      </c>
      <c r="N2990" t="s">
        <v>8295</v>
      </c>
      <c r="O2990" s="9">
        <f t="shared" si="276"/>
        <v>361</v>
      </c>
      <c r="P2990" s="5">
        <f t="shared" si="277"/>
        <v>96.063829787234042</v>
      </c>
      <c r="Q2990" t="str">
        <f t="shared" si="278"/>
        <v>technology</v>
      </c>
      <c r="R2990" t="str">
        <f t="shared" si="279"/>
        <v>hardware</v>
      </c>
      <c r="S2990" s="10">
        <f t="shared" si="280"/>
        <v>41848.021770833337</v>
      </c>
      <c r="T2990" s="10">
        <f t="shared" si="281"/>
        <v>41878.021770833337</v>
      </c>
    </row>
    <row r="2991" spans="1:20" ht="60" x14ac:dyDescent="0.25">
      <c r="A2991">
        <v>363</v>
      </c>
      <c r="B2991" s="3" t="s">
        <v>364</v>
      </c>
      <c r="C2991" s="3" t="s">
        <v>4473</v>
      </c>
      <c r="D2991">
        <v>8925</v>
      </c>
      <c r="E2991">
        <v>9044</v>
      </c>
      <c r="F2991" t="s">
        <v>8219</v>
      </c>
      <c r="G2991" t="s">
        <v>8224</v>
      </c>
      <c r="H2991" t="s">
        <v>8246</v>
      </c>
      <c r="I2991">
        <v>1272828120</v>
      </c>
      <c r="J2991">
        <v>1268934736</v>
      </c>
      <c r="K2991" t="b">
        <v>0</v>
      </c>
      <c r="L2991">
        <v>26</v>
      </c>
      <c r="M2991" t="b">
        <v>1</v>
      </c>
      <c r="N2991" t="s">
        <v>8269</v>
      </c>
      <c r="O2991" s="9">
        <f t="shared" si="276"/>
        <v>101</v>
      </c>
      <c r="P2991" s="5">
        <f t="shared" si="277"/>
        <v>347.84615384615387</v>
      </c>
      <c r="Q2991" t="str">
        <f t="shared" si="278"/>
        <v>film &amp; video</v>
      </c>
      <c r="R2991" t="str">
        <f t="shared" si="279"/>
        <v>documentary</v>
      </c>
      <c r="S2991" s="10">
        <f t="shared" si="280"/>
        <v>40255.744629629626</v>
      </c>
      <c r="T2991" s="10">
        <f t="shared" si="281"/>
        <v>40300.806944444441</v>
      </c>
    </row>
    <row r="2992" spans="1:20" ht="60" x14ac:dyDescent="0.25">
      <c r="A2992">
        <v>7</v>
      </c>
      <c r="B2992" s="3" t="s">
        <v>9</v>
      </c>
      <c r="C2992" s="3" t="s">
        <v>4118</v>
      </c>
      <c r="D2992">
        <v>9000</v>
      </c>
      <c r="E2992">
        <v>9110</v>
      </c>
      <c r="F2992" t="s">
        <v>8219</v>
      </c>
      <c r="G2992" t="s">
        <v>8224</v>
      </c>
      <c r="H2992" t="s">
        <v>8246</v>
      </c>
      <c r="I2992">
        <v>1467680867</v>
      </c>
      <c r="J2992">
        <v>1464224867</v>
      </c>
      <c r="K2992" t="b">
        <v>0</v>
      </c>
      <c r="L2992">
        <v>57</v>
      </c>
      <c r="M2992" t="b">
        <v>1</v>
      </c>
      <c r="N2992" t="s">
        <v>8265</v>
      </c>
      <c r="O2992" s="9">
        <f t="shared" si="276"/>
        <v>101</v>
      </c>
      <c r="P2992" s="5">
        <f t="shared" si="277"/>
        <v>159.82456140350877</v>
      </c>
      <c r="Q2992" t="str">
        <f t="shared" si="278"/>
        <v>film &amp; video</v>
      </c>
      <c r="R2992" t="str">
        <f t="shared" si="279"/>
        <v>television</v>
      </c>
      <c r="S2992" s="10">
        <f t="shared" si="280"/>
        <v>42516.047071759262</v>
      </c>
      <c r="T2992" s="10">
        <f t="shared" si="281"/>
        <v>42556.047071759262</v>
      </c>
    </row>
    <row r="2993" spans="1:20" ht="60" x14ac:dyDescent="0.25">
      <c r="A2993">
        <v>1187</v>
      </c>
      <c r="B2993" s="3" t="s">
        <v>1188</v>
      </c>
      <c r="C2993" s="3" t="s">
        <v>5297</v>
      </c>
      <c r="D2993">
        <v>8750</v>
      </c>
      <c r="E2993">
        <v>9111</v>
      </c>
      <c r="F2993" t="s">
        <v>8219</v>
      </c>
      <c r="G2993" t="s">
        <v>8224</v>
      </c>
      <c r="H2993" t="s">
        <v>8246</v>
      </c>
      <c r="I2993">
        <v>1431885600</v>
      </c>
      <c r="J2993">
        <v>1429133323</v>
      </c>
      <c r="K2993" t="b">
        <v>0</v>
      </c>
      <c r="L2993">
        <v>70</v>
      </c>
      <c r="M2993" t="b">
        <v>1</v>
      </c>
      <c r="N2993" t="s">
        <v>8285</v>
      </c>
      <c r="O2993" s="9">
        <f t="shared" si="276"/>
        <v>104</v>
      </c>
      <c r="P2993" s="5">
        <f t="shared" si="277"/>
        <v>130.15714285714284</v>
      </c>
      <c r="Q2993" t="str">
        <f t="shared" si="278"/>
        <v>photography</v>
      </c>
      <c r="R2993" t="str">
        <f t="shared" si="279"/>
        <v>photobooks</v>
      </c>
      <c r="S2993" s="10">
        <f t="shared" si="280"/>
        <v>42109.894942129627</v>
      </c>
      <c r="T2993" s="10">
        <f t="shared" si="281"/>
        <v>42141.75</v>
      </c>
    </row>
    <row r="2994" spans="1:20" ht="60" x14ac:dyDescent="0.25">
      <c r="A2994">
        <v>1198</v>
      </c>
      <c r="B2994" s="3" t="s">
        <v>1199</v>
      </c>
      <c r="C2994" s="3" t="s">
        <v>5308</v>
      </c>
      <c r="D2994">
        <v>3500</v>
      </c>
      <c r="E2994">
        <v>9121</v>
      </c>
      <c r="F2994" t="s">
        <v>8219</v>
      </c>
      <c r="G2994" t="s">
        <v>8224</v>
      </c>
      <c r="H2994" t="s">
        <v>8246</v>
      </c>
      <c r="I2994">
        <v>1451530800</v>
      </c>
      <c r="J2994">
        <v>1448463086</v>
      </c>
      <c r="K2994" t="b">
        <v>0</v>
      </c>
      <c r="L2994">
        <v>167</v>
      </c>
      <c r="M2994" t="b">
        <v>1</v>
      </c>
      <c r="N2994" t="s">
        <v>8285</v>
      </c>
      <c r="O2994" s="9">
        <f t="shared" si="276"/>
        <v>261</v>
      </c>
      <c r="P2994" s="5">
        <f t="shared" si="277"/>
        <v>54.616766467065865</v>
      </c>
      <c r="Q2994" t="str">
        <f t="shared" si="278"/>
        <v>photography</v>
      </c>
      <c r="R2994" t="str">
        <f t="shared" si="279"/>
        <v>photobooks</v>
      </c>
      <c r="S2994" s="10">
        <f t="shared" si="280"/>
        <v>42333.619050925925</v>
      </c>
      <c r="T2994" s="10">
        <f t="shared" si="281"/>
        <v>42369.125</v>
      </c>
    </row>
    <row r="2995" spans="1:20" ht="30" x14ac:dyDescent="0.25">
      <c r="A2995">
        <v>3360</v>
      </c>
      <c r="B2995" s="3" t="s">
        <v>3359</v>
      </c>
      <c r="C2995" s="3" t="s">
        <v>7470</v>
      </c>
      <c r="D2995">
        <v>9000</v>
      </c>
      <c r="E2995">
        <v>9124</v>
      </c>
      <c r="F2995" t="s">
        <v>8219</v>
      </c>
      <c r="G2995" t="s">
        <v>8244</v>
      </c>
      <c r="H2995" t="s">
        <v>8258</v>
      </c>
      <c r="I2995">
        <v>1481731140</v>
      </c>
      <c r="J2995">
        <v>1479866343</v>
      </c>
      <c r="K2995" t="b">
        <v>0</v>
      </c>
      <c r="L2995">
        <v>72</v>
      </c>
      <c r="M2995" t="b">
        <v>1</v>
      </c>
      <c r="N2995" t="s">
        <v>8271</v>
      </c>
      <c r="O2995" s="9">
        <f t="shared" si="276"/>
        <v>101</v>
      </c>
      <c r="P2995" s="5">
        <f t="shared" si="277"/>
        <v>126.72222222222223</v>
      </c>
      <c r="Q2995" t="str">
        <f t="shared" si="278"/>
        <v>theater</v>
      </c>
      <c r="R2995" t="str">
        <f t="shared" si="279"/>
        <v>plays</v>
      </c>
      <c r="S2995" s="10">
        <f t="shared" si="280"/>
        <v>42697.082673611112</v>
      </c>
      <c r="T2995" s="10">
        <f t="shared" si="281"/>
        <v>42718.665972222225</v>
      </c>
    </row>
    <row r="2996" spans="1:20" ht="45" x14ac:dyDescent="0.25">
      <c r="A2996">
        <v>1615</v>
      </c>
      <c r="B2996" s="3" t="s">
        <v>1616</v>
      </c>
      <c r="C2996" s="3" t="s">
        <v>5725</v>
      </c>
      <c r="D2996">
        <v>8000</v>
      </c>
      <c r="E2996">
        <v>9130</v>
      </c>
      <c r="F2996" t="s">
        <v>8219</v>
      </c>
      <c r="G2996" t="s">
        <v>8224</v>
      </c>
      <c r="H2996" t="s">
        <v>8246</v>
      </c>
      <c r="I2996">
        <v>1323742396</v>
      </c>
      <c r="J2996">
        <v>1319850796</v>
      </c>
      <c r="K2996" t="b">
        <v>0</v>
      </c>
      <c r="L2996">
        <v>136</v>
      </c>
      <c r="M2996" t="b">
        <v>1</v>
      </c>
      <c r="N2996" t="s">
        <v>8276</v>
      </c>
      <c r="O2996" s="9">
        <f t="shared" si="276"/>
        <v>114</v>
      </c>
      <c r="P2996" s="5">
        <f t="shared" si="277"/>
        <v>67.132352941176464</v>
      </c>
      <c r="Q2996" t="str">
        <f t="shared" si="278"/>
        <v>music</v>
      </c>
      <c r="R2996" t="str">
        <f t="shared" si="279"/>
        <v>rock</v>
      </c>
      <c r="S2996" s="10">
        <f t="shared" si="280"/>
        <v>40845.050879629627</v>
      </c>
      <c r="T2996" s="10">
        <f t="shared" si="281"/>
        <v>40890.092546296299</v>
      </c>
    </row>
    <row r="2997" spans="1:20" ht="60" x14ac:dyDescent="0.25">
      <c r="A2997">
        <v>1850</v>
      </c>
      <c r="B2997" s="3" t="s">
        <v>1851</v>
      </c>
      <c r="C2997" s="3" t="s">
        <v>5960</v>
      </c>
      <c r="D2997">
        <v>9000</v>
      </c>
      <c r="E2997">
        <v>9137</v>
      </c>
      <c r="F2997" t="s">
        <v>8219</v>
      </c>
      <c r="G2997" t="s">
        <v>8224</v>
      </c>
      <c r="H2997" t="s">
        <v>8246</v>
      </c>
      <c r="I2997">
        <v>1405033300</v>
      </c>
      <c r="J2997">
        <v>1402441300</v>
      </c>
      <c r="K2997" t="b">
        <v>0</v>
      </c>
      <c r="L2997">
        <v>179</v>
      </c>
      <c r="M2997" t="b">
        <v>1</v>
      </c>
      <c r="N2997" t="s">
        <v>8276</v>
      </c>
      <c r="O2997" s="9">
        <f t="shared" si="276"/>
        <v>102</v>
      </c>
      <c r="P2997" s="5">
        <f t="shared" si="277"/>
        <v>51.044692737430168</v>
      </c>
      <c r="Q2997" t="str">
        <f t="shared" si="278"/>
        <v>music</v>
      </c>
      <c r="R2997" t="str">
        <f t="shared" si="279"/>
        <v>rock</v>
      </c>
      <c r="S2997" s="10">
        <f t="shared" si="280"/>
        <v>41800.959490740745</v>
      </c>
      <c r="T2997" s="10">
        <f t="shared" si="281"/>
        <v>41830.959490740745</v>
      </c>
    </row>
    <row r="2998" spans="1:20" ht="30" x14ac:dyDescent="0.25">
      <c r="A2998">
        <v>3041</v>
      </c>
      <c r="B2998" s="3" t="s">
        <v>3041</v>
      </c>
      <c r="C2998" s="3" t="s">
        <v>7151</v>
      </c>
      <c r="D2998">
        <v>8300</v>
      </c>
      <c r="E2998">
        <v>9170</v>
      </c>
      <c r="F2998" t="s">
        <v>8219</v>
      </c>
      <c r="G2998" t="s">
        <v>8224</v>
      </c>
      <c r="H2998" t="s">
        <v>8246</v>
      </c>
      <c r="I2998">
        <v>1453323048</v>
      </c>
      <c r="J2998">
        <v>1450731048</v>
      </c>
      <c r="K2998" t="b">
        <v>0</v>
      </c>
      <c r="L2998">
        <v>95</v>
      </c>
      <c r="M2998" t="b">
        <v>1</v>
      </c>
      <c r="N2998" t="s">
        <v>8303</v>
      </c>
      <c r="O2998" s="9">
        <f t="shared" si="276"/>
        <v>110</v>
      </c>
      <c r="P2998" s="5">
        <f t="shared" si="277"/>
        <v>96.526315789473685</v>
      </c>
      <c r="Q2998" t="str">
        <f t="shared" si="278"/>
        <v>theater</v>
      </c>
      <c r="R2998" t="str">
        <f t="shared" si="279"/>
        <v>spaces</v>
      </c>
      <c r="S2998" s="10">
        <f t="shared" si="280"/>
        <v>42359.868611111116</v>
      </c>
      <c r="T2998" s="10">
        <f t="shared" si="281"/>
        <v>42389.868611111116</v>
      </c>
    </row>
    <row r="2999" spans="1:20" ht="60" x14ac:dyDescent="0.25">
      <c r="A2999">
        <v>2090</v>
      </c>
      <c r="B2999" s="3" t="s">
        <v>2091</v>
      </c>
      <c r="C2999" s="3" t="s">
        <v>6200</v>
      </c>
      <c r="D2999">
        <v>8000</v>
      </c>
      <c r="E2999">
        <v>9203.23</v>
      </c>
      <c r="F2999" t="s">
        <v>8219</v>
      </c>
      <c r="G2999" t="s">
        <v>8224</v>
      </c>
      <c r="H2999" t="s">
        <v>8246</v>
      </c>
      <c r="I2999">
        <v>1361696955</v>
      </c>
      <c r="J2999">
        <v>1359104955</v>
      </c>
      <c r="K2999" t="b">
        <v>0</v>
      </c>
      <c r="L2999">
        <v>160</v>
      </c>
      <c r="M2999" t="b">
        <v>1</v>
      </c>
      <c r="N2999" t="s">
        <v>8279</v>
      </c>
      <c r="O2999" s="9">
        <f t="shared" si="276"/>
        <v>115</v>
      </c>
      <c r="P2999" s="5">
        <f t="shared" si="277"/>
        <v>57.520187499999999</v>
      </c>
      <c r="Q2999" t="str">
        <f t="shared" si="278"/>
        <v>music</v>
      </c>
      <c r="R2999" t="str">
        <f t="shared" si="279"/>
        <v>indie rock</v>
      </c>
      <c r="S2999" s="10">
        <f t="shared" si="280"/>
        <v>41299.381423611114</v>
      </c>
      <c r="T2999" s="10">
        <f t="shared" si="281"/>
        <v>41329.381423611114</v>
      </c>
    </row>
    <row r="3000" spans="1:20" ht="45" x14ac:dyDescent="0.25">
      <c r="A3000">
        <v>252</v>
      </c>
      <c r="B3000" s="3" t="s">
        <v>253</v>
      </c>
      <c r="C3000" s="3" t="s">
        <v>4362</v>
      </c>
      <c r="D3000">
        <v>5000</v>
      </c>
      <c r="E3000">
        <v>9228</v>
      </c>
      <c r="F3000" t="s">
        <v>8219</v>
      </c>
      <c r="G3000" t="s">
        <v>8224</v>
      </c>
      <c r="H3000" t="s">
        <v>8246</v>
      </c>
      <c r="I3000">
        <v>1275364740</v>
      </c>
      <c r="J3000">
        <v>1269878058</v>
      </c>
      <c r="K3000" t="b">
        <v>1</v>
      </c>
      <c r="L3000">
        <v>108</v>
      </c>
      <c r="M3000" t="b">
        <v>1</v>
      </c>
      <c r="N3000" t="s">
        <v>8269</v>
      </c>
      <c r="O3000" s="9">
        <f t="shared" si="276"/>
        <v>185</v>
      </c>
      <c r="P3000" s="5">
        <f t="shared" si="277"/>
        <v>85.444444444444443</v>
      </c>
      <c r="Q3000" t="str">
        <f t="shared" si="278"/>
        <v>film &amp; video</v>
      </c>
      <c r="R3000" t="str">
        <f t="shared" si="279"/>
        <v>documentary</v>
      </c>
      <c r="S3000" s="10">
        <f t="shared" si="280"/>
        <v>40266.662708333337</v>
      </c>
      <c r="T3000" s="10">
        <f t="shared" si="281"/>
        <v>40330.165972222225</v>
      </c>
    </row>
    <row r="3001" spans="1:20" ht="60" x14ac:dyDescent="0.25">
      <c r="A3001">
        <v>1895</v>
      </c>
      <c r="B3001" s="3" t="s">
        <v>1896</v>
      </c>
      <c r="C3001" s="3" t="s">
        <v>6005</v>
      </c>
      <c r="D3001">
        <v>9072</v>
      </c>
      <c r="E3001">
        <v>9228</v>
      </c>
      <c r="F3001" t="s">
        <v>8219</v>
      </c>
      <c r="G3001" t="s">
        <v>8224</v>
      </c>
      <c r="H3001" t="s">
        <v>8246</v>
      </c>
      <c r="I3001">
        <v>1445363722</v>
      </c>
      <c r="J3001">
        <v>1442771722</v>
      </c>
      <c r="K3001" t="b">
        <v>0</v>
      </c>
      <c r="L3001">
        <v>47</v>
      </c>
      <c r="M3001" t="b">
        <v>1</v>
      </c>
      <c r="N3001" t="s">
        <v>8279</v>
      </c>
      <c r="O3001" s="9">
        <f t="shared" si="276"/>
        <v>102</v>
      </c>
      <c r="P3001" s="5">
        <f t="shared" si="277"/>
        <v>196.34042553191489</v>
      </c>
      <c r="Q3001" t="str">
        <f t="shared" si="278"/>
        <v>music</v>
      </c>
      <c r="R3001" t="str">
        <f t="shared" si="279"/>
        <v>indie rock</v>
      </c>
      <c r="S3001" s="10">
        <f t="shared" si="280"/>
        <v>42267.746782407412</v>
      </c>
      <c r="T3001" s="10">
        <f t="shared" si="281"/>
        <v>42297.746782407412</v>
      </c>
    </row>
    <row r="3002" spans="1:20" ht="60" x14ac:dyDescent="0.25">
      <c r="A3002">
        <v>2243</v>
      </c>
      <c r="B3002" s="3" t="s">
        <v>2244</v>
      </c>
      <c r="C3002" s="3" t="s">
        <v>6353</v>
      </c>
      <c r="D3002">
        <v>1</v>
      </c>
      <c r="E3002">
        <v>9302.5</v>
      </c>
      <c r="F3002" t="s">
        <v>8219</v>
      </c>
      <c r="G3002" t="s">
        <v>8224</v>
      </c>
      <c r="H3002" t="s">
        <v>8246</v>
      </c>
      <c r="I3002">
        <v>1489374000</v>
      </c>
      <c r="J3002">
        <v>1488823290</v>
      </c>
      <c r="K3002" t="b">
        <v>0</v>
      </c>
      <c r="L3002">
        <v>2035</v>
      </c>
      <c r="M3002" t="b">
        <v>1</v>
      </c>
      <c r="N3002" t="s">
        <v>8297</v>
      </c>
      <c r="O3002" s="9">
        <f t="shared" si="276"/>
        <v>930250</v>
      </c>
      <c r="P3002" s="5">
        <f t="shared" si="277"/>
        <v>4.5712530712530715</v>
      </c>
      <c r="Q3002" t="str">
        <f t="shared" si="278"/>
        <v>games</v>
      </c>
      <c r="R3002" t="str">
        <f t="shared" si="279"/>
        <v>tabletop games</v>
      </c>
      <c r="S3002" s="10">
        <f t="shared" si="280"/>
        <v>42800.751041666663</v>
      </c>
      <c r="T3002" s="10">
        <f t="shared" si="281"/>
        <v>42807.125</v>
      </c>
    </row>
    <row r="3003" spans="1:20" ht="60" x14ac:dyDescent="0.25">
      <c r="A3003">
        <v>1519</v>
      </c>
      <c r="B3003" s="3" t="s">
        <v>1520</v>
      </c>
      <c r="C3003" s="3" t="s">
        <v>5629</v>
      </c>
      <c r="D3003">
        <v>9000</v>
      </c>
      <c r="E3003">
        <v>9302.75</v>
      </c>
      <c r="F3003" t="s">
        <v>8219</v>
      </c>
      <c r="G3003" t="s">
        <v>8224</v>
      </c>
      <c r="H3003" t="s">
        <v>8246</v>
      </c>
      <c r="I3003">
        <v>1403301540</v>
      </c>
      <c r="J3003">
        <v>1400867283</v>
      </c>
      <c r="K3003" t="b">
        <v>1</v>
      </c>
      <c r="L3003">
        <v>145</v>
      </c>
      <c r="M3003" t="b">
        <v>1</v>
      </c>
      <c r="N3003" t="s">
        <v>8285</v>
      </c>
      <c r="O3003" s="9">
        <f t="shared" si="276"/>
        <v>103</v>
      </c>
      <c r="P3003" s="5">
        <f t="shared" si="277"/>
        <v>64.156896551724131</v>
      </c>
      <c r="Q3003" t="str">
        <f t="shared" si="278"/>
        <v>photography</v>
      </c>
      <c r="R3003" t="str">
        <f t="shared" si="279"/>
        <v>photobooks</v>
      </c>
      <c r="S3003" s="10">
        <f t="shared" si="280"/>
        <v>41782.741701388892</v>
      </c>
      <c r="T3003" s="10">
        <f t="shared" si="281"/>
        <v>41810.915972222225</v>
      </c>
    </row>
    <row r="3004" spans="1:20" ht="30" x14ac:dyDescent="0.25">
      <c r="A3004">
        <v>1376</v>
      </c>
      <c r="B3004" s="3" t="s">
        <v>1377</v>
      </c>
      <c r="C3004" s="3" t="s">
        <v>5486</v>
      </c>
      <c r="D3004">
        <v>3700</v>
      </c>
      <c r="E3004">
        <v>9342</v>
      </c>
      <c r="F3004" t="s">
        <v>8219</v>
      </c>
      <c r="G3004" t="s">
        <v>8225</v>
      </c>
      <c r="H3004" t="s">
        <v>8247</v>
      </c>
      <c r="I3004">
        <v>1480784606</v>
      </c>
      <c r="J3004">
        <v>1478189006</v>
      </c>
      <c r="K3004" t="b">
        <v>0</v>
      </c>
      <c r="L3004">
        <v>168</v>
      </c>
      <c r="M3004" t="b">
        <v>1</v>
      </c>
      <c r="N3004" t="s">
        <v>8276</v>
      </c>
      <c r="O3004" s="9">
        <f t="shared" si="276"/>
        <v>252</v>
      </c>
      <c r="P3004" s="5">
        <f t="shared" si="277"/>
        <v>55.607142857142854</v>
      </c>
      <c r="Q3004" t="str">
        <f t="shared" si="278"/>
        <v>music</v>
      </c>
      <c r="R3004" t="str">
        <f t="shared" si="279"/>
        <v>rock</v>
      </c>
      <c r="S3004" s="10">
        <f t="shared" si="280"/>
        <v>42677.669050925921</v>
      </c>
      <c r="T3004" s="10">
        <f t="shared" si="281"/>
        <v>42707.710717592592</v>
      </c>
    </row>
    <row r="3005" spans="1:20" ht="45" x14ac:dyDescent="0.25">
      <c r="A3005">
        <v>2311</v>
      </c>
      <c r="B3005" s="3" t="s">
        <v>2312</v>
      </c>
      <c r="C3005" s="3" t="s">
        <v>6421</v>
      </c>
      <c r="D3005">
        <v>9000</v>
      </c>
      <c r="E3005">
        <v>9370</v>
      </c>
      <c r="F3005" t="s">
        <v>8219</v>
      </c>
      <c r="G3005" t="s">
        <v>8224</v>
      </c>
      <c r="H3005" t="s">
        <v>8246</v>
      </c>
      <c r="I3005">
        <v>1399421189</v>
      </c>
      <c r="J3005">
        <v>1396829189</v>
      </c>
      <c r="K3005" t="b">
        <v>1</v>
      </c>
      <c r="L3005">
        <v>104</v>
      </c>
      <c r="M3005" t="b">
        <v>1</v>
      </c>
      <c r="N3005" t="s">
        <v>8279</v>
      </c>
      <c r="O3005" s="9">
        <f t="shared" si="276"/>
        <v>104</v>
      </c>
      <c r="P3005" s="5">
        <f t="shared" si="277"/>
        <v>90.09615384615384</v>
      </c>
      <c r="Q3005" t="str">
        <f t="shared" si="278"/>
        <v>music</v>
      </c>
      <c r="R3005" t="str">
        <f t="shared" si="279"/>
        <v>indie rock</v>
      </c>
      <c r="S3005" s="10">
        <f t="shared" si="280"/>
        <v>41736.004502314812</v>
      </c>
      <c r="T3005" s="10">
        <f t="shared" si="281"/>
        <v>41766.004502314812</v>
      </c>
    </row>
    <row r="3006" spans="1:20" ht="45" x14ac:dyDescent="0.25">
      <c r="A3006">
        <v>398</v>
      </c>
      <c r="B3006" s="3" t="s">
        <v>399</v>
      </c>
      <c r="C3006" s="3" t="s">
        <v>4508</v>
      </c>
      <c r="D3006">
        <v>7500</v>
      </c>
      <c r="E3006">
        <v>9387</v>
      </c>
      <c r="F3006" t="s">
        <v>8219</v>
      </c>
      <c r="G3006" t="s">
        <v>8224</v>
      </c>
      <c r="H3006" t="s">
        <v>8246</v>
      </c>
      <c r="I3006">
        <v>1430334126</v>
      </c>
      <c r="J3006">
        <v>1426446126</v>
      </c>
      <c r="K3006" t="b">
        <v>0</v>
      </c>
      <c r="L3006">
        <v>67</v>
      </c>
      <c r="M3006" t="b">
        <v>1</v>
      </c>
      <c r="N3006" t="s">
        <v>8269</v>
      </c>
      <c r="O3006" s="9">
        <f t="shared" si="276"/>
        <v>125</v>
      </c>
      <c r="P3006" s="5">
        <f t="shared" si="277"/>
        <v>140.1044776119403</v>
      </c>
      <c r="Q3006" t="str">
        <f t="shared" si="278"/>
        <v>film &amp; video</v>
      </c>
      <c r="R3006" t="str">
        <f t="shared" si="279"/>
        <v>documentary</v>
      </c>
      <c r="S3006" s="10">
        <f t="shared" si="280"/>
        <v>42078.793124999997</v>
      </c>
      <c r="T3006" s="10">
        <f t="shared" si="281"/>
        <v>42123.793124999997</v>
      </c>
    </row>
    <row r="3007" spans="1:20" ht="60" x14ac:dyDescent="0.25">
      <c r="A3007">
        <v>1754</v>
      </c>
      <c r="B3007" s="3" t="s">
        <v>1755</v>
      </c>
      <c r="C3007" s="3" t="s">
        <v>5864</v>
      </c>
      <c r="D3007">
        <v>8500</v>
      </c>
      <c r="E3007">
        <v>9395</v>
      </c>
      <c r="F3007" t="s">
        <v>8219</v>
      </c>
      <c r="G3007" t="s">
        <v>8229</v>
      </c>
      <c r="H3007" t="s">
        <v>8251</v>
      </c>
      <c r="I3007">
        <v>1428091353</v>
      </c>
      <c r="J3007">
        <v>1425502953</v>
      </c>
      <c r="K3007" t="b">
        <v>0</v>
      </c>
      <c r="L3007">
        <v>90</v>
      </c>
      <c r="M3007" t="b">
        <v>1</v>
      </c>
      <c r="N3007" t="s">
        <v>8285</v>
      </c>
      <c r="O3007" s="9">
        <f t="shared" si="276"/>
        <v>111</v>
      </c>
      <c r="P3007" s="5">
        <f t="shared" si="277"/>
        <v>104.38888888888889</v>
      </c>
      <c r="Q3007" t="str">
        <f t="shared" si="278"/>
        <v>photography</v>
      </c>
      <c r="R3007" t="str">
        <f t="shared" si="279"/>
        <v>photobooks</v>
      </c>
      <c r="S3007" s="10">
        <f t="shared" si="280"/>
        <v>42067.876770833333</v>
      </c>
      <c r="T3007" s="10">
        <f t="shared" si="281"/>
        <v>42097.835104166668</v>
      </c>
    </row>
    <row r="3008" spans="1:20" ht="45" x14ac:dyDescent="0.25">
      <c r="A3008">
        <v>3155</v>
      </c>
      <c r="B3008" s="3" t="s">
        <v>3155</v>
      </c>
      <c r="C3008" s="3" t="s">
        <v>7265</v>
      </c>
      <c r="D3008">
        <v>5000</v>
      </c>
      <c r="E3008">
        <v>9425.23</v>
      </c>
      <c r="F3008" t="s">
        <v>8219</v>
      </c>
      <c r="G3008" t="s">
        <v>8225</v>
      </c>
      <c r="H3008" t="s">
        <v>8247</v>
      </c>
      <c r="I3008">
        <v>1356004725</v>
      </c>
      <c r="J3008">
        <v>1353412725</v>
      </c>
      <c r="K3008" t="b">
        <v>1</v>
      </c>
      <c r="L3008">
        <v>302</v>
      </c>
      <c r="M3008" t="b">
        <v>1</v>
      </c>
      <c r="N3008" t="s">
        <v>8271</v>
      </c>
      <c r="O3008" s="9">
        <f t="shared" si="276"/>
        <v>189</v>
      </c>
      <c r="P3008" s="5">
        <f t="shared" si="277"/>
        <v>31.209370860927152</v>
      </c>
      <c r="Q3008" t="str">
        <f t="shared" si="278"/>
        <v>theater</v>
      </c>
      <c r="R3008" t="str">
        <f t="shared" si="279"/>
        <v>plays</v>
      </c>
      <c r="S3008" s="10">
        <f t="shared" si="280"/>
        <v>41233.499131944445</v>
      </c>
      <c r="T3008" s="10">
        <f t="shared" si="281"/>
        <v>41263.499131944445</v>
      </c>
    </row>
    <row r="3009" spans="1:20" ht="60" x14ac:dyDescent="0.25">
      <c r="A3009">
        <v>1747</v>
      </c>
      <c r="B3009" s="3" t="s">
        <v>1748</v>
      </c>
      <c r="C3009" s="3" t="s">
        <v>5857</v>
      </c>
      <c r="D3009">
        <v>9000</v>
      </c>
      <c r="E3009">
        <v>9446</v>
      </c>
      <c r="F3009" t="s">
        <v>8219</v>
      </c>
      <c r="G3009" t="s">
        <v>8225</v>
      </c>
      <c r="H3009" t="s">
        <v>8247</v>
      </c>
      <c r="I3009">
        <v>1447426800</v>
      </c>
      <c r="J3009">
        <v>1444904830</v>
      </c>
      <c r="K3009" t="b">
        <v>0</v>
      </c>
      <c r="L3009">
        <v>159</v>
      </c>
      <c r="M3009" t="b">
        <v>1</v>
      </c>
      <c r="N3009" t="s">
        <v>8285</v>
      </c>
      <c r="O3009" s="9">
        <f t="shared" si="276"/>
        <v>105</v>
      </c>
      <c r="P3009" s="5">
        <f t="shared" si="277"/>
        <v>59.408805031446541</v>
      </c>
      <c r="Q3009" t="str">
        <f t="shared" si="278"/>
        <v>photography</v>
      </c>
      <c r="R3009" t="str">
        <f t="shared" si="279"/>
        <v>photobooks</v>
      </c>
      <c r="S3009" s="10">
        <f t="shared" si="280"/>
        <v>42292.435532407413</v>
      </c>
      <c r="T3009" s="10">
        <f t="shared" si="281"/>
        <v>42321.625</v>
      </c>
    </row>
    <row r="3010" spans="1:20" x14ac:dyDescent="0.25">
      <c r="A3010">
        <v>1366</v>
      </c>
      <c r="B3010" s="3" t="s">
        <v>1367</v>
      </c>
      <c r="C3010" s="3" t="s">
        <v>5476</v>
      </c>
      <c r="D3010">
        <v>7500</v>
      </c>
      <c r="E3010">
        <v>9486.69</v>
      </c>
      <c r="F3010" t="s">
        <v>8219</v>
      </c>
      <c r="G3010" t="s">
        <v>8224</v>
      </c>
      <c r="H3010" t="s">
        <v>8246</v>
      </c>
      <c r="I3010">
        <v>1417049663</v>
      </c>
      <c r="J3010">
        <v>1413158063</v>
      </c>
      <c r="K3010" t="b">
        <v>0</v>
      </c>
      <c r="L3010">
        <v>147</v>
      </c>
      <c r="M3010" t="b">
        <v>1</v>
      </c>
      <c r="N3010" t="s">
        <v>8276</v>
      </c>
      <c r="O3010" s="9">
        <f t="shared" ref="O3010:O3073" si="282">ROUND((E3010/D3010)*100,0)</f>
        <v>126</v>
      </c>
      <c r="P3010" s="5">
        <f t="shared" ref="P3010:P3073" si="283">E3010/L3010</f>
        <v>64.535306122448986</v>
      </c>
      <c r="Q3010" t="str">
        <f t="shared" ref="Q3010:Q3073" si="284">LEFT(N3010,SEARCH("/",N3010)-1)</f>
        <v>music</v>
      </c>
      <c r="R3010" t="str">
        <f t="shared" ref="R3010:R3073" si="285">RIGHT(N3010,LEN(N3010)-SEARCH("/",N3010,1))</f>
        <v>rock</v>
      </c>
      <c r="S3010" s="10">
        <f t="shared" ref="S3010:S3073" si="286">(((J3010/60)/60)/24)+DATE(1970,1,1)</f>
        <v>41924.996099537035</v>
      </c>
      <c r="T3010" s="10">
        <f t="shared" ref="T3010:T3073" si="287">(((I3010/60)/60)/24)+DATE(1970,1,1)</f>
        <v>41970.037766203706</v>
      </c>
    </row>
    <row r="3011" spans="1:20" ht="60" x14ac:dyDescent="0.25">
      <c r="A3011">
        <v>739</v>
      </c>
      <c r="B3011" s="3" t="s">
        <v>740</v>
      </c>
      <c r="C3011" s="3" t="s">
        <v>4849</v>
      </c>
      <c r="D3011">
        <v>6000</v>
      </c>
      <c r="E3011">
        <v>9500</v>
      </c>
      <c r="F3011" t="s">
        <v>8219</v>
      </c>
      <c r="G3011" t="s">
        <v>8224</v>
      </c>
      <c r="H3011" t="s">
        <v>8246</v>
      </c>
      <c r="I3011">
        <v>1407758629</v>
      </c>
      <c r="J3011">
        <v>1404907429</v>
      </c>
      <c r="K3011" t="b">
        <v>0</v>
      </c>
      <c r="L3011">
        <v>139</v>
      </c>
      <c r="M3011" t="b">
        <v>1</v>
      </c>
      <c r="N3011" t="s">
        <v>8274</v>
      </c>
      <c r="O3011" s="9">
        <f t="shared" si="282"/>
        <v>158</v>
      </c>
      <c r="P3011" s="5">
        <f t="shared" si="283"/>
        <v>68.345323741007192</v>
      </c>
      <c r="Q3011" t="str">
        <f t="shared" si="284"/>
        <v>publishing</v>
      </c>
      <c r="R3011" t="str">
        <f t="shared" si="285"/>
        <v>nonfiction</v>
      </c>
      <c r="S3011" s="10">
        <f t="shared" si="286"/>
        <v>41829.502650462964</v>
      </c>
      <c r="T3011" s="10">
        <f t="shared" si="287"/>
        <v>41862.502650462964</v>
      </c>
    </row>
    <row r="3012" spans="1:20" ht="45" x14ac:dyDescent="0.25">
      <c r="A3012">
        <v>3433</v>
      </c>
      <c r="B3012" s="3" t="s">
        <v>3432</v>
      </c>
      <c r="C3012" s="3" t="s">
        <v>7543</v>
      </c>
      <c r="D3012">
        <v>9500</v>
      </c>
      <c r="E3012">
        <v>9525</v>
      </c>
      <c r="F3012" t="s">
        <v>8219</v>
      </c>
      <c r="G3012" t="s">
        <v>8224</v>
      </c>
      <c r="H3012" t="s">
        <v>8246</v>
      </c>
      <c r="I3012">
        <v>1402974000</v>
      </c>
      <c r="J3012">
        <v>1400290255</v>
      </c>
      <c r="K3012" t="b">
        <v>0</v>
      </c>
      <c r="L3012">
        <v>71</v>
      </c>
      <c r="M3012" t="b">
        <v>1</v>
      </c>
      <c r="N3012" t="s">
        <v>8271</v>
      </c>
      <c r="O3012" s="9">
        <f t="shared" si="282"/>
        <v>100</v>
      </c>
      <c r="P3012" s="5">
        <f t="shared" si="283"/>
        <v>134.1549295774648</v>
      </c>
      <c r="Q3012" t="str">
        <f t="shared" si="284"/>
        <v>theater</v>
      </c>
      <c r="R3012" t="str">
        <f t="shared" si="285"/>
        <v>plays</v>
      </c>
      <c r="S3012" s="10">
        <f t="shared" si="286"/>
        <v>41776.063136574077</v>
      </c>
      <c r="T3012" s="10">
        <f t="shared" si="287"/>
        <v>41807.125</v>
      </c>
    </row>
    <row r="3013" spans="1:20" ht="60" x14ac:dyDescent="0.25">
      <c r="A3013">
        <v>2828</v>
      </c>
      <c r="B3013" s="3" t="s">
        <v>2828</v>
      </c>
      <c r="C3013" s="3" t="s">
        <v>6938</v>
      </c>
      <c r="D3013">
        <v>9500</v>
      </c>
      <c r="E3013">
        <v>9536</v>
      </c>
      <c r="F3013" t="s">
        <v>8219</v>
      </c>
      <c r="G3013" t="s">
        <v>8225</v>
      </c>
      <c r="H3013" t="s">
        <v>8247</v>
      </c>
      <c r="I3013">
        <v>1443826800</v>
      </c>
      <c r="J3013">
        <v>1441606869</v>
      </c>
      <c r="K3013" t="b">
        <v>0</v>
      </c>
      <c r="L3013">
        <v>97</v>
      </c>
      <c r="M3013" t="b">
        <v>1</v>
      </c>
      <c r="N3013" t="s">
        <v>8271</v>
      </c>
      <c r="O3013" s="9">
        <f t="shared" si="282"/>
        <v>100</v>
      </c>
      <c r="P3013" s="5">
        <f t="shared" si="283"/>
        <v>98.30927835051547</v>
      </c>
      <c r="Q3013" t="str">
        <f t="shared" si="284"/>
        <v>theater</v>
      </c>
      <c r="R3013" t="str">
        <f t="shared" si="285"/>
        <v>plays</v>
      </c>
      <c r="S3013" s="10">
        <f t="shared" si="286"/>
        <v>42254.264687499999</v>
      </c>
      <c r="T3013" s="10">
        <f t="shared" si="287"/>
        <v>42279.958333333328</v>
      </c>
    </row>
    <row r="3014" spans="1:20" ht="45" x14ac:dyDescent="0.25">
      <c r="A3014">
        <v>1266</v>
      </c>
      <c r="B3014" s="3" t="s">
        <v>1267</v>
      </c>
      <c r="C3014" s="3" t="s">
        <v>5376</v>
      </c>
      <c r="D3014">
        <v>9500</v>
      </c>
      <c r="E3014">
        <v>9545</v>
      </c>
      <c r="F3014" t="s">
        <v>8219</v>
      </c>
      <c r="G3014" t="s">
        <v>8224</v>
      </c>
      <c r="H3014" t="s">
        <v>8246</v>
      </c>
      <c r="I3014">
        <v>1389474145</v>
      </c>
      <c r="J3014">
        <v>1386882145</v>
      </c>
      <c r="K3014" t="b">
        <v>1</v>
      </c>
      <c r="L3014">
        <v>50</v>
      </c>
      <c r="M3014" t="b">
        <v>1</v>
      </c>
      <c r="N3014" t="s">
        <v>8276</v>
      </c>
      <c r="O3014" s="9">
        <f t="shared" si="282"/>
        <v>100</v>
      </c>
      <c r="P3014" s="5">
        <f t="shared" si="283"/>
        <v>190.9</v>
      </c>
      <c r="Q3014" t="str">
        <f t="shared" si="284"/>
        <v>music</v>
      </c>
      <c r="R3014" t="str">
        <f t="shared" si="285"/>
        <v>rock</v>
      </c>
      <c r="S3014" s="10">
        <f t="shared" si="286"/>
        <v>41620.87667824074</v>
      </c>
      <c r="T3014" s="10">
        <f t="shared" si="287"/>
        <v>41650.87667824074</v>
      </c>
    </row>
    <row r="3015" spans="1:20" ht="60" x14ac:dyDescent="0.25">
      <c r="A3015">
        <v>1189</v>
      </c>
      <c r="B3015" s="3" t="s">
        <v>1190</v>
      </c>
      <c r="C3015" s="3" t="s">
        <v>5299</v>
      </c>
      <c r="D3015">
        <v>9000</v>
      </c>
      <c r="E3015">
        <v>9700</v>
      </c>
      <c r="F3015" t="s">
        <v>8219</v>
      </c>
      <c r="G3015" t="s">
        <v>8224</v>
      </c>
      <c r="H3015" t="s">
        <v>8246</v>
      </c>
      <c r="I3015">
        <v>1467242995</v>
      </c>
      <c r="J3015">
        <v>1465428595</v>
      </c>
      <c r="K3015" t="b">
        <v>0</v>
      </c>
      <c r="L3015">
        <v>86</v>
      </c>
      <c r="M3015" t="b">
        <v>1</v>
      </c>
      <c r="N3015" t="s">
        <v>8285</v>
      </c>
      <c r="O3015" s="9">
        <f t="shared" si="282"/>
        <v>108</v>
      </c>
      <c r="P3015" s="5">
        <f t="shared" si="283"/>
        <v>112.79069767441861</v>
      </c>
      <c r="Q3015" t="str">
        <f t="shared" si="284"/>
        <v>photography</v>
      </c>
      <c r="R3015" t="str">
        <f t="shared" si="285"/>
        <v>photobooks</v>
      </c>
      <c r="S3015" s="10">
        <f t="shared" si="286"/>
        <v>42529.979108796295</v>
      </c>
      <c r="T3015" s="10">
        <f t="shared" si="287"/>
        <v>42550.979108796295</v>
      </c>
    </row>
    <row r="3016" spans="1:20" ht="60" x14ac:dyDescent="0.25">
      <c r="A3016">
        <v>1468</v>
      </c>
      <c r="B3016" s="3" t="s">
        <v>1469</v>
      </c>
      <c r="C3016" s="3" t="s">
        <v>5578</v>
      </c>
      <c r="D3016">
        <v>9500</v>
      </c>
      <c r="E3016">
        <v>9725</v>
      </c>
      <c r="F3016" t="s">
        <v>8219</v>
      </c>
      <c r="G3016" t="s">
        <v>8224</v>
      </c>
      <c r="H3016" t="s">
        <v>8246</v>
      </c>
      <c r="I3016">
        <v>1307838049</v>
      </c>
      <c r="J3016">
        <v>1302654049</v>
      </c>
      <c r="K3016" t="b">
        <v>1</v>
      </c>
      <c r="L3016">
        <v>293</v>
      </c>
      <c r="M3016" t="b">
        <v>1</v>
      </c>
      <c r="N3016" t="s">
        <v>8288</v>
      </c>
      <c r="O3016" s="9">
        <f t="shared" si="282"/>
        <v>102</v>
      </c>
      <c r="P3016" s="5">
        <f t="shared" si="283"/>
        <v>33.191126279863482</v>
      </c>
      <c r="Q3016" t="str">
        <f t="shared" si="284"/>
        <v>publishing</v>
      </c>
      <c r="R3016" t="str">
        <f t="shared" si="285"/>
        <v>radio &amp; podcasts</v>
      </c>
      <c r="S3016" s="10">
        <f t="shared" si="286"/>
        <v>40646.014456018522</v>
      </c>
      <c r="T3016" s="10">
        <f t="shared" si="287"/>
        <v>40706.014456018522</v>
      </c>
    </row>
    <row r="3017" spans="1:20" ht="45" x14ac:dyDescent="0.25">
      <c r="A3017">
        <v>305</v>
      </c>
      <c r="B3017" s="3" t="s">
        <v>306</v>
      </c>
      <c r="C3017" s="3" t="s">
        <v>4415</v>
      </c>
      <c r="D3017">
        <v>7500</v>
      </c>
      <c r="E3017">
        <v>9775</v>
      </c>
      <c r="F3017" t="s">
        <v>8219</v>
      </c>
      <c r="G3017" t="s">
        <v>8224</v>
      </c>
      <c r="H3017" t="s">
        <v>8246</v>
      </c>
      <c r="I3017">
        <v>1331392049</v>
      </c>
      <c r="J3017">
        <v>1328800049</v>
      </c>
      <c r="K3017" t="b">
        <v>1</v>
      </c>
      <c r="L3017">
        <v>189</v>
      </c>
      <c r="M3017" t="b">
        <v>1</v>
      </c>
      <c r="N3017" t="s">
        <v>8269</v>
      </c>
      <c r="O3017" s="9">
        <f t="shared" si="282"/>
        <v>130</v>
      </c>
      <c r="P3017" s="5">
        <f t="shared" si="283"/>
        <v>51.719576719576722</v>
      </c>
      <c r="Q3017" t="str">
        <f t="shared" si="284"/>
        <v>film &amp; video</v>
      </c>
      <c r="R3017" t="str">
        <f t="shared" si="285"/>
        <v>documentary</v>
      </c>
      <c r="S3017" s="10">
        <f t="shared" si="286"/>
        <v>40948.630196759259</v>
      </c>
      <c r="T3017" s="10">
        <f t="shared" si="287"/>
        <v>40978.630196759259</v>
      </c>
    </row>
    <row r="3018" spans="1:20" ht="60" x14ac:dyDescent="0.25">
      <c r="A3018">
        <v>3241</v>
      </c>
      <c r="B3018" s="3" t="s">
        <v>3241</v>
      </c>
      <c r="C3018" s="3" t="s">
        <v>7351</v>
      </c>
      <c r="D3018">
        <v>8500</v>
      </c>
      <c r="E3018">
        <v>9801</v>
      </c>
      <c r="F3018" t="s">
        <v>8219</v>
      </c>
      <c r="G3018" t="s">
        <v>8224</v>
      </c>
      <c r="H3018" t="s">
        <v>8246</v>
      </c>
      <c r="I3018">
        <v>1413269940</v>
      </c>
      <c r="J3018">
        <v>1410421670</v>
      </c>
      <c r="K3018" t="b">
        <v>1</v>
      </c>
      <c r="L3018">
        <v>167</v>
      </c>
      <c r="M3018" t="b">
        <v>1</v>
      </c>
      <c r="N3018" t="s">
        <v>8271</v>
      </c>
      <c r="O3018" s="9">
        <f t="shared" si="282"/>
        <v>115</v>
      </c>
      <c r="P3018" s="5">
        <f t="shared" si="283"/>
        <v>58.688622754491021</v>
      </c>
      <c r="Q3018" t="str">
        <f t="shared" si="284"/>
        <v>theater</v>
      </c>
      <c r="R3018" t="str">
        <f t="shared" si="285"/>
        <v>plays</v>
      </c>
      <c r="S3018" s="10">
        <f t="shared" si="286"/>
        <v>41893.324884259258</v>
      </c>
      <c r="T3018" s="10">
        <f t="shared" si="287"/>
        <v>41926.290972222225</v>
      </c>
    </row>
    <row r="3019" spans="1:20" ht="75" x14ac:dyDescent="0.25">
      <c r="A3019">
        <v>2736</v>
      </c>
      <c r="B3019" s="3" t="s">
        <v>2736</v>
      </c>
      <c r="C3019" s="3" t="s">
        <v>6846</v>
      </c>
      <c r="D3019">
        <v>8000</v>
      </c>
      <c r="E3019">
        <v>9832</v>
      </c>
      <c r="F3019" t="s">
        <v>8219</v>
      </c>
      <c r="G3019" t="s">
        <v>8229</v>
      </c>
      <c r="H3019" t="s">
        <v>8251</v>
      </c>
      <c r="I3019">
        <v>1398268773</v>
      </c>
      <c r="J3019">
        <v>1395676773</v>
      </c>
      <c r="K3019" t="b">
        <v>0</v>
      </c>
      <c r="L3019">
        <v>58</v>
      </c>
      <c r="M3019" t="b">
        <v>1</v>
      </c>
      <c r="N3019" t="s">
        <v>8295</v>
      </c>
      <c r="O3019" s="9">
        <f t="shared" si="282"/>
        <v>123</v>
      </c>
      <c r="P3019" s="5">
        <f t="shared" si="283"/>
        <v>169.51724137931035</v>
      </c>
      <c r="Q3019" t="str">
        <f t="shared" si="284"/>
        <v>technology</v>
      </c>
      <c r="R3019" t="str">
        <f t="shared" si="285"/>
        <v>hardware</v>
      </c>
      <c r="S3019" s="10">
        <f t="shared" si="286"/>
        <v>41722.666354166664</v>
      </c>
      <c r="T3019" s="10">
        <f t="shared" si="287"/>
        <v>41752.666354166664</v>
      </c>
    </row>
    <row r="3020" spans="1:20" ht="60" x14ac:dyDescent="0.25">
      <c r="A3020">
        <v>1633</v>
      </c>
      <c r="B3020" s="3" t="s">
        <v>1634</v>
      </c>
      <c r="C3020" s="3" t="s">
        <v>5743</v>
      </c>
      <c r="D3020">
        <v>10000</v>
      </c>
      <c r="E3020">
        <v>10000</v>
      </c>
      <c r="F3020" t="s">
        <v>8219</v>
      </c>
      <c r="G3020" t="s">
        <v>8224</v>
      </c>
      <c r="H3020" t="s">
        <v>8246</v>
      </c>
      <c r="I3020">
        <v>1326690000</v>
      </c>
      <c r="J3020">
        <v>1324329156</v>
      </c>
      <c r="K3020" t="b">
        <v>0</v>
      </c>
      <c r="L3020">
        <v>58</v>
      </c>
      <c r="M3020" t="b">
        <v>1</v>
      </c>
      <c r="N3020" t="s">
        <v>8276</v>
      </c>
      <c r="O3020" s="9">
        <f t="shared" si="282"/>
        <v>100</v>
      </c>
      <c r="P3020" s="5">
        <f t="shared" si="283"/>
        <v>172.41379310344828</v>
      </c>
      <c r="Q3020" t="str">
        <f t="shared" si="284"/>
        <v>music</v>
      </c>
      <c r="R3020" t="str">
        <f t="shared" si="285"/>
        <v>rock</v>
      </c>
      <c r="S3020" s="10">
        <f t="shared" si="286"/>
        <v>40896.883750000001</v>
      </c>
      <c r="T3020" s="10">
        <f t="shared" si="287"/>
        <v>40924.208333333336</v>
      </c>
    </row>
    <row r="3021" spans="1:20" ht="60" x14ac:dyDescent="0.25">
      <c r="A3021">
        <v>2990</v>
      </c>
      <c r="B3021" s="3" t="s">
        <v>2990</v>
      </c>
      <c r="C3021" s="3" t="s">
        <v>7100</v>
      </c>
      <c r="D3021">
        <v>10000</v>
      </c>
      <c r="E3021">
        <v>10000</v>
      </c>
      <c r="F3021" t="s">
        <v>8219</v>
      </c>
      <c r="G3021" t="s">
        <v>8224</v>
      </c>
      <c r="H3021" t="s">
        <v>8246</v>
      </c>
      <c r="I3021">
        <v>1452174420</v>
      </c>
      <c r="J3021">
        <v>1449150420</v>
      </c>
      <c r="K3021" t="b">
        <v>0</v>
      </c>
      <c r="L3021">
        <v>27</v>
      </c>
      <c r="M3021" t="b">
        <v>1</v>
      </c>
      <c r="N3021" t="s">
        <v>8303</v>
      </c>
      <c r="O3021" s="9">
        <f t="shared" si="282"/>
        <v>100</v>
      </c>
      <c r="P3021" s="5">
        <f t="shared" si="283"/>
        <v>370.37037037037038</v>
      </c>
      <c r="Q3021" t="str">
        <f t="shared" si="284"/>
        <v>theater</v>
      </c>
      <c r="R3021" t="str">
        <f t="shared" si="285"/>
        <v>spaces</v>
      </c>
      <c r="S3021" s="10">
        <f t="shared" si="286"/>
        <v>42341.57430555555</v>
      </c>
      <c r="T3021" s="10">
        <f t="shared" si="287"/>
        <v>42376.57430555555</v>
      </c>
    </row>
    <row r="3022" spans="1:20" ht="60" x14ac:dyDescent="0.25">
      <c r="A3022">
        <v>721</v>
      </c>
      <c r="B3022" s="3" t="s">
        <v>722</v>
      </c>
      <c r="C3022" s="3" t="s">
        <v>4831</v>
      </c>
      <c r="D3022">
        <v>8200</v>
      </c>
      <c r="E3022">
        <v>10013</v>
      </c>
      <c r="F3022" t="s">
        <v>8219</v>
      </c>
      <c r="G3022" t="s">
        <v>8224</v>
      </c>
      <c r="H3022" t="s">
        <v>8246</v>
      </c>
      <c r="I3022">
        <v>1406900607</v>
      </c>
      <c r="J3022">
        <v>1403012607</v>
      </c>
      <c r="K3022" t="b">
        <v>0</v>
      </c>
      <c r="L3022">
        <v>119</v>
      </c>
      <c r="M3022" t="b">
        <v>1</v>
      </c>
      <c r="N3022" t="s">
        <v>8274</v>
      </c>
      <c r="O3022" s="9">
        <f t="shared" si="282"/>
        <v>122</v>
      </c>
      <c r="P3022" s="5">
        <f t="shared" si="283"/>
        <v>84.142857142857139</v>
      </c>
      <c r="Q3022" t="str">
        <f t="shared" si="284"/>
        <v>publishing</v>
      </c>
      <c r="R3022" t="str">
        <f t="shared" si="285"/>
        <v>nonfiction</v>
      </c>
      <c r="S3022" s="10">
        <f t="shared" si="286"/>
        <v>41807.571840277778</v>
      </c>
      <c r="T3022" s="10">
        <f t="shared" si="287"/>
        <v>41852.571840277778</v>
      </c>
    </row>
    <row r="3023" spans="1:20" ht="30" x14ac:dyDescent="0.25">
      <c r="A3023">
        <v>1836</v>
      </c>
      <c r="B3023" s="3" t="s">
        <v>1837</v>
      </c>
      <c r="C3023" s="3" t="s">
        <v>5946</v>
      </c>
      <c r="D3023">
        <v>5000</v>
      </c>
      <c r="E3023">
        <v>10017</v>
      </c>
      <c r="F3023" t="s">
        <v>8219</v>
      </c>
      <c r="G3023" t="s">
        <v>8224</v>
      </c>
      <c r="H3023" t="s">
        <v>8246</v>
      </c>
      <c r="I3023">
        <v>1361129129</v>
      </c>
      <c r="J3023">
        <v>1359660329</v>
      </c>
      <c r="K3023" t="b">
        <v>0</v>
      </c>
      <c r="L3023">
        <v>55</v>
      </c>
      <c r="M3023" t="b">
        <v>1</v>
      </c>
      <c r="N3023" t="s">
        <v>8276</v>
      </c>
      <c r="O3023" s="9">
        <f t="shared" si="282"/>
        <v>200</v>
      </c>
      <c r="P3023" s="5">
        <f t="shared" si="283"/>
        <v>182.12727272727273</v>
      </c>
      <c r="Q3023" t="str">
        <f t="shared" si="284"/>
        <v>music</v>
      </c>
      <c r="R3023" t="str">
        <f t="shared" si="285"/>
        <v>rock</v>
      </c>
      <c r="S3023" s="10">
        <f t="shared" si="286"/>
        <v>41305.809363425928</v>
      </c>
      <c r="T3023" s="10">
        <f t="shared" si="287"/>
        <v>41322.809363425928</v>
      </c>
    </row>
    <row r="3024" spans="1:20" ht="60" x14ac:dyDescent="0.25">
      <c r="A3024">
        <v>2539</v>
      </c>
      <c r="B3024" s="3" t="s">
        <v>2539</v>
      </c>
      <c r="C3024" s="3" t="s">
        <v>6649</v>
      </c>
      <c r="D3024">
        <v>10000</v>
      </c>
      <c r="E3024">
        <v>10025</v>
      </c>
      <c r="F3024" t="s">
        <v>8219</v>
      </c>
      <c r="G3024" t="s">
        <v>8224</v>
      </c>
      <c r="H3024" t="s">
        <v>8246</v>
      </c>
      <c r="I3024">
        <v>1422913152</v>
      </c>
      <c r="J3024">
        <v>1417729152</v>
      </c>
      <c r="K3024" t="b">
        <v>0</v>
      </c>
      <c r="L3024">
        <v>59</v>
      </c>
      <c r="M3024" t="b">
        <v>1</v>
      </c>
      <c r="N3024" t="s">
        <v>8300</v>
      </c>
      <c r="O3024" s="9">
        <f t="shared" si="282"/>
        <v>100</v>
      </c>
      <c r="P3024" s="5">
        <f t="shared" si="283"/>
        <v>169.91525423728814</v>
      </c>
      <c r="Q3024" t="str">
        <f t="shared" si="284"/>
        <v>music</v>
      </c>
      <c r="R3024" t="str">
        <f t="shared" si="285"/>
        <v>classical music</v>
      </c>
      <c r="S3024" s="10">
        <f t="shared" si="286"/>
        <v>41977.902222222227</v>
      </c>
      <c r="T3024" s="10">
        <f t="shared" si="287"/>
        <v>42037.902222222227</v>
      </c>
    </row>
    <row r="3025" spans="1:20" ht="60" x14ac:dyDescent="0.25">
      <c r="A3025">
        <v>3288</v>
      </c>
      <c r="B3025" s="3" t="s">
        <v>3288</v>
      </c>
      <c r="C3025" s="3" t="s">
        <v>7398</v>
      </c>
      <c r="D3025">
        <v>10000</v>
      </c>
      <c r="E3025">
        <v>10026.49</v>
      </c>
      <c r="F3025" t="s">
        <v>8219</v>
      </c>
      <c r="G3025" t="s">
        <v>8225</v>
      </c>
      <c r="H3025" t="s">
        <v>8247</v>
      </c>
      <c r="I3025">
        <v>1466463600</v>
      </c>
      <c r="J3025">
        <v>1463337315</v>
      </c>
      <c r="K3025" t="b">
        <v>0</v>
      </c>
      <c r="L3025">
        <v>207</v>
      </c>
      <c r="M3025" t="b">
        <v>1</v>
      </c>
      <c r="N3025" t="s">
        <v>8271</v>
      </c>
      <c r="O3025" s="9">
        <f t="shared" si="282"/>
        <v>100</v>
      </c>
      <c r="P3025" s="5">
        <f t="shared" si="283"/>
        <v>48.437149758454105</v>
      </c>
      <c r="Q3025" t="str">
        <f t="shared" si="284"/>
        <v>theater</v>
      </c>
      <c r="R3025" t="str">
        <f t="shared" si="285"/>
        <v>plays</v>
      </c>
      <c r="S3025" s="10">
        <f t="shared" si="286"/>
        <v>42505.774479166663</v>
      </c>
      <c r="T3025" s="10">
        <f t="shared" si="287"/>
        <v>42541.958333333328</v>
      </c>
    </row>
    <row r="3026" spans="1:20" ht="45" x14ac:dyDescent="0.25">
      <c r="A3026">
        <v>2811</v>
      </c>
      <c r="B3026" s="3" t="s">
        <v>2811</v>
      </c>
      <c r="C3026" s="3" t="s">
        <v>6921</v>
      </c>
      <c r="D3026">
        <v>10000</v>
      </c>
      <c r="E3026">
        <v>10027</v>
      </c>
      <c r="F3026" t="s">
        <v>8219</v>
      </c>
      <c r="G3026" t="s">
        <v>8225</v>
      </c>
      <c r="H3026" t="s">
        <v>8247</v>
      </c>
      <c r="I3026">
        <v>1424692503</v>
      </c>
      <c r="J3026">
        <v>1422100503</v>
      </c>
      <c r="K3026" t="b">
        <v>0</v>
      </c>
      <c r="L3026">
        <v>108</v>
      </c>
      <c r="M3026" t="b">
        <v>1</v>
      </c>
      <c r="N3026" t="s">
        <v>8271</v>
      </c>
      <c r="O3026" s="9">
        <f t="shared" si="282"/>
        <v>100</v>
      </c>
      <c r="P3026" s="5">
        <f t="shared" si="283"/>
        <v>92.842592592592595</v>
      </c>
      <c r="Q3026" t="str">
        <f t="shared" si="284"/>
        <v>theater</v>
      </c>
      <c r="R3026" t="str">
        <f t="shared" si="285"/>
        <v>plays</v>
      </c>
      <c r="S3026" s="10">
        <f t="shared" si="286"/>
        <v>42028.496562500004</v>
      </c>
      <c r="T3026" s="10">
        <f t="shared" si="287"/>
        <v>42058.496562500004</v>
      </c>
    </row>
    <row r="3027" spans="1:20" ht="45" x14ac:dyDescent="0.25">
      <c r="A3027">
        <v>3406</v>
      </c>
      <c r="B3027" s="3" t="s">
        <v>3405</v>
      </c>
      <c r="C3027" s="3" t="s">
        <v>7516</v>
      </c>
      <c r="D3027">
        <v>10000</v>
      </c>
      <c r="E3027">
        <v>10031</v>
      </c>
      <c r="F3027" t="s">
        <v>8219</v>
      </c>
      <c r="G3027" t="s">
        <v>8224</v>
      </c>
      <c r="H3027" t="s">
        <v>8246</v>
      </c>
      <c r="I3027">
        <v>1405511376</v>
      </c>
      <c r="J3027">
        <v>1401623376</v>
      </c>
      <c r="K3027" t="b">
        <v>0</v>
      </c>
      <c r="L3027">
        <v>91</v>
      </c>
      <c r="M3027" t="b">
        <v>1</v>
      </c>
      <c r="N3027" t="s">
        <v>8271</v>
      </c>
      <c r="O3027" s="9">
        <f t="shared" si="282"/>
        <v>100</v>
      </c>
      <c r="P3027" s="5">
        <f t="shared" si="283"/>
        <v>110.23076923076923</v>
      </c>
      <c r="Q3027" t="str">
        <f t="shared" si="284"/>
        <v>theater</v>
      </c>
      <c r="R3027" t="str">
        <f t="shared" si="285"/>
        <v>plays</v>
      </c>
      <c r="S3027" s="10">
        <f t="shared" si="286"/>
        <v>41791.492777777778</v>
      </c>
      <c r="T3027" s="10">
        <f t="shared" si="287"/>
        <v>41836.492777777778</v>
      </c>
    </row>
    <row r="3028" spans="1:20" ht="60" x14ac:dyDescent="0.25">
      <c r="A3028">
        <v>3400</v>
      </c>
      <c r="B3028" s="3" t="s">
        <v>3399</v>
      </c>
      <c r="C3028" s="3" t="s">
        <v>7510</v>
      </c>
      <c r="D3028">
        <v>10000</v>
      </c>
      <c r="E3028">
        <v>10041</v>
      </c>
      <c r="F3028" t="s">
        <v>8219</v>
      </c>
      <c r="G3028" t="s">
        <v>8224</v>
      </c>
      <c r="H3028" t="s">
        <v>8246</v>
      </c>
      <c r="I3028">
        <v>1409266414</v>
      </c>
      <c r="J3028">
        <v>1405378414</v>
      </c>
      <c r="K3028" t="b">
        <v>0</v>
      </c>
      <c r="L3028">
        <v>85</v>
      </c>
      <c r="M3028" t="b">
        <v>1</v>
      </c>
      <c r="N3028" t="s">
        <v>8271</v>
      </c>
      <c r="O3028" s="9">
        <f t="shared" si="282"/>
        <v>100</v>
      </c>
      <c r="P3028" s="5">
        <f t="shared" si="283"/>
        <v>118.12941176470588</v>
      </c>
      <c r="Q3028" t="str">
        <f t="shared" si="284"/>
        <v>theater</v>
      </c>
      <c r="R3028" t="str">
        <f t="shared" si="285"/>
        <v>plays</v>
      </c>
      <c r="S3028" s="10">
        <f t="shared" si="286"/>
        <v>41834.953865740739</v>
      </c>
      <c r="T3028" s="10">
        <f t="shared" si="287"/>
        <v>41879.953865740739</v>
      </c>
    </row>
    <row r="3029" spans="1:20" ht="60" x14ac:dyDescent="0.25">
      <c r="A3029">
        <v>2055</v>
      </c>
      <c r="B3029" s="3" t="s">
        <v>2056</v>
      </c>
      <c r="C3029" s="3" t="s">
        <v>6165</v>
      </c>
      <c r="D3029">
        <v>6000</v>
      </c>
      <c r="E3029">
        <v>10045</v>
      </c>
      <c r="F3029" t="s">
        <v>8219</v>
      </c>
      <c r="G3029" t="s">
        <v>8224</v>
      </c>
      <c r="H3029" t="s">
        <v>8246</v>
      </c>
      <c r="I3029">
        <v>1417579200</v>
      </c>
      <c r="J3029">
        <v>1415031043</v>
      </c>
      <c r="K3029" t="b">
        <v>0</v>
      </c>
      <c r="L3029">
        <v>101</v>
      </c>
      <c r="M3029" t="b">
        <v>1</v>
      </c>
      <c r="N3029" t="s">
        <v>8295</v>
      </c>
      <c r="O3029" s="9">
        <f t="shared" si="282"/>
        <v>167</v>
      </c>
      <c r="P3029" s="5">
        <f t="shared" si="283"/>
        <v>99.455445544554451</v>
      </c>
      <c r="Q3029" t="str">
        <f t="shared" si="284"/>
        <v>technology</v>
      </c>
      <c r="R3029" t="str">
        <f t="shared" si="285"/>
        <v>hardware</v>
      </c>
      <c r="S3029" s="10">
        <f t="shared" si="286"/>
        <v>41946.674108796295</v>
      </c>
      <c r="T3029" s="10">
        <f t="shared" si="287"/>
        <v>41976.166666666672</v>
      </c>
    </row>
    <row r="3030" spans="1:20" ht="60" x14ac:dyDescent="0.25">
      <c r="A3030">
        <v>302</v>
      </c>
      <c r="B3030" s="3" t="s">
        <v>303</v>
      </c>
      <c r="C3030" s="3" t="s">
        <v>4412</v>
      </c>
      <c r="D3030">
        <v>10000</v>
      </c>
      <c r="E3030">
        <v>10046</v>
      </c>
      <c r="F3030" t="s">
        <v>8219</v>
      </c>
      <c r="G3030" t="s">
        <v>8224</v>
      </c>
      <c r="H3030" t="s">
        <v>8246</v>
      </c>
      <c r="I3030">
        <v>1330115638</v>
      </c>
      <c r="J3030">
        <v>1327523638</v>
      </c>
      <c r="K3030" t="b">
        <v>1</v>
      </c>
      <c r="L3030">
        <v>108</v>
      </c>
      <c r="M3030" t="b">
        <v>1</v>
      </c>
      <c r="N3030" t="s">
        <v>8269</v>
      </c>
      <c r="O3030" s="9">
        <f t="shared" si="282"/>
        <v>100</v>
      </c>
      <c r="P3030" s="5">
        <f t="shared" si="283"/>
        <v>93.018518518518519</v>
      </c>
      <c r="Q3030" t="str">
        <f t="shared" si="284"/>
        <v>film &amp; video</v>
      </c>
      <c r="R3030" t="str">
        <f t="shared" si="285"/>
        <v>documentary</v>
      </c>
      <c r="S3030" s="10">
        <f t="shared" si="286"/>
        <v>40933.856921296298</v>
      </c>
      <c r="T3030" s="10">
        <f t="shared" si="287"/>
        <v>40963.856921296298</v>
      </c>
    </row>
    <row r="3031" spans="1:20" ht="60" x14ac:dyDescent="0.25">
      <c r="A3031">
        <v>3455</v>
      </c>
      <c r="B3031" s="3" t="s">
        <v>3454</v>
      </c>
      <c r="C3031" s="3" t="s">
        <v>7565</v>
      </c>
      <c r="D3031">
        <v>10000</v>
      </c>
      <c r="E3031">
        <v>10065</v>
      </c>
      <c r="F3031" t="s">
        <v>8219</v>
      </c>
      <c r="G3031" t="s">
        <v>8224</v>
      </c>
      <c r="H3031" t="s">
        <v>8246</v>
      </c>
      <c r="I3031">
        <v>1476381627</v>
      </c>
      <c r="J3031">
        <v>1473789627</v>
      </c>
      <c r="K3031" t="b">
        <v>0</v>
      </c>
      <c r="L3031">
        <v>69</v>
      </c>
      <c r="M3031" t="b">
        <v>1</v>
      </c>
      <c r="N3031" t="s">
        <v>8271</v>
      </c>
      <c r="O3031" s="9">
        <f t="shared" si="282"/>
        <v>101</v>
      </c>
      <c r="P3031" s="5">
        <f t="shared" si="283"/>
        <v>145.86956521739131</v>
      </c>
      <c r="Q3031" t="str">
        <f t="shared" si="284"/>
        <v>theater</v>
      </c>
      <c r="R3031" t="str">
        <f t="shared" si="285"/>
        <v>plays</v>
      </c>
      <c r="S3031" s="10">
        <f t="shared" si="286"/>
        <v>42626.7503125</v>
      </c>
      <c r="T3031" s="10">
        <f t="shared" si="287"/>
        <v>42656.7503125</v>
      </c>
    </row>
    <row r="3032" spans="1:20" ht="45" x14ac:dyDescent="0.25">
      <c r="A3032">
        <v>3153</v>
      </c>
      <c r="B3032" s="3" t="s">
        <v>3153</v>
      </c>
      <c r="C3032" s="3" t="s">
        <v>7263</v>
      </c>
      <c r="D3032">
        <v>3000</v>
      </c>
      <c r="E3032">
        <v>10067.5</v>
      </c>
      <c r="F3032" t="s">
        <v>8219</v>
      </c>
      <c r="G3032" t="s">
        <v>8224</v>
      </c>
      <c r="H3032" t="s">
        <v>8246</v>
      </c>
      <c r="I3032">
        <v>1304225940</v>
      </c>
      <c r="J3032">
        <v>1301542937</v>
      </c>
      <c r="K3032" t="b">
        <v>1</v>
      </c>
      <c r="L3032">
        <v>241</v>
      </c>
      <c r="M3032" t="b">
        <v>1</v>
      </c>
      <c r="N3032" t="s">
        <v>8271</v>
      </c>
      <c r="O3032" s="9">
        <f t="shared" si="282"/>
        <v>336</v>
      </c>
      <c r="P3032" s="5">
        <f t="shared" si="283"/>
        <v>41.773858921161825</v>
      </c>
      <c r="Q3032" t="str">
        <f t="shared" si="284"/>
        <v>theater</v>
      </c>
      <c r="R3032" t="str">
        <f t="shared" si="285"/>
        <v>plays</v>
      </c>
      <c r="S3032" s="10">
        <f t="shared" si="286"/>
        <v>40633.154363425929</v>
      </c>
      <c r="T3032" s="10">
        <f t="shared" si="287"/>
        <v>40664.207638888889</v>
      </c>
    </row>
    <row r="3033" spans="1:20" ht="60" x14ac:dyDescent="0.25">
      <c r="A3033">
        <v>1278</v>
      </c>
      <c r="B3033" s="3" t="s">
        <v>1279</v>
      </c>
      <c r="C3033" s="3" t="s">
        <v>5388</v>
      </c>
      <c r="D3033">
        <v>6500</v>
      </c>
      <c r="E3033">
        <v>10071</v>
      </c>
      <c r="F3033" t="s">
        <v>8219</v>
      </c>
      <c r="G3033" t="s">
        <v>8224</v>
      </c>
      <c r="H3033" t="s">
        <v>8246</v>
      </c>
      <c r="I3033">
        <v>1403661600</v>
      </c>
      <c r="J3033">
        <v>1401196766</v>
      </c>
      <c r="K3033" t="b">
        <v>1</v>
      </c>
      <c r="L3033">
        <v>190</v>
      </c>
      <c r="M3033" t="b">
        <v>1</v>
      </c>
      <c r="N3033" t="s">
        <v>8276</v>
      </c>
      <c r="O3033" s="9">
        <f t="shared" si="282"/>
        <v>155</v>
      </c>
      <c r="P3033" s="5">
        <f t="shared" si="283"/>
        <v>53.005263157894738</v>
      </c>
      <c r="Q3033" t="str">
        <f t="shared" si="284"/>
        <v>music</v>
      </c>
      <c r="R3033" t="str">
        <f t="shared" si="285"/>
        <v>rock</v>
      </c>
      <c r="S3033" s="10">
        <f t="shared" si="286"/>
        <v>41786.555162037039</v>
      </c>
      <c r="T3033" s="10">
        <f t="shared" si="287"/>
        <v>41815.083333333336</v>
      </c>
    </row>
    <row r="3034" spans="1:20" ht="60" x14ac:dyDescent="0.25">
      <c r="A3034">
        <v>1750</v>
      </c>
      <c r="B3034" s="3" t="s">
        <v>1751</v>
      </c>
      <c r="C3034" s="3" t="s">
        <v>5860</v>
      </c>
      <c r="D3034">
        <v>5000</v>
      </c>
      <c r="E3034">
        <v>10081</v>
      </c>
      <c r="F3034" t="s">
        <v>8219</v>
      </c>
      <c r="G3034" t="s">
        <v>8224</v>
      </c>
      <c r="H3034" t="s">
        <v>8246</v>
      </c>
      <c r="I3034">
        <v>1461096304</v>
      </c>
      <c r="J3034">
        <v>1458936304</v>
      </c>
      <c r="K3034" t="b">
        <v>0</v>
      </c>
      <c r="L3034">
        <v>125</v>
      </c>
      <c r="M3034" t="b">
        <v>1</v>
      </c>
      <c r="N3034" t="s">
        <v>8285</v>
      </c>
      <c r="O3034" s="9">
        <f t="shared" si="282"/>
        <v>202</v>
      </c>
      <c r="P3034" s="5">
        <f t="shared" si="283"/>
        <v>80.647999999999996</v>
      </c>
      <c r="Q3034" t="str">
        <f t="shared" si="284"/>
        <v>photography</v>
      </c>
      <c r="R3034" t="str">
        <f t="shared" si="285"/>
        <v>photobooks</v>
      </c>
      <c r="S3034" s="10">
        <f t="shared" si="286"/>
        <v>42454.836851851855</v>
      </c>
      <c r="T3034" s="10">
        <f t="shared" si="287"/>
        <v>42479.836851851855</v>
      </c>
    </row>
    <row r="3035" spans="1:20" ht="60" x14ac:dyDescent="0.25">
      <c r="A3035">
        <v>527</v>
      </c>
      <c r="B3035" s="3" t="s">
        <v>528</v>
      </c>
      <c r="C3035" s="3" t="s">
        <v>4637</v>
      </c>
      <c r="D3035">
        <v>10000</v>
      </c>
      <c r="E3035">
        <v>10085</v>
      </c>
      <c r="F3035" t="s">
        <v>8219</v>
      </c>
      <c r="G3035" t="s">
        <v>8224</v>
      </c>
      <c r="H3035" t="s">
        <v>8246</v>
      </c>
      <c r="I3035">
        <v>1487347500</v>
      </c>
      <c r="J3035">
        <v>1484715366</v>
      </c>
      <c r="K3035" t="b">
        <v>0</v>
      </c>
      <c r="L3035">
        <v>158</v>
      </c>
      <c r="M3035" t="b">
        <v>1</v>
      </c>
      <c r="N3035" t="s">
        <v>8271</v>
      </c>
      <c r="O3035" s="9">
        <f t="shared" si="282"/>
        <v>101</v>
      </c>
      <c r="P3035" s="5">
        <f t="shared" si="283"/>
        <v>63.829113924050631</v>
      </c>
      <c r="Q3035" t="str">
        <f t="shared" si="284"/>
        <v>theater</v>
      </c>
      <c r="R3035" t="str">
        <f t="shared" si="285"/>
        <v>plays</v>
      </c>
      <c r="S3035" s="10">
        <f t="shared" si="286"/>
        <v>42753.205625000002</v>
      </c>
      <c r="T3035" s="10">
        <f t="shared" si="287"/>
        <v>42783.670138888891</v>
      </c>
    </row>
    <row r="3036" spans="1:20" ht="60" x14ac:dyDescent="0.25">
      <c r="A3036">
        <v>1674</v>
      </c>
      <c r="B3036" s="3" t="s">
        <v>1675</v>
      </c>
      <c r="C3036" s="3" t="s">
        <v>5784</v>
      </c>
      <c r="D3036">
        <v>5000</v>
      </c>
      <c r="E3036">
        <v>10085</v>
      </c>
      <c r="F3036" t="s">
        <v>8219</v>
      </c>
      <c r="G3036" t="s">
        <v>8224</v>
      </c>
      <c r="H3036" t="s">
        <v>8246</v>
      </c>
      <c r="I3036">
        <v>1471503540</v>
      </c>
      <c r="J3036">
        <v>1468852306</v>
      </c>
      <c r="K3036" t="b">
        <v>0</v>
      </c>
      <c r="L3036">
        <v>113</v>
      </c>
      <c r="M3036" t="b">
        <v>1</v>
      </c>
      <c r="N3036" t="s">
        <v>8292</v>
      </c>
      <c r="O3036" s="9">
        <f t="shared" si="282"/>
        <v>202</v>
      </c>
      <c r="P3036" s="5">
        <f t="shared" si="283"/>
        <v>89.247787610619469</v>
      </c>
      <c r="Q3036" t="str">
        <f t="shared" si="284"/>
        <v>music</v>
      </c>
      <c r="R3036" t="str">
        <f t="shared" si="285"/>
        <v>pop</v>
      </c>
      <c r="S3036" s="10">
        <f t="shared" si="286"/>
        <v>42569.605393518519</v>
      </c>
      <c r="T3036" s="10">
        <f t="shared" si="287"/>
        <v>42600.290972222225</v>
      </c>
    </row>
    <row r="3037" spans="1:20" ht="60" x14ac:dyDescent="0.25">
      <c r="A3037">
        <v>3022</v>
      </c>
      <c r="B3037" s="3" t="s">
        <v>3022</v>
      </c>
      <c r="C3037" s="3" t="s">
        <v>7132</v>
      </c>
      <c r="D3037">
        <v>10000</v>
      </c>
      <c r="E3037">
        <v>10088</v>
      </c>
      <c r="F3037" t="s">
        <v>8219</v>
      </c>
      <c r="G3037" t="s">
        <v>8224</v>
      </c>
      <c r="H3037" t="s">
        <v>8246</v>
      </c>
      <c r="I3037">
        <v>1472338409</v>
      </c>
      <c r="J3037">
        <v>1468450409</v>
      </c>
      <c r="K3037" t="b">
        <v>0</v>
      </c>
      <c r="L3037">
        <v>62</v>
      </c>
      <c r="M3037" t="b">
        <v>1</v>
      </c>
      <c r="N3037" t="s">
        <v>8303</v>
      </c>
      <c r="O3037" s="9">
        <f t="shared" si="282"/>
        <v>101</v>
      </c>
      <c r="P3037" s="5">
        <f t="shared" si="283"/>
        <v>162.70967741935485</v>
      </c>
      <c r="Q3037" t="str">
        <f t="shared" si="284"/>
        <v>theater</v>
      </c>
      <c r="R3037" t="str">
        <f t="shared" si="285"/>
        <v>spaces</v>
      </c>
      <c r="S3037" s="10">
        <f t="shared" si="286"/>
        <v>42564.95380787037</v>
      </c>
      <c r="T3037" s="10">
        <f t="shared" si="287"/>
        <v>42609.95380787037</v>
      </c>
    </row>
    <row r="3038" spans="1:20" ht="60" x14ac:dyDescent="0.25">
      <c r="A3038">
        <v>2930</v>
      </c>
      <c r="B3038" s="3" t="s">
        <v>2930</v>
      </c>
      <c r="C3038" s="3" t="s">
        <v>7040</v>
      </c>
      <c r="D3038">
        <v>10000</v>
      </c>
      <c r="E3038">
        <v>10092</v>
      </c>
      <c r="F3038" t="s">
        <v>8219</v>
      </c>
      <c r="G3038" t="s">
        <v>8225</v>
      </c>
      <c r="H3038" t="s">
        <v>8247</v>
      </c>
      <c r="I3038">
        <v>1431007264</v>
      </c>
      <c r="J3038">
        <v>1428415264</v>
      </c>
      <c r="K3038" t="b">
        <v>0</v>
      </c>
      <c r="L3038">
        <v>62</v>
      </c>
      <c r="M3038" t="b">
        <v>1</v>
      </c>
      <c r="N3038" t="s">
        <v>8305</v>
      </c>
      <c r="O3038" s="9">
        <f t="shared" si="282"/>
        <v>101</v>
      </c>
      <c r="P3038" s="5">
        <f t="shared" si="283"/>
        <v>162.7741935483871</v>
      </c>
      <c r="Q3038" t="str">
        <f t="shared" si="284"/>
        <v>theater</v>
      </c>
      <c r="R3038" t="str">
        <f t="shared" si="285"/>
        <v>musical</v>
      </c>
      <c r="S3038" s="10">
        <f t="shared" si="286"/>
        <v>42101.584074074075</v>
      </c>
      <c r="T3038" s="10">
        <f t="shared" si="287"/>
        <v>42131.584074074075</v>
      </c>
    </row>
    <row r="3039" spans="1:20" ht="60" x14ac:dyDescent="0.25">
      <c r="A3039">
        <v>54</v>
      </c>
      <c r="B3039" s="3" t="s">
        <v>56</v>
      </c>
      <c r="C3039" s="3" t="s">
        <v>4165</v>
      </c>
      <c r="D3039">
        <v>10000</v>
      </c>
      <c r="E3039">
        <v>10100</v>
      </c>
      <c r="F3039" t="s">
        <v>8219</v>
      </c>
      <c r="G3039" t="s">
        <v>8224</v>
      </c>
      <c r="H3039" t="s">
        <v>8246</v>
      </c>
      <c r="I3039">
        <v>1451063221</v>
      </c>
      <c r="J3039">
        <v>1448471221</v>
      </c>
      <c r="K3039" t="b">
        <v>0</v>
      </c>
      <c r="L3039">
        <v>52</v>
      </c>
      <c r="M3039" t="b">
        <v>1</v>
      </c>
      <c r="N3039" t="s">
        <v>8265</v>
      </c>
      <c r="O3039" s="9">
        <f t="shared" si="282"/>
        <v>101</v>
      </c>
      <c r="P3039" s="5">
        <f t="shared" si="283"/>
        <v>194.23076923076923</v>
      </c>
      <c r="Q3039" t="str">
        <f t="shared" si="284"/>
        <v>film &amp; video</v>
      </c>
      <c r="R3039" t="str">
        <f t="shared" si="285"/>
        <v>television</v>
      </c>
      <c r="S3039" s="10">
        <f t="shared" si="286"/>
        <v>42333.713206018518</v>
      </c>
      <c r="T3039" s="10">
        <f t="shared" si="287"/>
        <v>42363.713206018518</v>
      </c>
    </row>
    <row r="3040" spans="1:20" ht="45" x14ac:dyDescent="0.25">
      <c r="A3040">
        <v>3421</v>
      </c>
      <c r="B3040" s="3" t="s">
        <v>3420</v>
      </c>
      <c r="C3040" s="3" t="s">
        <v>7531</v>
      </c>
      <c r="D3040">
        <v>10000</v>
      </c>
      <c r="E3040">
        <v>10115</v>
      </c>
      <c r="F3040" t="s">
        <v>8219</v>
      </c>
      <c r="G3040" t="s">
        <v>8224</v>
      </c>
      <c r="H3040" t="s">
        <v>8246</v>
      </c>
      <c r="I3040">
        <v>1425495563</v>
      </c>
      <c r="J3040">
        <v>1422903563</v>
      </c>
      <c r="K3040" t="b">
        <v>0</v>
      </c>
      <c r="L3040">
        <v>98</v>
      </c>
      <c r="M3040" t="b">
        <v>1</v>
      </c>
      <c r="N3040" t="s">
        <v>8271</v>
      </c>
      <c r="O3040" s="9">
        <f t="shared" si="282"/>
        <v>101</v>
      </c>
      <c r="P3040" s="5">
        <f t="shared" si="283"/>
        <v>103.21428571428571</v>
      </c>
      <c r="Q3040" t="str">
        <f t="shared" si="284"/>
        <v>theater</v>
      </c>
      <c r="R3040" t="str">
        <f t="shared" si="285"/>
        <v>plays</v>
      </c>
      <c r="S3040" s="10">
        <f t="shared" si="286"/>
        <v>42037.791238425925</v>
      </c>
      <c r="T3040" s="10">
        <f t="shared" si="287"/>
        <v>42067.791238425925</v>
      </c>
    </row>
    <row r="3041" spans="1:20" ht="60" x14ac:dyDescent="0.25">
      <c r="A3041">
        <v>334</v>
      </c>
      <c r="B3041" s="3" t="s">
        <v>335</v>
      </c>
      <c r="C3041" s="3" t="s">
        <v>4444</v>
      </c>
      <c r="D3041">
        <v>10000</v>
      </c>
      <c r="E3041">
        <v>10119</v>
      </c>
      <c r="F3041" t="s">
        <v>8219</v>
      </c>
      <c r="G3041" t="s">
        <v>8224</v>
      </c>
      <c r="H3041" t="s">
        <v>8246</v>
      </c>
      <c r="I3041">
        <v>1431716400</v>
      </c>
      <c r="J3041">
        <v>1428423757</v>
      </c>
      <c r="K3041" t="b">
        <v>1</v>
      </c>
      <c r="L3041">
        <v>69</v>
      </c>
      <c r="M3041" t="b">
        <v>1</v>
      </c>
      <c r="N3041" t="s">
        <v>8269</v>
      </c>
      <c r="O3041" s="9">
        <f t="shared" si="282"/>
        <v>101</v>
      </c>
      <c r="P3041" s="5">
        <f t="shared" si="283"/>
        <v>146.65217391304347</v>
      </c>
      <c r="Q3041" t="str">
        <f t="shared" si="284"/>
        <v>film &amp; video</v>
      </c>
      <c r="R3041" t="str">
        <f t="shared" si="285"/>
        <v>documentary</v>
      </c>
      <c r="S3041" s="10">
        <f t="shared" si="286"/>
        <v>42101.682372685187</v>
      </c>
      <c r="T3041" s="10">
        <f t="shared" si="287"/>
        <v>42139.791666666672</v>
      </c>
    </row>
    <row r="3042" spans="1:20" ht="60" x14ac:dyDescent="0.25">
      <c r="A3042">
        <v>3575</v>
      </c>
      <c r="B3042" s="3" t="s">
        <v>3574</v>
      </c>
      <c r="C3042" s="3" t="s">
        <v>7685</v>
      </c>
      <c r="D3042">
        <v>10000</v>
      </c>
      <c r="E3042">
        <v>10133</v>
      </c>
      <c r="F3042" t="s">
        <v>8219</v>
      </c>
      <c r="G3042" t="s">
        <v>8224</v>
      </c>
      <c r="H3042" t="s">
        <v>8246</v>
      </c>
      <c r="I3042">
        <v>1470887940</v>
      </c>
      <c r="J3042">
        <v>1468176527</v>
      </c>
      <c r="K3042" t="b">
        <v>0</v>
      </c>
      <c r="L3042">
        <v>102</v>
      </c>
      <c r="M3042" t="b">
        <v>1</v>
      </c>
      <c r="N3042" t="s">
        <v>8271</v>
      </c>
      <c r="O3042" s="9">
        <f t="shared" si="282"/>
        <v>101</v>
      </c>
      <c r="P3042" s="5">
        <f t="shared" si="283"/>
        <v>99.343137254901961</v>
      </c>
      <c r="Q3042" t="str">
        <f t="shared" si="284"/>
        <v>theater</v>
      </c>
      <c r="R3042" t="str">
        <f t="shared" si="285"/>
        <v>plays</v>
      </c>
      <c r="S3042" s="10">
        <f t="shared" si="286"/>
        <v>42561.783877314811</v>
      </c>
      <c r="T3042" s="10">
        <f t="shared" si="287"/>
        <v>42593.165972222225</v>
      </c>
    </row>
    <row r="3043" spans="1:20" ht="60" x14ac:dyDescent="0.25">
      <c r="A3043">
        <v>796</v>
      </c>
      <c r="B3043" s="3" t="s">
        <v>797</v>
      </c>
      <c r="C3043" s="3" t="s">
        <v>4906</v>
      </c>
      <c r="D3043">
        <v>10000</v>
      </c>
      <c r="E3043">
        <v>10135</v>
      </c>
      <c r="F3043" t="s">
        <v>8219</v>
      </c>
      <c r="G3043" t="s">
        <v>8224</v>
      </c>
      <c r="H3043" t="s">
        <v>8246</v>
      </c>
      <c r="I3043">
        <v>1379279400</v>
      </c>
      <c r="J3043">
        <v>1376687485</v>
      </c>
      <c r="K3043" t="b">
        <v>0</v>
      </c>
      <c r="L3043">
        <v>90</v>
      </c>
      <c r="M3043" t="b">
        <v>1</v>
      </c>
      <c r="N3043" t="s">
        <v>8276</v>
      </c>
      <c r="O3043" s="9">
        <f t="shared" si="282"/>
        <v>101</v>
      </c>
      <c r="P3043" s="5">
        <f t="shared" si="283"/>
        <v>112.61111111111111</v>
      </c>
      <c r="Q3043" t="str">
        <f t="shared" si="284"/>
        <v>music</v>
      </c>
      <c r="R3043" t="str">
        <f t="shared" si="285"/>
        <v>rock</v>
      </c>
      <c r="S3043" s="10">
        <f t="shared" si="286"/>
        <v>41502.882928240739</v>
      </c>
      <c r="T3043" s="10">
        <f t="shared" si="287"/>
        <v>41532.881944444445</v>
      </c>
    </row>
    <row r="3044" spans="1:20" ht="60" x14ac:dyDescent="0.25">
      <c r="A3044">
        <v>3524</v>
      </c>
      <c r="B3044" s="3" t="s">
        <v>3523</v>
      </c>
      <c r="C3044" s="3" t="s">
        <v>7634</v>
      </c>
      <c r="D3044">
        <v>10000</v>
      </c>
      <c r="E3044">
        <v>10156</v>
      </c>
      <c r="F3044" t="s">
        <v>8219</v>
      </c>
      <c r="G3044" t="s">
        <v>8224</v>
      </c>
      <c r="H3044" t="s">
        <v>8246</v>
      </c>
      <c r="I3044">
        <v>1410580800</v>
      </c>
      <c r="J3044">
        <v>1409336373</v>
      </c>
      <c r="K3044" t="b">
        <v>0</v>
      </c>
      <c r="L3044">
        <v>74</v>
      </c>
      <c r="M3044" t="b">
        <v>1</v>
      </c>
      <c r="N3044" t="s">
        <v>8271</v>
      </c>
      <c r="O3044" s="9">
        <f t="shared" si="282"/>
        <v>102</v>
      </c>
      <c r="P3044" s="5">
        <f t="shared" si="283"/>
        <v>137.24324324324326</v>
      </c>
      <c r="Q3044" t="str">
        <f t="shared" si="284"/>
        <v>theater</v>
      </c>
      <c r="R3044" t="str">
        <f t="shared" si="285"/>
        <v>plays</v>
      </c>
      <c r="S3044" s="10">
        <f t="shared" si="286"/>
        <v>41880.76357638889</v>
      </c>
      <c r="T3044" s="10">
        <f t="shared" si="287"/>
        <v>41895.166666666664</v>
      </c>
    </row>
    <row r="3045" spans="1:20" ht="60" x14ac:dyDescent="0.25">
      <c r="A3045">
        <v>3298</v>
      </c>
      <c r="B3045" s="3" t="s">
        <v>3298</v>
      </c>
      <c r="C3045" s="3" t="s">
        <v>7408</v>
      </c>
      <c r="D3045">
        <v>10000</v>
      </c>
      <c r="E3045">
        <v>10173</v>
      </c>
      <c r="F3045" t="s">
        <v>8219</v>
      </c>
      <c r="G3045" t="s">
        <v>8224</v>
      </c>
      <c r="H3045" t="s">
        <v>8246</v>
      </c>
      <c r="I3045">
        <v>1442102400</v>
      </c>
      <c r="J3045">
        <v>1440370768</v>
      </c>
      <c r="K3045" t="b">
        <v>0</v>
      </c>
      <c r="L3045">
        <v>72</v>
      </c>
      <c r="M3045" t="b">
        <v>1</v>
      </c>
      <c r="N3045" t="s">
        <v>8271</v>
      </c>
      <c r="O3045" s="9">
        <f t="shared" si="282"/>
        <v>102</v>
      </c>
      <c r="P3045" s="5">
        <f t="shared" si="283"/>
        <v>141.29166666666666</v>
      </c>
      <c r="Q3045" t="str">
        <f t="shared" si="284"/>
        <v>theater</v>
      </c>
      <c r="R3045" t="str">
        <f t="shared" si="285"/>
        <v>plays</v>
      </c>
      <c r="S3045" s="10">
        <f t="shared" si="286"/>
        <v>42239.957962962959</v>
      </c>
      <c r="T3045" s="10">
        <f t="shared" si="287"/>
        <v>42260</v>
      </c>
    </row>
    <row r="3046" spans="1:20" ht="60" x14ac:dyDescent="0.25">
      <c r="A3046">
        <v>2472</v>
      </c>
      <c r="B3046" s="3" t="s">
        <v>2473</v>
      </c>
      <c r="C3046" s="3" t="s">
        <v>6582</v>
      </c>
      <c r="D3046">
        <v>7500</v>
      </c>
      <c r="E3046">
        <v>10182.02</v>
      </c>
      <c r="F3046" t="s">
        <v>8219</v>
      </c>
      <c r="G3046" t="s">
        <v>8224</v>
      </c>
      <c r="H3046" t="s">
        <v>8246</v>
      </c>
      <c r="I3046">
        <v>1283562180</v>
      </c>
      <c r="J3046">
        <v>1277433980</v>
      </c>
      <c r="K3046" t="b">
        <v>0</v>
      </c>
      <c r="L3046">
        <v>104</v>
      </c>
      <c r="M3046" t="b">
        <v>1</v>
      </c>
      <c r="N3046" t="s">
        <v>8279</v>
      </c>
      <c r="O3046" s="9">
        <f t="shared" si="282"/>
        <v>136</v>
      </c>
      <c r="P3046" s="5">
        <f t="shared" si="283"/>
        <v>97.904038461538462</v>
      </c>
      <c r="Q3046" t="str">
        <f t="shared" si="284"/>
        <v>music</v>
      </c>
      <c r="R3046" t="str">
        <f t="shared" si="285"/>
        <v>indie rock</v>
      </c>
      <c r="S3046" s="10">
        <f t="shared" si="286"/>
        <v>40354.11550925926</v>
      </c>
      <c r="T3046" s="10">
        <f t="shared" si="287"/>
        <v>40425.043749999997</v>
      </c>
    </row>
    <row r="3047" spans="1:20" ht="60" x14ac:dyDescent="0.25">
      <c r="A3047">
        <v>2478</v>
      </c>
      <c r="B3047" s="3" t="s">
        <v>2478</v>
      </c>
      <c r="C3047" s="3" t="s">
        <v>6588</v>
      </c>
      <c r="D3047">
        <v>8000</v>
      </c>
      <c r="E3047">
        <v>10200</v>
      </c>
      <c r="F3047" t="s">
        <v>8219</v>
      </c>
      <c r="G3047" t="s">
        <v>8224</v>
      </c>
      <c r="H3047" t="s">
        <v>8246</v>
      </c>
      <c r="I3047">
        <v>1358117313</v>
      </c>
      <c r="J3047">
        <v>1355525313</v>
      </c>
      <c r="K3047" t="b">
        <v>0</v>
      </c>
      <c r="L3047">
        <v>79</v>
      </c>
      <c r="M3047" t="b">
        <v>1</v>
      </c>
      <c r="N3047" t="s">
        <v>8279</v>
      </c>
      <c r="O3047" s="9">
        <f t="shared" si="282"/>
        <v>128</v>
      </c>
      <c r="P3047" s="5">
        <f t="shared" si="283"/>
        <v>129.1139240506329</v>
      </c>
      <c r="Q3047" t="str">
        <f t="shared" si="284"/>
        <v>music</v>
      </c>
      <c r="R3047" t="str">
        <f t="shared" si="285"/>
        <v>indie rock</v>
      </c>
      <c r="S3047" s="10">
        <f t="shared" si="286"/>
        <v>41257.950381944444</v>
      </c>
      <c r="T3047" s="10">
        <f t="shared" si="287"/>
        <v>41287.950381944444</v>
      </c>
    </row>
    <row r="3048" spans="1:20" ht="60" x14ac:dyDescent="0.25">
      <c r="A3048">
        <v>1349</v>
      </c>
      <c r="B3048" s="3" t="s">
        <v>1350</v>
      </c>
      <c r="C3048" s="3" t="s">
        <v>5459</v>
      </c>
      <c r="D3048">
        <v>5000</v>
      </c>
      <c r="E3048">
        <v>10210</v>
      </c>
      <c r="F3048" t="s">
        <v>8219</v>
      </c>
      <c r="G3048" t="s">
        <v>8229</v>
      </c>
      <c r="H3048" t="s">
        <v>8251</v>
      </c>
      <c r="I3048">
        <v>1450249140</v>
      </c>
      <c r="J3048">
        <v>1447055935</v>
      </c>
      <c r="K3048" t="b">
        <v>0</v>
      </c>
      <c r="L3048">
        <v>172</v>
      </c>
      <c r="M3048" t="b">
        <v>1</v>
      </c>
      <c r="N3048" t="s">
        <v>8274</v>
      </c>
      <c r="O3048" s="9">
        <f t="shared" si="282"/>
        <v>204</v>
      </c>
      <c r="P3048" s="5">
        <f t="shared" si="283"/>
        <v>59.360465116279073</v>
      </c>
      <c r="Q3048" t="str">
        <f t="shared" si="284"/>
        <v>publishing</v>
      </c>
      <c r="R3048" t="str">
        <f t="shared" si="285"/>
        <v>nonfiction</v>
      </c>
      <c r="S3048" s="10">
        <f t="shared" si="286"/>
        <v>42317.33258101852</v>
      </c>
      <c r="T3048" s="10">
        <f t="shared" si="287"/>
        <v>42354.290972222225</v>
      </c>
    </row>
    <row r="3049" spans="1:20" ht="45" x14ac:dyDescent="0.25">
      <c r="A3049">
        <v>1617</v>
      </c>
      <c r="B3049" s="3" t="s">
        <v>1618</v>
      </c>
      <c r="C3049" s="3" t="s">
        <v>5727</v>
      </c>
      <c r="D3049">
        <v>7000</v>
      </c>
      <c r="E3049">
        <v>10210</v>
      </c>
      <c r="F3049" t="s">
        <v>8219</v>
      </c>
      <c r="G3049" t="s">
        <v>8224</v>
      </c>
      <c r="H3049" t="s">
        <v>8246</v>
      </c>
      <c r="I3049">
        <v>1383332400</v>
      </c>
      <c r="J3049">
        <v>1380470188</v>
      </c>
      <c r="K3049" t="b">
        <v>0</v>
      </c>
      <c r="L3049">
        <v>158</v>
      </c>
      <c r="M3049" t="b">
        <v>1</v>
      </c>
      <c r="N3049" t="s">
        <v>8276</v>
      </c>
      <c r="O3049" s="9">
        <f t="shared" si="282"/>
        <v>146</v>
      </c>
      <c r="P3049" s="5">
        <f t="shared" si="283"/>
        <v>64.620253164556956</v>
      </c>
      <c r="Q3049" t="str">
        <f t="shared" si="284"/>
        <v>music</v>
      </c>
      <c r="R3049" t="str">
        <f t="shared" si="285"/>
        <v>rock</v>
      </c>
      <c r="S3049" s="10">
        <f t="shared" si="286"/>
        <v>41546.664212962962</v>
      </c>
      <c r="T3049" s="10">
        <f t="shared" si="287"/>
        <v>41579.791666666664</v>
      </c>
    </row>
    <row r="3050" spans="1:20" ht="30" x14ac:dyDescent="0.25">
      <c r="A3050">
        <v>1393</v>
      </c>
      <c r="B3050" s="3" t="s">
        <v>1394</v>
      </c>
      <c r="C3050" s="3" t="s">
        <v>5503</v>
      </c>
      <c r="D3050">
        <v>10000</v>
      </c>
      <c r="E3050">
        <v>10235</v>
      </c>
      <c r="F3050" t="s">
        <v>8219</v>
      </c>
      <c r="G3050" t="s">
        <v>8224</v>
      </c>
      <c r="H3050" t="s">
        <v>8246</v>
      </c>
      <c r="I3050">
        <v>1470068523</v>
      </c>
      <c r="J3050">
        <v>1467476523</v>
      </c>
      <c r="K3050" t="b">
        <v>0</v>
      </c>
      <c r="L3050">
        <v>52</v>
      </c>
      <c r="M3050" t="b">
        <v>1</v>
      </c>
      <c r="N3050" t="s">
        <v>8276</v>
      </c>
      <c r="O3050" s="9">
        <f t="shared" si="282"/>
        <v>102</v>
      </c>
      <c r="P3050" s="5">
        <f t="shared" si="283"/>
        <v>196.82692307692307</v>
      </c>
      <c r="Q3050" t="str">
        <f t="shared" si="284"/>
        <v>music</v>
      </c>
      <c r="R3050" t="str">
        <f t="shared" si="285"/>
        <v>rock</v>
      </c>
      <c r="S3050" s="10">
        <f t="shared" si="286"/>
        <v>42553.681979166664</v>
      </c>
      <c r="T3050" s="10">
        <f t="shared" si="287"/>
        <v>42583.681979166664</v>
      </c>
    </row>
    <row r="3051" spans="1:20" ht="60" x14ac:dyDescent="0.25">
      <c r="A3051">
        <v>3714</v>
      </c>
      <c r="B3051" s="3" t="s">
        <v>3711</v>
      </c>
      <c r="C3051" s="3" t="s">
        <v>7824</v>
      </c>
      <c r="D3051">
        <v>10000</v>
      </c>
      <c r="E3051">
        <v>10235</v>
      </c>
      <c r="F3051" t="s">
        <v>8219</v>
      </c>
      <c r="G3051" t="s">
        <v>8224</v>
      </c>
      <c r="H3051" t="s">
        <v>8246</v>
      </c>
      <c r="I3051">
        <v>1432612740</v>
      </c>
      <c r="J3051">
        <v>1429881667</v>
      </c>
      <c r="K3051" t="b">
        <v>0</v>
      </c>
      <c r="L3051">
        <v>97</v>
      </c>
      <c r="M3051" t="b">
        <v>1</v>
      </c>
      <c r="N3051" t="s">
        <v>8271</v>
      </c>
      <c r="O3051" s="9">
        <f t="shared" si="282"/>
        <v>102</v>
      </c>
      <c r="P3051" s="5">
        <f t="shared" si="283"/>
        <v>105.51546391752578</v>
      </c>
      <c r="Q3051" t="str">
        <f t="shared" si="284"/>
        <v>theater</v>
      </c>
      <c r="R3051" t="str">
        <f t="shared" si="285"/>
        <v>plays</v>
      </c>
      <c r="S3051" s="10">
        <f t="shared" si="286"/>
        <v>42118.556331018524</v>
      </c>
      <c r="T3051" s="10">
        <f t="shared" si="287"/>
        <v>42150.165972222225</v>
      </c>
    </row>
    <row r="3052" spans="1:20" ht="45" x14ac:dyDescent="0.25">
      <c r="A3052">
        <v>3766</v>
      </c>
      <c r="B3052" s="3" t="s">
        <v>3763</v>
      </c>
      <c r="C3052" s="3" t="s">
        <v>7876</v>
      </c>
      <c r="D3052">
        <v>10000</v>
      </c>
      <c r="E3052">
        <v>10265.01</v>
      </c>
      <c r="F3052" t="s">
        <v>8219</v>
      </c>
      <c r="G3052" t="s">
        <v>8224</v>
      </c>
      <c r="H3052" t="s">
        <v>8246</v>
      </c>
      <c r="I3052">
        <v>1404360045</v>
      </c>
      <c r="J3052">
        <v>1401336045</v>
      </c>
      <c r="K3052" t="b">
        <v>0</v>
      </c>
      <c r="L3052">
        <v>96</v>
      </c>
      <c r="M3052" t="b">
        <v>1</v>
      </c>
      <c r="N3052" t="s">
        <v>8305</v>
      </c>
      <c r="O3052" s="9">
        <f t="shared" si="282"/>
        <v>103</v>
      </c>
      <c r="P3052" s="5">
        <f t="shared" si="283"/>
        <v>106.9271875</v>
      </c>
      <c r="Q3052" t="str">
        <f t="shared" si="284"/>
        <v>theater</v>
      </c>
      <c r="R3052" t="str">
        <f t="shared" si="285"/>
        <v>musical</v>
      </c>
      <c r="S3052" s="10">
        <f t="shared" si="286"/>
        <v>41788.167187500003</v>
      </c>
      <c r="T3052" s="10">
        <f t="shared" si="287"/>
        <v>41823.167187500003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9">
        <f t="shared" si="282"/>
        <v>24</v>
      </c>
      <c r="P3053" s="5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0">
        <f t="shared" si="286"/>
        <v>42744.416030092587</v>
      </c>
      <c r="T3053" s="10">
        <f t="shared" si="287"/>
        <v>42774.416030092587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9">
        <f t="shared" si="282"/>
        <v>0</v>
      </c>
      <c r="P3054" s="5">
        <f t="shared" si="283"/>
        <v>37.5</v>
      </c>
      <c r="Q3054" t="str">
        <f t="shared" si="284"/>
        <v>theater</v>
      </c>
      <c r="R3054" t="str">
        <f t="shared" si="285"/>
        <v>spaces</v>
      </c>
      <c r="S3054" s="10">
        <f t="shared" si="286"/>
        <v>42122.670069444444</v>
      </c>
      <c r="T3054" s="10">
        <f t="shared" si="287"/>
        <v>42152.665972222225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9">
        <f t="shared" si="282"/>
        <v>0</v>
      </c>
      <c r="P3055" s="5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0">
        <f t="shared" si="286"/>
        <v>41862.761724537035</v>
      </c>
      <c r="T3055" s="10">
        <f t="shared" si="287"/>
        <v>41914.165972222225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9">
        <f t="shared" si="282"/>
        <v>0</v>
      </c>
      <c r="P3056" s="5" t="e">
        <f t="shared" si="283"/>
        <v>#DIV/0!</v>
      </c>
      <c r="Q3056" t="str">
        <f t="shared" si="284"/>
        <v>theater</v>
      </c>
      <c r="R3056" t="str">
        <f t="shared" si="285"/>
        <v>spaces</v>
      </c>
      <c r="S3056" s="10">
        <f t="shared" si="286"/>
        <v>42027.832800925928</v>
      </c>
      <c r="T3056" s="10">
        <f t="shared" si="287"/>
        <v>42065.044444444444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9">
        <f t="shared" si="282"/>
        <v>0</v>
      </c>
      <c r="P3057" s="5">
        <f t="shared" si="283"/>
        <v>1</v>
      </c>
      <c r="Q3057" t="str">
        <f t="shared" si="284"/>
        <v>theater</v>
      </c>
      <c r="R3057" t="str">
        <f t="shared" si="285"/>
        <v>spaces</v>
      </c>
      <c r="S3057" s="10">
        <f t="shared" si="286"/>
        <v>41953.95821759259</v>
      </c>
      <c r="T3057" s="10">
        <f t="shared" si="287"/>
        <v>42013.95821759259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9">
        <f t="shared" si="282"/>
        <v>0</v>
      </c>
      <c r="P3058" s="5" t="e">
        <f t="shared" si="283"/>
        <v>#DIV/0!</v>
      </c>
      <c r="Q3058" t="str">
        <f t="shared" si="284"/>
        <v>theater</v>
      </c>
      <c r="R3058" t="str">
        <f t="shared" si="285"/>
        <v>spaces</v>
      </c>
      <c r="S3058" s="10">
        <f t="shared" si="286"/>
        <v>41851.636388888888</v>
      </c>
      <c r="T3058" s="10">
        <f t="shared" si="287"/>
        <v>41911.636388888888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9">
        <f t="shared" si="282"/>
        <v>0</v>
      </c>
      <c r="P3059" s="5" t="e">
        <f t="shared" si="283"/>
        <v>#DIV/0!</v>
      </c>
      <c r="Q3059" t="str">
        <f t="shared" si="284"/>
        <v>theater</v>
      </c>
      <c r="R3059" t="str">
        <f t="shared" si="285"/>
        <v>spaces</v>
      </c>
      <c r="S3059" s="10">
        <f t="shared" si="286"/>
        <v>42433.650590277779</v>
      </c>
      <c r="T3059" s="10">
        <f t="shared" si="287"/>
        <v>42463.608923611115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9">
        <f t="shared" si="282"/>
        <v>0</v>
      </c>
      <c r="P3060" s="5">
        <f t="shared" si="283"/>
        <v>1</v>
      </c>
      <c r="Q3060" t="str">
        <f t="shared" si="284"/>
        <v>theater</v>
      </c>
      <c r="R3060" t="str">
        <f t="shared" si="285"/>
        <v>spaces</v>
      </c>
      <c r="S3060" s="10">
        <f t="shared" si="286"/>
        <v>42460.374305555553</v>
      </c>
      <c r="T3060" s="10">
        <f t="shared" si="287"/>
        <v>42510.374305555553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9">
        <f t="shared" si="282"/>
        <v>3</v>
      </c>
      <c r="P3061" s="5">
        <f t="shared" si="283"/>
        <v>41</v>
      </c>
      <c r="Q3061" t="str">
        <f t="shared" si="284"/>
        <v>theater</v>
      </c>
      <c r="R3061" t="str">
        <f t="shared" si="285"/>
        <v>spaces</v>
      </c>
      <c r="S3061" s="10">
        <f t="shared" si="286"/>
        <v>41829.935717592591</v>
      </c>
      <c r="T3061" s="10">
        <f t="shared" si="287"/>
        <v>41859.935717592591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9">
        <f t="shared" si="282"/>
        <v>0</v>
      </c>
      <c r="P3062" s="5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0">
        <f t="shared" si="286"/>
        <v>42245.274699074071</v>
      </c>
      <c r="T3062" s="10">
        <f t="shared" si="287"/>
        <v>42275.274699074071</v>
      </c>
    </row>
    <row r="3063" spans="1:20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9">
        <f t="shared" si="282"/>
        <v>0</v>
      </c>
      <c r="P3063" s="5" t="e">
        <f t="shared" si="283"/>
        <v>#DIV/0!</v>
      </c>
      <c r="Q3063" t="str">
        <f t="shared" si="284"/>
        <v>theater</v>
      </c>
      <c r="R3063" t="str">
        <f t="shared" si="285"/>
        <v>spaces</v>
      </c>
      <c r="S3063" s="10">
        <f t="shared" si="286"/>
        <v>41834.784120370372</v>
      </c>
      <c r="T3063" s="10">
        <f t="shared" si="287"/>
        <v>41864.784120370372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9">
        <f t="shared" si="282"/>
        <v>67</v>
      </c>
      <c r="P3064" s="5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0">
        <f t="shared" si="286"/>
        <v>42248.535787037035</v>
      </c>
      <c r="T3064" s="10">
        <f t="shared" si="287"/>
        <v>42277.75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9">
        <f t="shared" si="282"/>
        <v>20</v>
      </c>
      <c r="P3065" s="5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0">
        <f t="shared" si="286"/>
        <v>42630.922893518517</v>
      </c>
      <c r="T3065" s="10">
        <f t="shared" si="287"/>
        <v>42665.922893518517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9">
        <f t="shared" si="282"/>
        <v>11</v>
      </c>
      <c r="P3066" s="5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0">
        <f t="shared" si="286"/>
        <v>42299.130162037036</v>
      </c>
      <c r="T3066" s="10">
        <f t="shared" si="287"/>
        <v>42330.290972222225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9">
        <f t="shared" si="282"/>
        <v>0</v>
      </c>
      <c r="P3067" s="5">
        <f t="shared" si="283"/>
        <v>5</v>
      </c>
      <c r="Q3067" t="str">
        <f t="shared" si="284"/>
        <v>theater</v>
      </c>
      <c r="R3067" t="str">
        <f t="shared" si="285"/>
        <v>spaces</v>
      </c>
      <c r="S3067" s="10">
        <f t="shared" si="286"/>
        <v>41825.055231481485</v>
      </c>
      <c r="T3067" s="10">
        <f t="shared" si="287"/>
        <v>41850.055231481485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9">
        <f t="shared" si="282"/>
        <v>12</v>
      </c>
      <c r="P3068" s="5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0">
        <f t="shared" si="286"/>
        <v>42531.228437500002</v>
      </c>
      <c r="T3068" s="10">
        <f t="shared" si="287"/>
        <v>42561.228437500002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9">
        <f t="shared" si="282"/>
        <v>3</v>
      </c>
      <c r="P3069" s="5">
        <f t="shared" si="283"/>
        <v>200</v>
      </c>
      <c r="Q3069" t="str">
        <f t="shared" si="284"/>
        <v>theater</v>
      </c>
      <c r="R3069" t="str">
        <f t="shared" si="285"/>
        <v>spaces</v>
      </c>
      <c r="S3069" s="10">
        <f t="shared" si="286"/>
        <v>42226.938414351855</v>
      </c>
      <c r="T3069" s="10">
        <f t="shared" si="287"/>
        <v>42256.938414351855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9">
        <f t="shared" si="282"/>
        <v>0</v>
      </c>
      <c r="P3070" s="5">
        <f t="shared" si="283"/>
        <v>87.5</v>
      </c>
      <c r="Q3070" t="str">
        <f t="shared" si="284"/>
        <v>theater</v>
      </c>
      <c r="R3070" t="str">
        <f t="shared" si="285"/>
        <v>spaces</v>
      </c>
      <c r="S3070" s="10">
        <f t="shared" si="286"/>
        <v>42263.691574074073</v>
      </c>
      <c r="T3070" s="10">
        <f t="shared" si="287"/>
        <v>42293.691574074073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9">
        <f t="shared" si="282"/>
        <v>14</v>
      </c>
      <c r="P3071" s="5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0">
        <f t="shared" si="286"/>
        <v>41957.833726851852</v>
      </c>
      <c r="T3071" s="10">
        <f t="shared" si="287"/>
        <v>41987.833726851852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9">
        <f t="shared" si="282"/>
        <v>3</v>
      </c>
      <c r="P3072" s="5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0">
        <f t="shared" si="286"/>
        <v>42690.733437499999</v>
      </c>
      <c r="T3072" s="10">
        <f t="shared" si="287"/>
        <v>42711.733437499999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9">
        <f t="shared" si="282"/>
        <v>60</v>
      </c>
      <c r="P3073" s="5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0">
        <f t="shared" si="286"/>
        <v>42097.732418981483</v>
      </c>
      <c r="T3073" s="10">
        <f t="shared" si="287"/>
        <v>42115.249305555553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9">
        <f t="shared" ref="O3074:O3137" si="288">ROUND((E3074/D3074)*100,0)</f>
        <v>0</v>
      </c>
      <c r="P3074" s="5">
        <f t="shared" ref="P3074:P3137" si="289">E3074/L3074</f>
        <v>1</v>
      </c>
      <c r="Q3074" t="str">
        <f t="shared" ref="Q3074:Q3137" si="290">LEFT(N3074,SEARCH("/",N3074)-1)</f>
        <v>theater</v>
      </c>
      <c r="R3074" t="str">
        <f t="shared" ref="R3074:R3137" si="291">RIGHT(N3074,LEN(N3074)-SEARCH("/",N3074,1))</f>
        <v>spaces</v>
      </c>
      <c r="S3074" s="10">
        <f t="shared" ref="S3074:S3137" si="292">(((J3074/60)/60)/24)+DATE(1970,1,1)</f>
        <v>42658.690532407403</v>
      </c>
      <c r="T3074" s="10">
        <f t="shared" ref="T3074:T3137" si="293">(((I3074/60)/60)/24)+DATE(1970,1,1)</f>
        <v>42673.073611111111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9">
        <f t="shared" si="288"/>
        <v>0</v>
      </c>
      <c r="P3075" s="5">
        <f t="shared" si="289"/>
        <v>92.142857142857139</v>
      </c>
      <c r="Q3075" t="str">
        <f t="shared" si="290"/>
        <v>theater</v>
      </c>
      <c r="R3075" t="str">
        <f t="shared" si="291"/>
        <v>spaces</v>
      </c>
      <c r="S3075" s="10">
        <f t="shared" si="292"/>
        <v>42111.684027777781</v>
      </c>
      <c r="T3075" s="10">
        <f t="shared" si="293"/>
        <v>42169.804861111115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9">
        <f t="shared" si="288"/>
        <v>0</v>
      </c>
      <c r="P3076" s="5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0">
        <f t="shared" si="292"/>
        <v>42409.571284722217</v>
      </c>
      <c r="T3076" s="10">
        <f t="shared" si="293"/>
        <v>42439.571284722217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9">
        <f t="shared" si="288"/>
        <v>9</v>
      </c>
      <c r="P3077" s="5">
        <f t="shared" si="289"/>
        <v>64.8</v>
      </c>
      <c r="Q3077" t="str">
        <f t="shared" si="290"/>
        <v>theater</v>
      </c>
      <c r="R3077" t="str">
        <f t="shared" si="291"/>
        <v>spaces</v>
      </c>
      <c r="S3077" s="10">
        <f t="shared" si="292"/>
        <v>42551.102314814809</v>
      </c>
      <c r="T3077" s="10">
        <f t="shared" si="293"/>
        <v>42601.102314814809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9">
        <f t="shared" si="288"/>
        <v>15</v>
      </c>
      <c r="P3078" s="5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0">
        <f t="shared" si="292"/>
        <v>42226.651886574073</v>
      </c>
      <c r="T3078" s="10">
        <f t="shared" si="293"/>
        <v>42286.651886574073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9">
        <f t="shared" si="288"/>
        <v>0</v>
      </c>
      <c r="P3079" s="5">
        <f t="shared" si="289"/>
        <v>52.5</v>
      </c>
      <c r="Q3079" t="str">
        <f t="shared" si="290"/>
        <v>theater</v>
      </c>
      <c r="R3079" t="str">
        <f t="shared" si="291"/>
        <v>spaces</v>
      </c>
      <c r="S3079" s="10">
        <f t="shared" si="292"/>
        <v>42766.956921296296</v>
      </c>
      <c r="T3079" s="10">
        <f t="shared" si="293"/>
        <v>42796.956921296296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9">
        <f t="shared" si="288"/>
        <v>0</v>
      </c>
      <c r="P3080" s="5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0">
        <f t="shared" si="292"/>
        <v>42031.138831018514</v>
      </c>
      <c r="T3080" s="10">
        <f t="shared" si="293"/>
        <v>42061.138831018514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9">
        <f t="shared" si="288"/>
        <v>1</v>
      </c>
      <c r="P3081" s="5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0">
        <f t="shared" si="292"/>
        <v>42055.713368055556</v>
      </c>
      <c r="T3081" s="10">
        <f t="shared" si="293"/>
        <v>42085.671701388885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9">
        <f t="shared" si="288"/>
        <v>0</v>
      </c>
      <c r="P3082" s="5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0">
        <f t="shared" si="292"/>
        <v>41940.028287037036</v>
      </c>
      <c r="T3082" s="10">
        <f t="shared" si="293"/>
        <v>42000.0699537037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9">
        <f t="shared" si="288"/>
        <v>0</v>
      </c>
      <c r="P3083" s="5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0">
        <f t="shared" si="292"/>
        <v>42237.181608796294</v>
      </c>
      <c r="T3083" s="10">
        <f t="shared" si="293"/>
        <v>42267.181608796294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9">
        <f t="shared" si="288"/>
        <v>0</v>
      </c>
      <c r="P3084" s="5" t="e">
        <f t="shared" si="289"/>
        <v>#DIV/0!</v>
      </c>
      <c r="Q3084" t="str">
        <f t="shared" si="290"/>
        <v>theater</v>
      </c>
      <c r="R3084" t="str">
        <f t="shared" si="291"/>
        <v>spaces</v>
      </c>
      <c r="S3084" s="10">
        <f t="shared" si="292"/>
        <v>42293.922986111109</v>
      </c>
      <c r="T3084" s="10">
        <f t="shared" si="293"/>
        <v>42323.96465277778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9">
        <f t="shared" si="288"/>
        <v>0</v>
      </c>
      <c r="P3085" s="5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0">
        <f t="shared" si="292"/>
        <v>41853.563402777778</v>
      </c>
      <c r="T3085" s="10">
        <f t="shared" si="293"/>
        <v>41883.208333333336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9">
        <f t="shared" si="288"/>
        <v>12</v>
      </c>
      <c r="P3086" s="5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0">
        <f t="shared" si="292"/>
        <v>42100.723738425921</v>
      </c>
      <c r="T3086" s="10">
        <f t="shared" si="293"/>
        <v>42129.783333333333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9">
        <f t="shared" si="288"/>
        <v>2</v>
      </c>
      <c r="P3087" s="5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0">
        <f t="shared" si="292"/>
        <v>42246.883784722217</v>
      </c>
      <c r="T3087" s="10">
        <f t="shared" si="293"/>
        <v>42276.883784722217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9">
        <f t="shared" si="288"/>
        <v>0</v>
      </c>
      <c r="P3088" s="5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0">
        <f t="shared" si="292"/>
        <v>42173.67082175926</v>
      </c>
      <c r="T3088" s="10">
        <f t="shared" si="293"/>
        <v>42233.67082175926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9">
        <f t="shared" si="288"/>
        <v>1</v>
      </c>
      <c r="P3089" s="5">
        <f t="shared" si="289"/>
        <v>62.5</v>
      </c>
      <c r="Q3089" t="str">
        <f t="shared" si="290"/>
        <v>theater</v>
      </c>
      <c r="R3089" t="str">
        <f t="shared" si="291"/>
        <v>spaces</v>
      </c>
      <c r="S3089" s="10">
        <f t="shared" si="292"/>
        <v>42665.150347222225</v>
      </c>
      <c r="T3089" s="10">
        <f t="shared" si="293"/>
        <v>42725.192013888889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9">
        <f t="shared" si="288"/>
        <v>0</v>
      </c>
      <c r="P3090" s="5">
        <f t="shared" si="289"/>
        <v>42</v>
      </c>
      <c r="Q3090" t="str">
        <f t="shared" si="290"/>
        <v>theater</v>
      </c>
      <c r="R3090" t="str">
        <f t="shared" si="291"/>
        <v>spaces</v>
      </c>
      <c r="S3090" s="10">
        <f t="shared" si="292"/>
        <v>41981.57230324074</v>
      </c>
      <c r="T3090" s="10">
        <f t="shared" si="293"/>
        <v>42012.570138888885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9">
        <f t="shared" si="288"/>
        <v>23</v>
      </c>
      <c r="P3091" s="5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0">
        <f t="shared" si="292"/>
        <v>42528.542627314819</v>
      </c>
      <c r="T3091" s="10">
        <f t="shared" si="293"/>
        <v>42560.082638888889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9">
        <f t="shared" si="288"/>
        <v>5</v>
      </c>
      <c r="P3092" s="5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0">
        <f t="shared" si="292"/>
        <v>42065.818807870368</v>
      </c>
      <c r="T3092" s="10">
        <f t="shared" si="293"/>
        <v>42125.777141203704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9">
        <f t="shared" si="288"/>
        <v>16</v>
      </c>
      <c r="P3093" s="5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0">
        <f t="shared" si="292"/>
        <v>42566.948414351849</v>
      </c>
      <c r="T3093" s="10">
        <f t="shared" si="293"/>
        <v>42596.948414351849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9">
        <f t="shared" si="288"/>
        <v>1</v>
      </c>
      <c r="P3094" s="5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0">
        <f t="shared" si="292"/>
        <v>42255.619351851856</v>
      </c>
      <c r="T3094" s="10">
        <f t="shared" si="293"/>
        <v>42292.916666666672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9">
        <f t="shared" si="288"/>
        <v>23</v>
      </c>
      <c r="P3095" s="5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0">
        <f t="shared" si="292"/>
        <v>41760.909039351849</v>
      </c>
      <c r="T3095" s="10">
        <f t="shared" si="293"/>
        <v>41791.165972222225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9">
        <f t="shared" si="288"/>
        <v>0</v>
      </c>
      <c r="P3096" s="5">
        <f t="shared" si="289"/>
        <v>25</v>
      </c>
      <c r="Q3096" t="str">
        <f t="shared" si="290"/>
        <v>theater</v>
      </c>
      <c r="R3096" t="str">
        <f t="shared" si="291"/>
        <v>spaces</v>
      </c>
      <c r="S3096" s="10">
        <f t="shared" si="292"/>
        <v>42207.795787037037</v>
      </c>
      <c r="T3096" s="10">
        <f t="shared" si="293"/>
        <v>42267.795787037037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9">
        <f t="shared" si="288"/>
        <v>0</v>
      </c>
      <c r="P3097" s="5">
        <f t="shared" si="289"/>
        <v>50</v>
      </c>
      <c r="Q3097" t="str">
        <f t="shared" si="290"/>
        <v>theater</v>
      </c>
      <c r="R3097" t="str">
        <f t="shared" si="291"/>
        <v>spaces</v>
      </c>
      <c r="S3097" s="10">
        <f t="shared" si="292"/>
        <v>42523.025231481486</v>
      </c>
      <c r="T3097" s="10">
        <f t="shared" si="293"/>
        <v>42583.025231481486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9">
        <f t="shared" si="288"/>
        <v>4</v>
      </c>
      <c r="P3098" s="5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0">
        <f t="shared" si="292"/>
        <v>42114.825532407413</v>
      </c>
      <c r="T3098" s="10">
        <f t="shared" si="293"/>
        <v>42144.825532407413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9">
        <f t="shared" si="288"/>
        <v>17</v>
      </c>
      <c r="P3099" s="5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0">
        <f t="shared" si="292"/>
        <v>42629.503483796296</v>
      </c>
      <c r="T3099" s="10">
        <f t="shared" si="293"/>
        <v>42650.583333333328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9">
        <f t="shared" si="288"/>
        <v>4</v>
      </c>
      <c r="P3100" s="5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0">
        <f t="shared" si="292"/>
        <v>42359.792233796295</v>
      </c>
      <c r="T3100" s="10">
        <f t="shared" si="293"/>
        <v>42408.01180555555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9">
        <f t="shared" si="288"/>
        <v>14</v>
      </c>
      <c r="P3101" s="5">
        <f t="shared" si="289"/>
        <v>55.6</v>
      </c>
      <c r="Q3101" t="str">
        <f t="shared" si="290"/>
        <v>theater</v>
      </c>
      <c r="R3101" t="str">
        <f t="shared" si="291"/>
        <v>spaces</v>
      </c>
      <c r="S3101" s="10">
        <f t="shared" si="292"/>
        <v>42382.189710648148</v>
      </c>
      <c r="T3101" s="10">
        <f t="shared" si="293"/>
        <v>42412.189710648148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9">
        <f t="shared" si="288"/>
        <v>15</v>
      </c>
      <c r="P3102" s="5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0">
        <f t="shared" si="292"/>
        <v>41902.622395833336</v>
      </c>
      <c r="T3102" s="10">
        <f t="shared" si="293"/>
        <v>41932.622395833336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9">
        <f t="shared" si="288"/>
        <v>12</v>
      </c>
      <c r="P3103" s="5">
        <f t="shared" si="289"/>
        <v>25</v>
      </c>
      <c r="Q3103" t="str">
        <f t="shared" si="290"/>
        <v>theater</v>
      </c>
      <c r="R3103" t="str">
        <f t="shared" si="291"/>
        <v>spaces</v>
      </c>
      <c r="S3103" s="10">
        <f t="shared" si="292"/>
        <v>42171.383530092593</v>
      </c>
      <c r="T3103" s="10">
        <f t="shared" si="293"/>
        <v>42201.330555555556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9">
        <f t="shared" si="288"/>
        <v>39</v>
      </c>
      <c r="P3104" s="5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0">
        <f t="shared" si="292"/>
        <v>42555.340486111112</v>
      </c>
      <c r="T3104" s="10">
        <f t="shared" si="293"/>
        <v>42605.340486111112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9">
        <f t="shared" si="288"/>
        <v>0</v>
      </c>
      <c r="P3105" s="5">
        <f t="shared" si="289"/>
        <v>5.5</v>
      </c>
      <c r="Q3105" t="str">
        <f t="shared" si="290"/>
        <v>theater</v>
      </c>
      <c r="R3105" t="str">
        <f t="shared" si="291"/>
        <v>spaces</v>
      </c>
      <c r="S3105" s="10">
        <f t="shared" si="292"/>
        <v>42107.156319444446</v>
      </c>
      <c r="T3105" s="10">
        <f t="shared" si="293"/>
        <v>42167.156319444446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9">
        <f t="shared" si="288"/>
        <v>30</v>
      </c>
      <c r="P3106" s="5">
        <f t="shared" si="289"/>
        <v>237</v>
      </c>
      <c r="Q3106" t="str">
        <f t="shared" si="290"/>
        <v>theater</v>
      </c>
      <c r="R3106" t="str">
        <f t="shared" si="291"/>
        <v>spaces</v>
      </c>
      <c r="S3106" s="10">
        <f t="shared" si="292"/>
        <v>42006.908692129626</v>
      </c>
      <c r="T3106" s="10">
        <f t="shared" si="293"/>
        <v>42038.083333333328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9">
        <f t="shared" si="288"/>
        <v>42</v>
      </c>
      <c r="P3107" s="5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0">
        <f t="shared" si="292"/>
        <v>41876.718935185185</v>
      </c>
      <c r="T3107" s="10">
        <f t="shared" si="293"/>
        <v>41931.208333333336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9">
        <f t="shared" si="288"/>
        <v>4</v>
      </c>
      <c r="P3108" s="5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0">
        <f t="shared" si="292"/>
        <v>42241.429120370376</v>
      </c>
      <c r="T3108" s="10">
        <f t="shared" si="293"/>
        <v>42263.916666666672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9">
        <f t="shared" si="288"/>
        <v>20</v>
      </c>
      <c r="P3109" s="5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0">
        <f t="shared" si="292"/>
        <v>42128.814247685179</v>
      </c>
      <c r="T3109" s="10">
        <f t="shared" si="293"/>
        <v>42135.814247685179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9">
        <f t="shared" si="288"/>
        <v>0</v>
      </c>
      <c r="P3110" s="5">
        <f t="shared" si="289"/>
        <v>13</v>
      </c>
      <c r="Q3110" t="str">
        <f t="shared" si="290"/>
        <v>theater</v>
      </c>
      <c r="R3110" t="str">
        <f t="shared" si="291"/>
        <v>spaces</v>
      </c>
      <c r="S3110" s="10">
        <f t="shared" si="292"/>
        <v>42062.680486111116</v>
      </c>
      <c r="T3110" s="10">
        <f t="shared" si="293"/>
        <v>42122.638819444444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9">
        <f t="shared" si="288"/>
        <v>25</v>
      </c>
      <c r="P3111" s="5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0">
        <f t="shared" si="292"/>
        <v>41844.125115740739</v>
      </c>
      <c r="T3111" s="10">
        <f t="shared" si="293"/>
        <v>41879.125115740739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9">
        <f t="shared" si="288"/>
        <v>0</v>
      </c>
      <c r="P3112" s="5">
        <f t="shared" si="289"/>
        <v>10</v>
      </c>
      <c r="Q3112" t="str">
        <f t="shared" si="290"/>
        <v>theater</v>
      </c>
      <c r="R3112" t="str">
        <f t="shared" si="291"/>
        <v>spaces</v>
      </c>
      <c r="S3112" s="10">
        <f t="shared" si="292"/>
        <v>42745.031469907408</v>
      </c>
      <c r="T3112" s="10">
        <f t="shared" si="293"/>
        <v>42785.031469907408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9">
        <f t="shared" si="288"/>
        <v>27</v>
      </c>
      <c r="P3113" s="5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0">
        <f t="shared" si="292"/>
        <v>41885.595138888886</v>
      </c>
      <c r="T3113" s="10">
        <f t="shared" si="293"/>
        <v>41916.595138888886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9">
        <f t="shared" si="288"/>
        <v>5</v>
      </c>
      <c r="P3114" s="5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0">
        <f t="shared" si="292"/>
        <v>42615.121921296297</v>
      </c>
      <c r="T3114" s="10">
        <f t="shared" si="293"/>
        <v>42675.121921296297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9">
        <f t="shared" si="288"/>
        <v>4</v>
      </c>
      <c r="P3115" s="5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0">
        <f t="shared" si="292"/>
        <v>42081.731273148151</v>
      </c>
      <c r="T3115" s="10">
        <f t="shared" si="293"/>
        <v>42111.731273148151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9">
        <f t="shared" si="288"/>
        <v>0</v>
      </c>
      <c r="P3116" s="5" t="e">
        <f t="shared" si="289"/>
        <v>#DIV/0!</v>
      </c>
      <c r="Q3116" t="str">
        <f t="shared" si="290"/>
        <v>theater</v>
      </c>
      <c r="R3116" t="str">
        <f t="shared" si="291"/>
        <v>spaces</v>
      </c>
      <c r="S3116" s="10">
        <f t="shared" si="292"/>
        <v>41843.632523148146</v>
      </c>
      <c r="T3116" s="10">
        <f t="shared" si="293"/>
        <v>41903.632523148146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9">
        <f t="shared" si="288"/>
        <v>3</v>
      </c>
      <c r="P3117" s="5">
        <f t="shared" si="289"/>
        <v>300</v>
      </c>
      <c r="Q3117" t="str">
        <f t="shared" si="290"/>
        <v>theater</v>
      </c>
      <c r="R3117" t="str">
        <f t="shared" si="291"/>
        <v>spaces</v>
      </c>
      <c r="S3117" s="10">
        <f t="shared" si="292"/>
        <v>42496.447071759263</v>
      </c>
      <c r="T3117" s="10">
        <f t="shared" si="293"/>
        <v>42526.447071759263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9">
        <f t="shared" si="288"/>
        <v>57</v>
      </c>
      <c r="P3118" s="5">
        <f t="shared" si="289"/>
        <v>43</v>
      </c>
      <c r="Q3118" t="str">
        <f t="shared" si="290"/>
        <v>theater</v>
      </c>
      <c r="R3118" t="str">
        <f t="shared" si="291"/>
        <v>spaces</v>
      </c>
      <c r="S3118" s="10">
        <f t="shared" si="292"/>
        <v>42081.515335648146</v>
      </c>
      <c r="T3118" s="10">
        <f t="shared" si="293"/>
        <v>42095.515335648146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9">
        <f t="shared" si="288"/>
        <v>0</v>
      </c>
      <c r="P3119" s="5">
        <f t="shared" si="289"/>
        <v>1</v>
      </c>
      <c r="Q3119" t="str">
        <f t="shared" si="290"/>
        <v>theater</v>
      </c>
      <c r="R3119" t="str">
        <f t="shared" si="291"/>
        <v>spaces</v>
      </c>
      <c r="S3119" s="10">
        <f t="shared" si="292"/>
        <v>42509.374537037031</v>
      </c>
      <c r="T3119" s="10">
        <f t="shared" si="293"/>
        <v>42517.55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9">
        <f t="shared" si="288"/>
        <v>0</v>
      </c>
      <c r="P3120" s="5">
        <f t="shared" si="289"/>
        <v>775</v>
      </c>
      <c r="Q3120" t="str">
        <f t="shared" si="290"/>
        <v>theater</v>
      </c>
      <c r="R3120" t="str">
        <f t="shared" si="291"/>
        <v>spaces</v>
      </c>
      <c r="S3120" s="10">
        <f t="shared" si="292"/>
        <v>42534.649571759262</v>
      </c>
      <c r="T3120" s="10">
        <f t="shared" si="293"/>
        <v>42553.649571759262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9">
        <f t="shared" si="288"/>
        <v>0</v>
      </c>
      <c r="P3121" s="5">
        <f t="shared" si="289"/>
        <v>5</v>
      </c>
      <c r="Q3121" t="str">
        <f t="shared" si="290"/>
        <v>theater</v>
      </c>
      <c r="R3121" t="str">
        <f t="shared" si="291"/>
        <v>spaces</v>
      </c>
      <c r="S3121" s="10">
        <f t="shared" si="292"/>
        <v>42060.04550925926</v>
      </c>
      <c r="T3121" s="10">
        <f t="shared" si="293"/>
        <v>42090.003842592589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9">
        <f t="shared" si="288"/>
        <v>0</v>
      </c>
      <c r="P3122" s="5">
        <f t="shared" si="289"/>
        <v>12.8</v>
      </c>
      <c r="Q3122" t="str">
        <f t="shared" si="290"/>
        <v>theater</v>
      </c>
      <c r="R3122" t="str">
        <f t="shared" si="291"/>
        <v>spaces</v>
      </c>
      <c r="S3122" s="10">
        <f t="shared" si="292"/>
        <v>42435.942083333335</v>
      </c>
      <c r="T3122" s="10">
        <f t="shared" si="293"/>
        <v>42495.900416666671</v>
      </c>
    </row>
    <row r="3123" spans="1:20" ht="45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9">
        <f t="shared" si="288"/>
        <v>1</v>
      </c>
      <c r="P3123" s="5">
        <f t="shared" si="289"/>
        <v>10</v>
      </c>
      <c r="Q3123" t="str">
        <f t="shared" si="290"/>
        <v>theater</v>
      </c>
      <c r="R3123" t="str">
        <f t="shared" si="291"/>
        <v>spaces</v>
      </c>
      <c r="S3123" s="10">
        <f t="shared" si="292"/>
        <v>41848.679803240739</v>
      </c>
      <c r="T3123" s="10">
        <f t="shared" si="293"/>
        <v>41908.679803240739</v>
      </c>
    </row>
    <row r="3124" spans="1:20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9">
        <f t="shared" si="288"/>
        <v>58</v>
      </c>
      <c r="P3124" s="5">
        <f t="shared" si="289"/>
        <v>58</v>
      </c>
      <c r="Q3124" t="str">
        <f t="shared" si="290"/>
        <v>theater</v>
      </c>
      <c r="R3124" t="str">
        <f t="shared" si="291"/>
        <v>spaces</v>
      </c>
      <c r="S3124" s="10">
        <f t="shared" si="292"/>
        <v>42678.932083333333</v>
      </c>
      <c r="T3124" s="10">
        <f t="shared" si="293"/>
        <v>42683.973750000005</v>
      </c>
    </row>
    <row r="3125" spans="1:20" ht="60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9">
        <f t="shared" si="288"/>
        <v>68</v>
      </c>
      <c r="P3125" s="5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0">
        <f t="shared" si="292"/>
        <v>42530.993032407408</v>
      </c>
      <c r="T3125" s="10">
        <f t="shared" si="293"/>
        <v>42560.993032407408</v>
      </c>
    </row>
    <row r="3126" spans="1:20" ht="45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9">
        <f t="shared" si="288"/>
        <v>0</v>
      </c>
      <c r="P3126" s="5">
        <f t="shared" si="289"/>
        <v>6.5</v>
      </c>
      <c r="Q3126" t="str">
        <f t="shared" si="290"/>
        <v>theater</v>
      </c>
      <c r="R3126" t="str">
        <f t="shared" si="291"/>
        <v>spaces</v>
      </c>
      <c r="S3126" s="10">
        <f t="shared" si="292"/>
        <v>41977.780104166668</v>
      </c>
      <c r="T3126" s="10">
        <f t="shared" si="293"/>
        <v>42037.780104166668</v>
      </c>
    </row>
    <row r="3127" spans="1:20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9">
        <f t="shared" si="288"/>
        <v>0</v>
      </c>
      <c r="P3127" s="5" t="e">
        <f t="shared" si="289"/>
        <v>#DIV/0!</v>
      </c>
      <c r="Q3127" t="str">
        <f t="shared" si="290"/>
        <v>theater</v>
      </c>
      <c r="R3127" t="str">
        <f t="shared" si="291"/>
        <v>spaces</v>
      </c>
      <c r="S3127" s="10">
        <f t="shared" si="292"/>
        <v>42346.20685185185</v>
      </c>
      <c r="T3127" s="10">
        <f t="shared" si="293"/>
        <v>42376.20685185185</v>
      </c>
    </row>
    <row r="3128" spans="1:20" ht="90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9">
        <f t="shared" si="288"/>
        <v>4</v>
      </c>
      <c r="P3128" s="5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0">
        <f t="shared" si="292"/>
        <v>42427.01807870371</v>
      </c>
      <c r="T3128" s="10">
        <f t="shared" si="293"/>
        <v>42456.976412037038</v>
      </c>
    </row>
    <row r="3129" spans="1:20" ht="60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9">
        <f t="shared" si="288"/>
        <v>0</v>
      </c>
      <c r="P3129" s="5" t="e">
        <f t="shared" si="289"/>
        <v>#DIV/0!</v>
      </c>
      <c r="Q3129" t="str">
        <f t="shared" si="290"/>
        <v>theater</v>
      </c>
      <c r="R3129" t="str">
        <f t="shared" si="291"/>
        <v>spaces</v>
      </c>
      <c r="S3129" s="10">
        <f t="shared" si="292"/>
        <v>42034.856817129628</v>
      </c>
      <c r="T3129" s="10">
        <f t="shared" si="293"/>
        <v>42064.856817129628</v>
      </c>
    </row>
    <row r="3130" spans="1:20" ht="60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9">
        <f t="shared" si="288"/>
        <v>109</v>
      </c>
      <c r="P3130" s="5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0">
        <f t="shared" si="292"/>
        <v>42780.825706018513</v>
      </c>
      <c r="T3130" s="10">
        <f t="shared" si="293"/>
        <v>42810.784039351856</v>
      </c>
    </row>
    <row r="3131" spans="1:20" ht="60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9">
        <f t="shared" si="288"/>
        <v>1</v>
      </c>
      <c r="P3131" s="5">
        <f t="shared" si="289"/>
        <v>10</v>
      </c>
      <c r="Q3131" t="str">
        <f t="shared" si="290"/>
        <v>theater</v>
      </c>
      <c r="R3131" t="str">
        <f t="shared" si="291"/>
        <v>plays</v>
      </c>
      <c r="S3131" s="10">
        <f t="shared" si="292"/>
        <v>42803.842812499999</v>
      </c>
      <c r="T3131" s="10">
        <f t="shared" si="293"/>
        <v>42843.801145833335</v>
      </c>
    </row>
    <row r="3132" spans="1:20" ht="45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9">
        <f t="shared" si="288"/>
        <v>4</v>
      </c>
      <c r="P3132" s="5">
        <f t="shared" si="289"/>
        <v>93.75</v>
      </c>
      <c r="Q3132" t="str">
        <f t="shared" si="290"/>
        <v>theater</v>
      </c>
      <c r="R3132" t="str">
        <f t="shared" si="291"/>
        <v>plays</v>
      </c>
      <c r="S3132" s="10">
        <f t="shared" si="292"/>
        <v>42808.640231481477</v>
      </c>
      <c r="T3132" s="10">
        <f t="shared" si="293"/>
        <v>42839.207638888889</v>
      </c>
    </row>
    <row r="3133" spans="1:20" ht="30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9">
        <f t="shared" si="288"/>
        <v>16</v>
      </c>
      <c r="P3133" s="5">
        <f t="shared" si="289"/>
        <v>53.75</v>
      </c>
      <c r="Q3133" t="str">
        <f t="shared" si="290"/>
        <v>theater</v>
      </c>
      <c r="R3133" t="str">
        <f t="shared" si="291"/>
        <v>plays</v>
      </c>
      <c r="S3133" s="10">
        <f t="shared" si="292"/>
        <v>42803.579224537039</v>
      </c>
      <c r="T3133" s="10">
        <f t="shared" si="293"/>
        <v>42833.537557870368</v>
      </c>
    </row>
    <row r="3134" spans="1:20" ht="30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9">
        <f t="shared" si="288"/>
        <v>0</v>
      </c>
      <c r="P3134" s="5">
        <f t="shared" si="289"/>
        <v>10</v>
      </c>
      <c r="Q3134" t="str">
        <f t="shared" si="290"/>
        <v>theater</v>
      </c>
      <c r="R3134" t="str">
        <f t="shared" si="291"/>
        <v>plays</v>
      </c>
      <c r="S3134" s="10">
        <f t="shared" si="292"/>
        <v>42786.350231481483</v>
      </c>
      <c r="T3134" s="10">
        <f t="shared" si="293"/>
        <v>42846.308564814812</v>
      </c>
    </row>
    <row r="3135" spans="1:20" ht="60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9">
        <f t="shared" si="288"/>
        <v>108</v>
      </c>
      <c r="P3135" s="5">
        <f t="shared" si="289"/>
        <v>33.75</v>
      </c>
      <c r="Q3135" t="str">
        <f t="shared" si="290"/>
        <v>theater</v>
      </c>
      <c r="R3135" t="str">
        <f t="shared" si="291"/>
        <v>plays</v>
      </c>
      <c r="S3135" s="10">
        <f t="shared" si="292"/>
        <v>42788.565208333333</v>
      </c>
      <c r="T3135" s="10">
        <f t="shared" si="293"/>
        <v>42818.523541666669</v>
      </c>
    </row>
    <row r="3136" spans="1:20" ht="60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9">
        <f t="shared" si="288"/>
        <v>23</v>
      </c>
      <c r="P3136" s="5">
        <f t="shared" si="289"/>
        <v>18.75</v>
      </c>
      <c r="Q3136" t="str">
        <f t="shared" si="290"/>
        <v>theater</v>
      </c>
      <c r="R3136" t="str">
        <f t="shared" si="291"/>
        <v>plays</v>
      </c>
      <c r="S3136" s="10">
        <f t="shared" si="292"/>
        <v>42800.720127314817</v>
      </c>
      <c r="T3136" s="10">
        <f t="shared" si="293"/>
        <v>42821.678460648152</v>
      </c>
    </row>
    <row r="3137" spans="1:20" ht="60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9">
        <f t="shared" si="288"/>
        <v>21</v>
      </c>
      <c r="P3137" s="5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0">
        <f t="shared" si="292"/>
        <v>42807.151863425926</v>
      </c>
      <c r="T3137" s="10">
        <f t="shared" si="293"/>
        <v>42829.151863425926</v>
      </c>
    </row>
    <row r="3138" spans="1:20" ht="60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9">
        <f t="shared" ref="O3138:O3201" si="294">ROUND((E3138/D3138)*100,0)</f>
        <v>128</v>
      </c>
      <c r="P3138" s="5">
        <f t="shared" ref="P3138:P3201" si="295">E3138/L3138</f>
        <v>29.045454545454547</v>
      </c>
      <c r="Q3138" t="str">
        <f t="shared" ref="Q3138:Q3201" si="296">LEFT(N3138,SEARCH("/",N3138)-1)</f>
        <v>theater</v>
      </c>
      <c r="R3138" t="str">
        <f t="shared" ref="R3138:R3201" si="297">RIGHT(N3138,LEN(N3138)-SEARCH("/",N3138,1))</f>
        <v>plays</v>
      </c>
      <c r="S3138" s="10">
        <f t="shared" ref="S3138:S3201" si="298">(((J3138/60)/60)/24)+DATE(1970,1,1)</f>
        <v>42789.462430555555</v>
      </c>
      <c r="T3138" s="10">
        <f t="shared" ref="T3138:T3201" si="299">(((I3138/60)/60)/24)+DATE(1970,1,1)</f>
        <v>42825.957638888889</v>
      </c>
    </row>
    <row r="3139" spans="1:20" ht="45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9">
        <f t="shared" si="294"/>
        <v>3</v>
      </c>
      <c r="P3139" s="5">
        <f t="shared" si="295"/>
        <v>50</v>
      </c>
      <c r="Q3139" t="str">
        <f t="shared" si="296"/>
        <v>theater</v>
      </c>
      <c r="R3139" t="str">
        <f t="shared" si="297"/>
        <v>plays</v>
      </c>
      <c r="S3139" s="10">
        <f t="shared" si="298"/>
        <v>42807.885057870371</v>
      </c>
      <c r="T3139" s="10">
        <f t="shared" si="299"/>
        <v>42858.8</v>
      </c>
    </row>
    <row r="3140" spans="1:20" ht="60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9">
        <f t="shared" si="294"/>
        <v>0</v>
      </c>
      <c r="P3140" s="5" t="e">
        <f t="shared" si="295"/>
        <v>#DIV/0!</v>
      </c>
      <c r="Q3140" t="str">
        <f t="shared" si="296"/>
        <v>theater</v>
      </c>
      <c r="R3140" t="str">
        <f t="shared" si="297"/>
        <v>plays</v>
      </c>
      <c r="S3140" s="10">
        <f t="shared" si="298"/>
        <v>42809.645914351851</v>
      </c>
      <c r="T3140" s="10">
        <f t="shared" si="299"/>
        <v>42828.645914351851</v>
      </c>
    </row>
    <row r="3141" spans="1:20" ht="60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9">
        <f t="shared" si="294"/>
        <v>5</v>
      </c>
      <c r="P3141" s="5">
        <f t="shared" si="295"/>
        <v>450</v>
      </c>
      <c r="Q3141" t="str">
        <f t="shared" si="296"/>
        <v>theater</v>
      </c>
      <c r="R3141" t="str">
        <f t="shared" si="297"/>
        <v>plays</v>
      </c>
      <c r="S3141" s="10">
        <f t="shared" si="298"/>
        <v>42785.270370370374</v>
      </c>
      <c r="T3141" s="10">
        <f t="shared" si="299"/>
        <v>42819.189583333333</v>
      </c>
    </row>
    <row r="3142" spans="1:20" ht="60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9">
        <f t="shared" si="294"/>
        <v>1</v>
      </c>
      <c r="P3142" s="5">
        <f t="shared" si="295"/>
        <v>24</v>
      </c>
      <c r="Q3142" t="str">
        <f t="shared" si="296"/>
        <v>theater</v>
      </c>
      <c r="R3142" t="str">
        <f t="shared" si="297"/>
        <v>plays</v>
      </c>
      <c r="S3142" s="10">
        <f t="shared" si="298"/>
        <v>42802.718784722223</v>
      </c>
      <c r="T3142" s="10">
        <f t="shared" si="299"/>
        <v>42832.677118055552</v>
      </c>
    </row>
    <row r="3143" spans="1:20" ht="60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9">
        <f t="shared" si="294"/>
        <v>52</v>
      </c>
      <c r="P3143" s="5">
        <f t="shared" si="295"/>
        <v>32.25</v>
      </c>
      <c r="Q3143" t="str">
        <f t="shared" si="296"/>
        <v>theater</v>
      </c>
      <c r="R3143" t="str">
        <f t="shared" si="297"/>
        <v>plays</v>
      </c>
      <c r="S3143" s="10">
        <f t="shared" si="298"/>
        <v>42800.753333333334</v>
      </c>
      <c r="T3143" s="10">
        <f t="shared" si="299"/>
        <v>42841.833333333328</v>
      </c>
    </row>
    <row r="3144" spans="1:20" ht="45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9">
        <f t="shared" si="294"/>
        <v>2</v>
      </c>
      <c r="P3144" s="5">
        <f t="shared" si="295"/>
        <v>15</v>
      </c>
      <c r="Q3144" t="str">
        <f t="shared" si="296"/>
        <v>theater</v>
      </c>
      <c r="R3144" t="str">
        <f t="shared" si="297"/>
        <v>plays</v>
      </c>
      <c r="S3144" s="10">
        <f t="shared" si="298"/>
        <v>42783.513182870374</v>
      </c>
      <c r="T3144" s="10">
        <f t="shared" si="299"/>
        <v>42813.471516203703</v>
      </c>
    </row>
    <row r="3145" spans="1:20" ht="60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9">
        <f t="shared" si="294"/>
        <v>0</v>
      </c>
      <c r="P3145" s="5" t="e">
        <f t="shared" si="295"/>
        <v>#DIV/0!</v>
      </c>
      <c r="Q3145" t="str">
        <f t="shared" si="296"/>
        <v>theater</v>
      </c>
      <c r="R3145" t="str">
        <f t="shared" si="297"/>
        <v>plays</v>
      </c>
      <c r="S3145" s="10">
        <f t="shared" si="298"/>
        <v>42808.358287037037</v>
      </c>
      <c r="T3145" s="10">
        <f t="shared" si="299"/>
        <v>42834.358287037037</v>
      </c>
    </row>
    <row r="3146" spans="1:20" ht="60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9">
        <f t="shared" si="294"/>
        <v>75</v>
      </c>
      <c r="P3146" s="5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0">
        <f t="shared" si="298"/>
        <v>42796.538275462968</v>
      </c>
      <c r="T3146" s="10">
        <f t="shared" si="299"/>
        <v>42813.25</v>
      </c>
    </row>
    <row r="3147" spans="1:20" ht="45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9">
        <f t="shared" si="294"/>
        <v>0</v>
      </c>
      <c r="P3147" s="5" t="e">
        <f t="shared" si="295"/>
        <v>#DIV/0!</v>
      </c>
      <c r="Q3147" t="str">
        <f t="shared" si="296"/>
        <v>theater</v>
      </c>
      <c r="R3147" t="str">
        <f t="shared" si="297"/>
        <v>plays</v>
      </c>
      <c r="S3147" s="10">
        <f t="shared" si="298"/>
        <v>42762.040902777779</v>
      </c>
      <c r="T3147" s="10">
        <f t="shared" si="299"/>
        <v>42821.999236111107</v>
      </c>
    </row>
    <row r="3148" spans="1:20" ht="45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9">
        <f t="shared" si="294"/>
        <v>11</v>
      </c>
      <c r="P3148" s="5">
        <f t="shared" si="295"/>
        <v>437.5</v>
      </c>
      <c r="Q3148" t="str">
        <f t="shared" si="296"/>
        <v>theater</v>
      </c>
      <c r="R3148" t="str">
        <f t="shared" si="297"/>
        <v>plays</v>
      </c>
      <c r="S3148" s="10">
        <f t="shared" si="298"/>
        <v>42796.682476851856</v>
      </c>
      <c r="T3148" s="10">
        <f t="shared" si="299"/>
        <v>42841.640810185185</v>
      </c>
    </row>
    <row r="3149" spans="1:20" ht="30" x14ac:dyDescent="0.25">
      <c r="A3149">
        <v>1751</v>
      </c>
      <c r="B3149" s="3" t="s">
        <v>1752</v>
      </c>
      <c r="C3149" s="3" t="s">
        <v>5861</v>
      </c>
      <c r="D3149">
        <v>10000</v>
      </c>
      <c r="E3149">
        <v>10290</v>
      </c>
      <c r="F3149" t="s">
        <v>8219</v>
      </c>
      <c r="G3149" t="s">
        <v>8224</v>
      </c>
      <c r="H3149" t="s">
        <v>8246</v>
      </c>
      <c r="I3149">
        <v>1426787123</v>
      </c>
      <c r="J3149">
        <v>1424198723</v>
      </c>
      <c r="K3149" t="b">
        <v>0</v>
      </c>
      <c r="L3149">
        <v>61</v>
      </c>
      <c r="M3149" t="b">
        <v>1</v>
      </c>
      <c r="N3149" t="s">
        <v>8285</v>
      </c>
      <c r="O3149" s="9">
        <f t="shared" si="294"/>
        <v>103</v>
      </c>
      <c r="P3149" s="5">
        <f t="shared" si="295"/>
        <v>168.68852459016392</v>
      </c>
      <c r="Q3149" t="str">
        <f t="shared" si="296"/>
        <v>photography</v>
      </c>
      <c r="R3149" t="str">
        <f t="shared" si="297"/>
        <v>photobooks</v>
      </c>
      <c r="S3149" s="10">
        <f t="shared" si="298"/>
        <v>42052.7815162037</v>
      </c>
      <c r="T3149" s="10">
        <f t="shared" si="299"/>
        <v>42082.739849537036</v>
      </c>
    </row>
    <row r="3150" spans="1:20" ht="45" x14ac:dyDescent="0.25">
      <c r="A3150">
        <v>58</v>
      </c>
      <c r="B3150" s="3" t="s">
        <v>60</v>
      </c>
      <c r="C3150" s="3" t="s">
        <v>4169</v>
      </c>
      <c r="D3150">
        <v>10000</v>
      </c>
      <c r="E3150">
        <v>10291</v>
      </c>
      <c r="F3150" t="s">
        <v>8219</v>
      </c>
      <c r="G3150" t="s">
        <v>8224</v>
      </c>
      <c r="H3150" t="s">
        <v>8246</v>
      </c>
      <c r="I3150">
        <v>1416423172</v>
      </c>
      <c r="J3150">
        <v>1413827572</v>
      </c>
      <c r="K3150" t="b">
        <v>0</v>
      </c>
      <c r="L3150">
        <v>75</v>
      </c>
      <c r="M3150" t="b">
        <v>1</v>
      </c>
      <c r="N3150" t="s">
        <v>8265</v>
      </c>
      <c r="O3150" s="9">
        <f t="shared" si="294"/>
        <v>103</v>
      </c>
      <c r="P3150" s="5">
        <f t="shared" si="295"/>
        <v>137.21333333333334</v>
      </c>
      <c r="Q3150" t="str">
        <f t="shared" si="296"/>
        <v>film &amp; video</v>
      </c>
      <c r="R3150" t="str">
        <f t="shared" si="297"/>
        <v>television</v>
      </c>
      <c r="S3150" s="10">
        <f t="shared" si="298"/>
        <v>41932.745046296295</v>
      </c>
      <c r="T3150" s="10">
        <f t="shared" si="299"/>
        <v>41962.786712962959</v>
      </c>
    </row>
    <row r="3151" spans="1:20" ht="45" x14ac:dyDescent="0.25">
      <c r="A3151">
        <v>3358</v>
      </c>
      <c r="B3151" s="3" t="s">
        <v>3357</v>
      </c>
      <c r="C3151" s="3" t="s">
        <v>7468</v>
      </c>
      <c r="D3151">
        <v>10000</v>
      </c>
      <c r="E3151">
        <v>10299</v>
      </c>
      <c r="F3151" t="s">
        <v>8219</v>
      </c>
      <c r="G3151" t="s">
        <v>8224</v>
      </c>
      <c r="H3151" t="s">
        <v>8246</v>
      </c>
      <c r="I3151">
        <v>1416385679</v>
      </c>
      <c r="J3151">
        <v>1413790079</v>
      </c>
      <c r="K3151" t="b">
        <v>0</v>
      </c>
      <c r="L3151">
        <v>162</v>
      </c>
      <c r="M3151" t="b">
        <v>1</v>
      </c>
      <c r="N3151" t="s">
        <v>8271</v>
      </c>
      <c r="O3151" s="9">
        <f t="shared" si="294"/>
        <v>103</v>
      </c>
      <c r="P3151" s="5">
        <f t="shared" si="295"/>
        <v>63.574074074074076</v>
      </c>
      <c r="Q3151" t="str">
        <f t="shared" si="296"/>
        <v>theater</v>
      </c>
      <c r="R3151" t="str">
        <f t="shared" si="297"/>
        <v>plays</v>
      </c>
      <c r="S3151" s="10">
        <f t="shared" si="298"/>
        <v>41932.311099537037</v>
      </c>
      <c r="T3151" s="10">
        <f t="shared" si="299"/>
        <v>41962.352766203709</v>
      </c>
    </row>
    <row r="3152" spans="1:20" ht="60" x14ac:dyDescent="0.25">
      <c r="A3152">
        <v>348</v>
      </c>
      <c r="B3152" s="3" t="s">
        <v>349</v>
      </c>
      <c r="C3152" s="3" t="s">
        <v>4458</v>
      </c>
      <c r="D3152">
        <v>10000</v>
      </c>
      <c r="E3152">
        <v>10300</v>
      </c>
      <c r="F3152" t="s">
        <v>8219</v>
      </c>
      <c r="G3152" t="s">
        <v>8224</v>
      </c>
      <c r="H3152" t="s">
        <v>8246</v>
      </c>
      <c r="I3152">
        <v>1440165916</v>
      </c>
      <c r="J3152">
        <v>1437573916</v>
      </c>
      <c r="K3152" t="b">
        <v>1</v>
      </c>
      <c r="L3152">
        <v>119</v>
      </c>
      <c r="M3152" t="b">
        <v>1</v>
      </c>
      <c r="N3152" t="s">
        <v>8269</v>
      </c>
      <c r="O3152" s="9">
        <f t="shared" si="294"/>
        <v>103</v>
      </c>
      <c r="P3152" s="5">
        <f t="shared" si="295"/>
        <v>86.554621848739501</v>
      </c>
      <c r="Q3152" t="str">
        <f t="shared" si="296"/>
        <v>film &amp; video</v>
      </c>
      <c r="R3152" t="str">
        <f t="shared" si="297"/>
        <v>documentary</v>
      </c>
      <c r="S3152" s="10">
        <f t="shared" si="298"/>
        <v>42207.58699074074</v>
      </c>
      <c r="T3152" s="10">
        <f t="shared" si="299"/>
        <v>42237.58699074074</v>
      </c>
    </row>
    <row r="3153" spans="1:20" ht="60" x14ac:dyDescent="0.25">
      <c r="A3153">
        <v>3173</v>
      </c>
      <c r="B3153" s="3" t="s">
        <v>3173</v>
      </c>
      <c r="C3153" s="3" t="s">
        <v>7283</v>
      </c>
      <c r="D3153">
        <v>10000</v>
      </c>
      <c r="E3153">
        <v>10300</v>
      </c>
      <c r="F3153" t="s">
        <v>8219</v>
      </c>
      <c r="G3153" t="s">
        <v>8224</v>
      </c>
      <c r="H3153" t="s">
        <v>8246</v>
      </c>
      <c r="I3153">
        <v>1411765492</v>
      </c>
      <c r="J3153">
        <v>1409173492</v>
      </c>
      <c r="K3153" t="b">
        <v>1</v>
      </c>
      <c r="L3153">
        <v>74</v>
      </c>
      <c r="M3153" t="b">
        <v>1</v>
      </c>
      <c r="N3153" t="s">
        <v>8271</v>
      </c>
      <c r="O3153" s="9">
        <f t="shared" si="294"/>
        <v>103</v>
      </c>
      <c r="P3153" s="5">
        <f t="shared" si="295"/>
        <v>139.18918918918919</v>
      </c>
      <c r="Q3153" t="str">
        <f t="shared" si="296"/>
        <v>theater</v>
      </c>
      <c r="R3153" t="str">
        <f t="shared" si="297"/>
        <v>plays</v>
      </c>
      <c r="S3153" s="10">
        <f t="shared" si="298"/>
        <v>41878.878379629627</v>
      </c>
      <c r="T3153" s="10">
        <f t="shared" si="299"/>
        <v>41908.878379629627</v>
      </c>
    </row>
    <row r="3154" spans="1:20" ht="60" x14ac:dyDescent="0.25">
      <c r="A3154">
        <v>367</v>
      </c>
      <c r="B3154" s="3" t="s">
        <v>368</v>
      </c>
      <c r="C3154" s="3" t="s">
        <v>4477</v>
      </c>
      <c r="D3154">
        <v>10000</v>
      </c>
      <c r="E3154">
        <v>10335.01</v>
      </c>
      <c r="F3154" t="s">
        <v>8219</v>
      </c>
      <c r="G3154" t="s">
        <v>8224</v>
      </c>
      <c r="H3154" t="s">
        <v>8246</v>
      </c>
      <c r="I3154">
        <v>1367384340</v>
      </c>
      <c r="J3154">
        <v>1363960278</v>
      </c>
      <c r="K3154" t="b">
        <v>0</v>
      </c>
      <c r="L3154">
        <v>119</v>
      </c>
      <c r="M3154" t="b">
        <v>1</v>
      </c>
      <c r="N3154" t="s">
        <v>8269</v>
      </c>
      <c r="O3154" s="9">
        <f t="shared" si="294"/>
        <v>103</v>
      </c>
      <c r="P3154" s="5">
        <f t="shared" si="295"/>
        <v>86.84882352941176</v>
      </c>
      <c r="Q3154" t="str">
        <f t="shared" si="296"/>
        <v>film &amp; video</v>
      </c>
      <c r="R3154" t="str">
        <f t="shared" si="297"/>
        <v>documentary</v>
      </c>
      <c r="S3154" s="10">
        <f t="shared" si="298"/>
        <v>41355.577291666668</v>
      </c>
      <c r="T3154" s="10">
        <f t="shared" si="299"/>
        <v>41395.207638888889</v>
      </c>
    </row>
    <row r="3155" spans="1:20" ht="45" x14ac:dyDescent="0.25">
      <c r="A3155">
        <v>3463</v>
      </c>
      <c r="B3155" s="3" t="s">
        <v>3462</v>
      </c>
      <c r="C3155" s="3" t="s">
        <v>7573</v>
      </c>
      <c r="D3155">
        <v>10000</v>
      </c>
      <c r="E3155">
        <v>10338</v>
      </c>
      <c r="F3155" t="s">
        <v>8219</v>
      </c>
      <c r="G3155" t="s">
        <v>8229</v>
      </c>
      <c r="H3155" t="s">
        <v>8251</v>
      </c>
      <c r="I3155">
        <v>1476158340</v>
      </c>
      <c r="J3155">
        <v>1472594585</v>
      </c>
      <c r="K3155" t="b">
        <v>0</v>
      </c>
      <c r="L3155">
        <v>114</v>
      </c>
      <c r="M3155" t="b">
        <v>1</v>
      </c>
      <c r="N3155" t="s">
        <v>8271</v>
      </c>
      <c r="O3155" s="9">
        <f t="shared" si="294"/>
        <v>103</v>
      </c>
      <c r="P3155" s="5">
        <f t="shared" si="295"/>
        <v>90.684210526315795</v>
      </c>
      <c r="Q3155" t="str">
        <f t="shared" si="296"/>
        <v>theater</v>
      </c>
      <c r="R3155" t="str">
        <f t="shared" si="297"/>
        <v>plays</v>
      </c>
      <c r="S3155" s="10">
        <f t="shared" si="298"/>
        <v>42612.918807870374</v>
      </c>
      <c r="T3155" s="10">
        <f t="shared" si="299"/>
        <v>42654.165972222225</v>
      </c>
    </row>
    <row r="3156" spans="1:20" ht="60" x14ac:dyDescent="0.25">
      <c r="A3156">
        <v>1933</v>
      </c>
      <c r="B3156" s="3" t="s">
        <v>1934</v>
      </c>
      <c r="C3156" s="3" t="s">
        <v>6043</v>
      </c>
      <c r="D3156">
        <v>6000</v>
      </c>
      <c r="E3156">
        <v>10346</v>
      </c>
      <c r="F3156" t="s">
        <v>8219</v>
      </c>
      <c r="G3156" t="s">
        <v>8224</v>
      </c>
      <c r="H3156" t="s">
        <v>8246</v>
      </c>
      <c r="I3156">
        <v>1411787307</v>
      </c>
      <c r="J3156">
        <v>1409195307</v>
      </c>
      <c r="K3156" t="b">
        <v>0</v>
      </c>
      <c r="L3156">
        <v>110</v>
      </c>
      <c r="M3156" t="b">
        <v>1</v>
      </c>
      <c r="N3156" t="s">
        <v>8279</v>
      </c>
      <c r="O3156" s="9">
        <f t="shared" si="294"/>
        <v>172</v>
      </c>
      <c r="P3156" s="5">
        <f t="shared" si="295"/>
        <v>94.054545454545448</v>
      </c>
      <c r="Q3156" t="str">
        <f t="shared" si="296"/>
        <v>music</v>
      </c>
      <c r="R3156" t="str">
        <f t="shared" si="297"/>
        <v>indie rock</v>
      </c>
      <c r="S3156" s="10">
        <f t="shared" si="298"/>
        <v>41879.130868055552</v>
      </c>
      <c r="T3156" s="10">
        <f t="shared" si="299"/>
        <v>41909.130868055552</v>
      </c>
    </row>
    <row r="3157" spans="1:20" ht="60" x14ac:dyDescent="0.25">
      <c r="A3157">
        <v>2997</v>
      </c>
      <c r="B3157" s="3" t="s">
        <v>2997</v>
      </c>
      <c r="C3157" s="3" t="s">
        <v>7107</v>
      </c>
      <c r="D3157">
        <v>10000</v>
      </c>
      <c r="E3157">
        <v>10373</v>
      </c>
      <c r="F3157" t="s">
        <v>8219</v>
      </c>
      <c r="G3157" t="s">
        <v>8224</v>
      </c>
      <c r="H3157" t="s">
        <v>8246</v>
      </c>
      <c r="I3157">
        <v>1488171540</v>
      </c>
      <c r="J3157">
        <v>1486661793</v>
      </c>
      <c r="K3157" t="b">
        <v>0</v>
      </c>
      <c r="L3157">
        <v>115</v>
      </c>
      <c r="M3157" t="b">
        <v>1</v>
      </c>
      <c r="N3157" t="s">
        <v>8303</v>
      </c>
      <c r="O3157" s="9">
        <f t="shared" si="294"/>
        <v>104</v>
      </c>
      <c r="P3157" s="5">
        <f t="shared" si="295"/>
        <v>90.2</v>
      </c>
      <c r="Q3157" t="str">
        <f t="shared" si="296"/>
        <v>theater</v>
      </c>
      <c r="R3157" t="str">
        <f t="shared" si="297"/>
        <v>spaces</v>
      </c>
      <c r="S3157" s="10">
        <f t="shared" si="298"/>
        <v>42775.733715277776</v>
      </c>
      <c r="T3157" s="10">
        <f t="shared" si="299"/>
        <v>42793.207638888889</v>
      </c>
    </row>
    <row r="3158" spans="1:20" ht="30" x14ac:dyDescent="0.25">
      <c r="A3158">
        <v>3</v>
      </c>
      <c r="B3158" s="3" t="s">
        <v>5</v>
      </c>
      <c r="C3158" s="3" t="s">
        <v>4114</v>
      </c>
      <c r="D3158">
        <v>10000</v>
      </c>
      <c r="E3158">
        <v>10390</v>
      </c>
      <c r="F3158" t="s">
        <v>8219</v>
      </c>
      <c r="G3158" t="s">
        <v>8224</v>
      </c>
      <c r="H3158" t="s">
        <v>8246</v>
      </c>
      <c r="I3158">
        <v>1407414107</v>
      </c>
      <c r="J3158">
        <v>1404822107</v>
      </c>
      <c r="K3158" t="b">
        <v>0</v>
      </c>
      <c r="L3158">
        <v>150</v>
      </c>
      <c r="M3158" t="b">
        <v>1</v>
      </c>
      <c r="N3158" t="s">
        <v>8265</v>
      </c>
      <c r="O3158" s="9">
        <f t="shared" si="294"/>
        <v>104</v>
      </c>
      <c r="P3158" s="5">
        <f t="shared" si="295"/>
        <v>69.266666666666666</v>
      </c>
      <c r="Q3158" t="str">
        <f t="shared" si="296"/>
        <v>film &amp; video</v>
      </c>
      <c r="R3158" t="str">
        <f t="shared" si="297"/>
        <v>television</v>
      </c>
      <c r="S3158" s="10">
        <f t="shared" si="298"/>
        <v>41828.515127314815</v>
      </c>
      <c r="T3158" s="10">
        <f t="shared" si="299"/>
        <v>41858.515127314815</v>
      </c>
    </row>
    <row r="3159" spans="1:20" ht="45" x14ac:dyDescent="0.25">
      <c r="A3159">
        <v>1616</v>
      </c>
      <c r="B3159" s="3" t="s">
        <v>1617</v>
      </c>
      <c r="C3159" s="3" t="s">
        <v>5726</v>
      </c>
      <c r="D3159">
        <v>10000</v>
      </c>
      <c r="E3159">
        <v>10420</v>
      </c>
      <c r="F3159" t="s">
        <v>8219</v>
      </c>
      <c r="G3159" t="s">
        <v>8224</v>
      </c>
      <c r="H3159" t="s">
        <v>8246</v>
      </c>
      <c r="I3159">
        <v>1353621600</v>
      </c>
      <c r="J3159">
        <v>1350061821</v>
      </c>
      <c r="K3159" t="b">
        <v>0</v>
      </c>
      <c r="L3159">
        <v>157</v>
      </c>
      <c r="M3159" t="b">
        <v>1</v>
      </c>
      <c r="N3159" t="s">
        <v>8276</v>
      </c>
      <c r="O3159" s="9">
        <f t="shared" si="294"/>
        <v>104</v>
      </c>
      <c r="P3159" s="5">
        <f t="shared" si="295"/>
        <v>66.369426751592357</v>
      </c>
      <c r="Q3159" t="str">
        <f t="shared" si="296"/>
        <v>music</v>
      </c>
      <c r="R3159" t="str">
        <f t="shared" si="297"/>
        <v>rock</v>
      </c>
      <c r="S3159" s="10">
        <f t="shared" si="298"/>
        <v>41194.715520833335</v>
      </c>
      <c r="T3159" s="10">
        <f t="shared" si="299"/>
        <v>41235.916666666664</v>
      </c>
    </row>
    <row r="3160" spans="1:20" ht="60" x14ac:dyDescent="0.25">
      <c r="A3160">
        <v>2051</v>
      </c>
      <c r="B3160" s="3" t="s">
        <v>2052</v>
      </c>
      <c r="C3160" s="3" t="s">
        <v>6161</v>
      </c>
      <c r="D3160">
        <v>8000</v>
      </c>
      <c r="E3160">
        <v>10429</v>
      </c>
      <c r="F3160" t="s">
        <v>8219</v>
      </c>
      <c r="G3160" t="s">
        <v>8224</v>
      </c>
      <c r="H3160" t="s">
        <v>8246</v>
      </c>
      <c r="I3160">
        <v>1388017937</v>
      </c>
      <c r="J3160">
        <v>1385425937</v>
      </c>
      <c r="K3160" t="b">
        <v>0</v>
      </c>
      <c r="L3160">
        <v>242</v>
      </c>
      <c r="M3160" t="b">
        <v>1</v>
      </c>
      <c r="N3160" t="s">
        <v>8295</v>
      </c>
      <c r="O3160" s="9">
        <f t="shared" si="294"/>
        <v>130</v>
      </c>
      <c r="P3160" s="5">
        <f t="shared" si="295"/>
        <v>43.095041322314053</v>
      </c>
      <c r="Q3160" t="str">
        <f t="shared" si="296"/>
        <v>technology</v>
      </c>
      <c r="R3160" t="str">
        <f t="shared" si="297"/>
        <v>hardware</v>
      </c>
      <c r="S3160" s="10">
        <f t="shared" si="298"/>
        <v>41604.022418981483</v>
      </c>
      <c r="T3160" s="10">
        <f t="shared" si="299"/>
        <v>41634.022418981483</v>
      </c>
    </row>
    <row r="3161" spans="1:20" ht="45" x14ac:dyDescent="0.25">
      <c r="A3161">
        <v>2296</v>
      </c>
      <c r="B3161" s="3" t="s">
        <v>2297</v>
      </c>
      <c r="C3161" s="3" t="s">
        <v>6406</v>
      </c>
      <c r="D3161">
        <v>7000</v>
      </c>
      <c r="E3161">
        <v>10435</v>
      </c>
      <c r="F3161" t="s">
        <v>8219</v>
      </c>
      <c r="G3161" t="s">
        <v>8224</v>
      </c>
      <c r="H3161" t="s">
        <v>8246</v>
      </c>
      <c r="I3161">
        <v>1330018426</v>
      </c>
      <c r="J3161">
        <v>1326994426</v>
      </c>
      <c r="K3161" t="b">
        <v>0</v>
      </c>
      <c r="L3161">
        <v>145</v>
      </c>
      <c r="M3161" t="b">
        <v>1</v>
      </c>
      <c r="N3161" t="s">
        <v>8276</v>
      </c>
      <c r="O3161" s="9">
        <f t="shared" si="294"/>
        <v>149</v>
      </c>
      <c r="P3161" s="5">
        <f t="shared" si="295"/>
        <v>71.965517241379317</v>
      </c>
      <c r="Q3161" t="str">
        <f t="shared" si="296"/>
        <v>music</v>
      </c>
      <c r="R3161" t="str">
        <f t="shared" si="297"/>
        <v>rock</v>
      </c>
      <c r="S3161" s="10">
        <f t="shared" si="298"/>
        <v>40927.731782407405</v>
      </c>
      <c r="T3161" s="10">
        <f t="shared" si="299"/>
        <v>40962.731782407405</v>
      </c>
    </row>
    <row r="3162" spans="1:20" ht="45" x14ac:dyDescent="0.25">
      <c r="A3162">
        <v>3507</v>
      </c>
      <c r="B3162" s="3" t="s">
        <v>3506</v>
      </c>
      <c r="C3162" s="3" t="s">
        <v>7617</v>
      </c>
      <c r="D3162">
        <v>10000</v>
      </c>
      <c r="E3162">
        <v>10440</v>
      </c>
      <c r="F3162" t="s">
        <v>8219</v>
      </c>
      <c r="G3162" t="s">
        <v>8224</v>
      </c>
      <c r="H3162" t="s">
        <v>8246</v>
      </c>
      <c r="I3162">
        <v>1464732537</v>
      </c>
      <c r="J3162">
        <v>1462140537</v>
      </c>
      <c r="K3162" t="b">
        <v>0</v>
      </c>
      <c r="L3162">
        <v>72</v>
      </c>
      <c r="M3162" t="b">
        <v>1</v>
      </c>
      <c r="N3162" t="s">
        <v>8271</v>
      </c>
      <c r="O3162" s="9">
        <f t="shared" si="294"/>
        <v>104</v>
      </c>
      <c r="P3162" s="5">
        <f t="shared" si="295"/>
        <v>145</v>
      </c>
      <c r="Q3162" t="str">
        <f t="shared" si="296"/>
        <v>theater</v>
      </c>
      <c r="R3162" t="str">
        <f t="shared" si="297"/>
        <v>plays</v>
      </c>
      <c r="S3162" s="10">
        <f t="shared" si="298"/>
        <v>42491.92288194444</v>
      </c>
      <c r="T3162" s="10">
        <f t="shared" si="299"/>
        <v>42521.92288194444</v>
      </c>
    </row>
    <row r="3163" spans="1:20" ht="45" x14ac:dyDescent="0.25">
      <c r="A3163">
        <v>1373</v>
      </c>
      <c r="B3163" s="3" t="s">
        <v>1374</v>
      </c>
      <c r="C3163" s="3" t="s">
        <v>5483</v>
      </c>
      <c r="D3163">
        <v>10000</v>
      </c>
      <c r="E3163">
        <v>10501</v>
      </c>
      <c r="F3163" t="s">
        <v>8219</v>
      </c>
      <c r="G3163" t="s">
        <v>8224</v>
      </c>
      <c r="H3163" t="s">
        <v>8246</v>
      </c>
      <c r="I3163">
        <v>1483138233</v>
      </c>
      <c r="J3163">
        <v>1480546233</v>
      </c>
      <c r="K3163" t="b">
        <v>0</v>
      </c>
      <c r="L3163">
        <v>52</v>
      </c>
      <c r="M3163" t="b">
        <v>1</v>
      </c>
      <c r="N3163" t="s">
        <v>8276</v>
      </c>
      <c r="O3163" s="9">
        <f t="shared" si="294"/>
        <v>105</v>
      </c>
      <c r="P3163" s="5">
        <f t="shared" si="295"/>
        <v>201.94230769230768</v>
      </c>
      <c r="Q3163" t="str">
        <f t="shared" si="296"/>
        <v>music</v>
      </c>
      <c r="R3163" t="str">
        <f t="shared" si="297"/>
        <v>rock</v>
      </c>
      <c r="S3163" s="10">
        <f t="shared" si="298"/>
        <v>42704.95177083333</v>
      </c>
      <c r="T3163" s="10">
        <f t="shared" si="299"/>
        <v>42734.95177083333</v>
      </c>
    </row>
    <row r="3164" spans="1:20" ht="60" x14ac:dyDescent="0.25">
      <c r="A3164">
        <v>417</v>
      </c>
      <c r="B3164" s="3" t="s">
        <v>418</v>
      </c>
      <c r="C3164" s="3" t="s">
        <v>4527</v>
      </c>
      <c r="D3164">
        <v>10500</v>
      </c>
      <c r="E3164">
        <v>10526</v>
      </c>
      <c r="F3164" t="s">
        <v>8219</v>
      </c>
      <c r="G3164" t="s">
        <v>8224</v>
      </c>
      <c r="H3164" t="s">
        <v>8246</v>
      </c>
      <c r="I3164">
        <v>1365395580</v>
      </c>
      <c r="J3164">
        <v>1364426260</v>
      </c>
      <c r="K3164" t="b">
        <v>0</v>
      </c>
      <c r="L3164">
        <v>52</v>
      </c>
      <c r="M3164" t="b">
        <v>1</v>
      </c>
      <c r="N3164" t="s">
        <v>8269</v>
      </c>
      <c r="O3164" s="9">
        <f t="shared" si="294"/>
        <v>100</v>
      </c>
      <c r="P3164" s="5">
        <f t="shared" si="295"/>
        <v>202.42307692307693</v>
      </c>
      <c r="Q3164" t="str">
        <f t="shared" si="296"/>
        <v>film &amp; video</v>
      </c>
      <c r="R3164" t="str">
        <f t="shared" si="297"/>
        <v>documentary</v>
      </c>
      <c r="S3164" s="10">
        <f t="shared" si="298"/>
        <v>41360.970601851855</v>
      </c>
      <c r="T3164" s="10">
        <f t="shared" si="299"/>
        <v>41372.189583333333</v>
      </c>
    </row>
    <row r="3165" spans="1:20" ht="45" x14ac:dyDescent="0.25">
      <c r="A3165">
        <v>329</v>
      </c>
      <c r="B3165" s="3" t="s">
        <v>330</v>
      </c>
      <c r="C3165" s="3" t="s">
        <v>4439</v>
      </c>
      <c r="D3165">
        <v>10000</v>
      </c>
      <c r="E3165">
        <v>10550</v>
      </c>
      <c r="F3165" t="s">
        <v>8219</v>
      </c>
      <c r="G3165" t="s">
        <v>8224</v>
      </c>
      <c r="H3165" t="s">
        <v>8246</v>
      </c>
      <c r="I3165">
        <v>1446868800</v>
      </c>
      <c r="J3165">
        <v>1444821127</v>
      </c>
      <c r="K3165" t="b">
        <v>1</v>
      </c>
      <c r="L3165">
        <v>167</v>
      </c>
      <c r="M3165" t="b">
        <v>1</v>
      </c>
      <c r="N3165" t="s">
        <v>8269</v>
      </c>
      <c r="O3165" s="9">
        <f t="shared" si="294"/>
        <v>106</v>
      </c>
      <c r="P3165" s="5">
        <f t="shared" si="295"/>
        <v>63.17365269461078</v>
      </c>
      <c r="Q3165" t="str">
        <f t="shared" si="296"/>
        <v>film &amp; video</v>
      </c>
      <c r="R3165" t="str">
        <f t="shared" si="297"/>
        <v>documentary</v>
      </c>
      <c r="S3165" s="10">
        <f t="shared" si="298"/>
        <v>42291.46674768519</v>
      </c>
      <c r="T3165" s="10">
        <f t="shared" si="299"/>
        <v>42315.166666666672</v>
      </c>
    </row>
    <row r="3166" spans="1:20" ht="45" x14ac:dyDescent="0.25">
      <c r="A3166">
        <v>1021</v>
      </c>
      <c r="B3166" s="3" t="s">
        <v>1022</v>
      </c>
      <c r="C3166" s="3" t="s">
        <v>5131</v>
      </c>
      <c r="D3166">
        <v>3000</v>
      </c>
      <c r="E3166">
        <v>10554.11</v>
      </c>
      <c r="F3166" t="s">
        <v>8219</v>
      </c>
      <c r="G3166" t="s">
        <v>8224</v>
      </c>
      <c r="H3166" t="s">
        <v>8246</v>
      </c>
      <c r="I3166">
        <v>1445054400</v>
      </c>
      <c r="J3166">
        <v>1443074571</v>
      </c>
      <c r="K3166" t="b">
        <v>1</v>
      </c>
      <c r="L3166">
        <v>478</v>
      </c>
      <c r="M3166" t="b">
        <v>1</v>
      </c>
      <c r="N3166" t="s">
        <v>8280</v>
      </c>
      <c r="O3166" s="9">
        <f t="shared" si="294"/>
        <v>352</v>
      </c>
      <c r="P3166" s="5">
        <f t="shared" si="295"/>
        <v>22.079728033472804</v>
      </c>
      <c r="Q3166" t="str">
        <f t="shared" si="296"/>
        <v>music</v>
      </c>
      <c r="R3166" t="str">
        <f t="shared" si="297"/>
        <v>electronic music</v>
      </c>
      <c r="S3166" s="10">
        <f t="shared" si="298"/>
        <v>42271.251979166671</v>
      </c>
      <c r="T3166" s="10">
        <f t="shared" si="299"/>
        <v>42294.166666666672</v>
      </c>
    </row>
    <row r="3167" spans="1:20" ht="60" x14ac:dyDescent="0.25">
      <c r="A3167">
        <v>1891</v>
      </c>
      <c r="B3167" s="3" t="s">
        <v>1892</v>
      </c>
      <c r="C3167" s="3" t="s">
        <v>6001</v>
      </c>
      <c r="D3167">
        <v>10000</v>
      </c>
      <c r="E3167">
        <v>10555</v>
      </c>
      <c r="F3167" t="s">
        <v>8219</v>
      </c>
      <c r="G3167" t="s">
        <v>8224</v>
      </c>
      <c r="H3167" t="s">
        <v>8246</v>
      </c>
      <c r="I3167">
        <v>1279778400</v>
      </c>
      <c r="J3167">
        <v>1275851354</v>
      </c>
      <c r="K3167" t="b">
        <v>0</v>
      </c>
      <c r="L3167">
        <v>120</v>
      </c>
      <c r="M3167" t="b">
        <v>1</v>
      </c>
      <c r="N3167" t="s">
        <v>8279</v>
      </c>
      <c r="O3167" s="9">
        <f t="shared" si="294"/>
        <v>106</v>
      </c>
      <c r="P3167" s="5">
        <f t="shared" si="295"/>
        <v>87.958333333333329</v>
      </c>
      <c r="Q3167" t="str">
        <f t="shared" si="296"/>
        <v>music</v>
      </c>
      <c r="R3167" t="str">
        <f t="shared" si="297"/>
        <v>indie rock</v>
      </c>
      <c r="S3167" s="10">
        <f t="shared" si="298"/>
        <v>40335.798078703701</v>
      </c>
      <c r="T3167" s="10">
        <f t="shared" si="299"/>
        <v>40381.25</v>
      </c>
    </row>
    <row r="3168" spans="1:20" ht="60" x14ac:dyDescent="0.25">
      <c r="A3168">
        <v>3434</v>
      </c>
      <c r="B3168" s="3" t="s">
        <v>3433</v>
      </c>
      <c r="C3168" s="3" t="s">
        <v>7544</v>
      </c>
      <c r="D3168">
        <v>10000</v>
      </c>
      <c r="E3168">
        <v>10555</v>
      </c>
      <c r="F3168" t="s">
        <v>8219</v>
      </c>
      <c r="G3168" t="s">
        <v>8224</v>
      </c>
      <c r="H3168" t="s">
        <v>8246</v>
      </c>
      <c r="I3168">
        <v>1404983269</v>
      </c>
      <c r="J3168">
        <v>1402391269</v>
      </c>
      <c r="K3168" t="b">
        <v>0</v>
      </c>
      <c r="L3168">
        <v>168</v>
      </c>
      <c r="M3168" t="b">
        <v>1</v>
      </c>
      <c r="N3168" t="s">
        <v>8271</v>
      </c>
      <c r="O3168" s="9">
        <f t="shared" si="294"/>
        <v>106</v>
      </c>
      <c r="P3168" s="5">
        <f t="shared" si="295"/>
        <v>62.827380952380949</v>
      </c>
      <c r="Q3168" t="str">
        <f t="shared" si="296"/>
        <v>theater</v>
      </c>
      <c r="R3168" t="str">
        <f t="shared" si="297"/>
        <v>plays</v>
      </c>
      <c r="S3168" s="10">
        <f t="shared" si="298"/>
        <v>41800.380428240744</v>
      </c>
      <c r="T3168" s="10">
        <f t="shared" si="299"/>
        <v>41830.380428240744</v>
      </c>
    </row>
    <row r="3169" spans="1:20" ht="60" x14ac:dyDescent="0.25">
      <c r="A3169">
        <v>749</v>
      </c>
      <c r="B3169" s="3" t="s">
        <v>750</v>
      </c>
      <c r="C3169" s="3" t="s">
        <v>4859</v>
      </c>
      <c r="D3169">
        <v>10000</v>
      </c>
      <c r="E3169">
        <v>10556</v>
      </c>
      <c r="F3169" t="s">
        <v>8219</v>
      </c>
      <c r="G3169" t="s">
        <v>8224</v>
      </c>
      <c r="H3169" t="s">
        <v>8246</v>
      </c>
      <c r="I3169">
        <v>1485642930</v>
      </c>
      <c r="J3169">
        <v>1483050930</v>
      </c>
      <c r="K3169" t="b">
        <v>0</v>
      </c>
      <c r="L3169">
        <v>110</v>
      </c>
      <c r="M3169" t="b">
        <v>1</v>
      </c>
      <c r="N3169" t="s">
        <v>8274</v>
      </c>
      <c r="O3169" s="9">
        <f t="shared" si="294"/>
        <v>106</v>
      </c>
      <c r="P3169" s="5">
        <f t="shared" si="295"/>
        <v>95.963636363636368</v>
      </c>
      <c r="Q3169" t="str">
        <f t="shared" si="296"/>
        <v>publishing</v>
      </c>
      <c r="R3169" t="str">
        <f t="shared" si="297"/>
        <v>nonfiction</v>
      </c>
      <c r="S3169" s="10">
        <f t="shared" si="298"/>
        <v>42733.94131944445</v>
      </c>
      <c r="T3169" s="10">
        <f t="shared" si="299"/>
        <v>42763.94131944445</v>
      </c>
    </row>
    <row r="3170" spans="1:20" ht="45" x14ac:dyDescent="0.25">
      <c r="A3170">
        <v>2818</v>
      </c>
      <c r="B3170" s="3" t="s">
        <v>2818</v>
      </c>
      <c r="C3170" s="3" t="s">
        <v>6928</v>
      </c>
      <c r="D3170">
        <v>10000</v>
      </c>
      <c r="E3170">
        <v>10603</v>
      </c>
      <c r="F3170" t="s">
        <v>8219</v>
      </c>
      <c r="G3170" t="s">
        <v>8224</v>
      </c>
      <c r="H3170" t="s">
        <v>8246</v>
      </c>
      <c r="I3170">
        <v>1443018086</v>
      </c>
      <c r="J3170">
        <v>1441290086</v>
      </c>
      <c r="K3170" t="b">
        <v>0</v>
      </c>
      <c r="L3170">
        <v>102</v>
      </c>
      <c r="M3170" t="b">
        <v>1</v>
      </c>
      <c r="N3170" t="s">
        <v>8271</v>
      </c>
      <c r="O3170" s="9">
        <f t="shared" si="294"/>
        <v>106</v>
      </c>
      <c r="P3170" s="5">
        <f t="shared" si="295"/>
        <v>103.95098039215686</v>
      </c>
      <c r="Q3170" t="str">
        <f t="shared" si="296"/>
        <v>theater</v>
      </c>
      <c r="R3170" t="str">
        <f t="shared" si="297"/>
        <v>plays</v>
      </c>
      <c r="S3170" s="10">
        <f t="shared" si="298"/>
        <v>42250.598217592589</v>
      </c>
      <c r="T3170" s="10">
        <f t="shared" si="299"/>
        <v>42270.598217592589</v>
      </c>
    </row>
    <row r="3171" spans="1:20" ht="60" x14ac:dyDescent="0.25">
      <c r="A3171">
        <v>1630</v>
      </c>
      <c r="B3171" s="3" t="s">
        <v>1631</v>
      </c>
      <c r="C3171" s="3" t="s">
        <v>5740</v>
      </c>
      <c r="D3171">
        <v>4000</v>
      </c>
      <c r="E3171">
        <v>10610</v>
      </c>
      <c r="F3171" t="s">
        <v>8219</v>
      </c>
      <c r="G3171" t="s">
        <v>8224</v>
      </c>
      <c r="H3171" t="s">
        <v>8246</v>
      </c>
      <c r="I3171">
        <v>1330671540</v>
      </c>
      <c r="J3171">
        <v>1328040375</v>
      </c>
      <c r="K3171" t="b">
        <v>0</v>
      </c>
      <c r="L3171">
        <v>126</v>
      </c>
      <c r="M3171" t="b">
        <v>1</v>
      </c>
      <c r="N3171" t="s">
        <v>8276</v>
      </c>
      <c r="O3171" s="9">
        <f t="shared" si="294"/>
        <v>265</v>
      </c>
      <c r="P3171" s="5">
        <f t="shared" si="295"/>
        <v>84.206349206349202</v>
      </c>
      <c r="Q3171" t="str">
        <f t="shared" si="296"/>
        <v>music</v>
      </c>
      <c r="R3171" t="str">
        <f t="shared" si="297"/>
        <v>rock</v>
      </c>
      <c r="S3171" s="10">
        <f t="shared" si="298"/>
        <v>40939.837673611109</v>
      </c>
      <c r="T3171" s="10">
        <f t="shared" si="299"/>
        <v>40970.290972222225</v>
      </c>
    </row>
    <row r="3172" spans="1:20" ht="45" x14ac:dyDescent="0.25">
      <c r="A3172">
        <v>260</v>
      </c>
      <c r="B3172" s="3" t="s">
        <v>261</v>
      </c>
      <c r="C3172" s="3" t="s">
        <v>4370</v>
      </c>
      <c r="D3172">
        <v>10000</v>
      </c>
      <c r="E3172">
        <v>10640</v>
      </c>
      <c r="F3172" t="s">
        <v>8219</v>
      </c>
      <c r="G3172" t="s">
        <v>8224</v>
      </c>
      <c r="H3172" t="s">
        <v>8246</v>
      </c>
      <c r="I3172">
        <v>1279360740</v>
      </c>
      <c r="J3172">
        <v>1275415679</v>
      </c>
      <c r="K3172" t="b">
        <v>1</v>
      </c>
      <c r="L3172">
        <v>88</v>
      </c>
      <c r="M3172" t="b">
        <v>1</v>
      </c>
      <c r="N3172" t="s">
        <v>8269</v>
      </c>
      <c r="O3172" s="9">
        <f t="shared" si="294"/>
        <v>106</v>
      </c>
      <c r="P3172" s="5">
        <f t="shared" si="295"/>
        <v>120.90909090909091</v>
      </c>
      <c r="Q3172" t="str">
        <f t="shared" si="296"/>
        <v>film &amp; video</v>
      </c>
      <c r="R3172" t="str">
        <f t="shared" si="297"/>
        <v>documentary</v>
      </c>
      <c r="S3172" s="10">
        <f t="shared" si="298"/>
        <v>40330.755543981482</v>
      </c>
      <c r="T3172" s="10">
        <f t="shared" si="299"/>
        <v>40376.415972222225</v>
      </c>
    </row>
    <row r="3173" spans="1:20" ht="45" x14ac:dyDescent="0.25">
      <c r="A3173">
        <v>734</v>
      </c>
      <c r="B3173" s="3" t="s">
        <v>735</v>
      </c>
      <c r="C3173" s="3" t="s">
        <v>4844</v>
      </c>
      <c r="D3173">
        <v>8500</v>
      </c>
      <c r="E3173">
        <v>10670</v>
      </c>
      <c r="F3173" t="s">
        <v>8219</v>
      </c>
      <c r="G3173" t="s">
        <v>8229</v>
      </c>
      <c r="H3173" t="s">
        <v>8251</v>
      </c>
      <c r="I3173">
        <v>1431147600</v>
      </c>
      <c r="J3173">
        <v>1428465420</v>
      </c>
      <c r="K3173" t="b">
        <v>0</v>
      </c>
      <c r="L3173">
        <v>57</v>
      </c>
      <c r="M3173" t="b">
        <v>1</v>
      </c>
      <c r="N3173" t="s">
        <v>8274</v>
      </c>
      <c r="O3173" s="9">
        <f t="shared" si="294"/>
        <v>126</v>
      </c>
      <c r="P3173" s="5">
        <f t="shared" si="295"/>
        <v>187.19298245614036</v>
      </c>
      <c r="Q3173" t="str">
        <f t="shared" si="296"/>
        <v>publishing</v>
      </c>
      <c r="R3173" t="str">
        <f t="shared" si="297"/>
        <v>nonfiction</v>
      </c>
      <c r="S3173" s="10">
        <f t="shared" si="298"/>
        <v>42102.164583333331</v>
      </c>
      <c r="T3173" s="10">
        <f t="shared" si="299"/>
        <v>42133.208333333328</v>
      </c>
    </row>
    <row r="3174" spans="1:20" ht="60" x14ac:dyDescent="0.25">
      <c r="A3174">
        <v>656</v>
      </c>
      <c r="B3174" s="3" t="s">
        <v>657</v>
      </c>
      <c r="C3174" s="3" t="s">
        <v>4766</v>
      </c>
      <c r="D3174">
        <v>5000</v>
      </c>
      <c r="E3174">
        <v>10678</v>
      </c>
      <c r="F3174" t="s">
        <v>8219</v>
      </c>
      <c r="G3174" t="s">
        <v>8224</v>
      </c>
      <c r="H3174" t="s">
        <v>8246</v>
      </c>
      <c r="I3174">
        <v>1460917119</v>
      </c>
      <c r="J3174">
        <v>1455736719</v>
      </c>
      <c r="K3174" t="b">
        <v>0</v>
      </c>
      <c r="L3174">
        <v>87</v>
      </c>
      <c r="M3174" t="b">
        <v>1</v>
      </c>
      <c r="N3174" t="s">
        <v>8273</v>
      </c>
      <c r="O3174" s="9">
        <f t="shared" si="294"/>
        <v>214</v>
      </c>
      <c r="P3174" s="5">
        <f t="shared" si="295"/>
        <v>122.73563218390805</v>
      </c>
      <c r="Q3174" t="str">
        <f t="shared" si="296"/>
        <v>technology</v>
      </c>
      <c r="R3174" t="str">
        <f t="shared" si="297"/>
        <v>wearables</v>
      </c>
      <c r="S3174" s="10">
        <f t="shared" si="298"/>
        <v>42417.804618055554</v>
      </c>
      <c r="T3174" s="10">
        <f t="shared" si="299"/>
        <v>42477.762951388882</v>
      </c>
    </row>
    <row r="3175" spans="1:20" ht="60" x14ac:dyDescent="0.25">
      <c r="A3175">
        <v>2447</v>
      </c>
      <c r="B3175" s="3" t="s">
        <v>2448</v>
      </c>
      <c r="C3175" s="3" t="s">
        <v>6557</v>
      </c>
      <c r="D3175">
        <v>2500</v>
      </c>
      <c r="E3175">
        <v>10680</v>
      </c>
      <c r="F3175" t="s">
        <v>8219</v>
      </c>
      <c r="G3175" t="s">
        <v>8224</v>
      </c>
      <c r="H3175" t="s">
        <v>8246</v>
      </c>
      <c r="I3175">
        <v>1478923200</v>
      </c>
      <c r="J3175">
        <v>1476184593</v>
      </c>
      <c r="K3175" t="b">
        <v>0</v>
      </c>
      <c r="L3175">
        <v>337</v>
      </c>
      <c r="M3175" t="b">
        <v>1</v>
      </c>
      <c r="N3175" t="s">
        <v>8298</v>
      </c>
      <c r="O3175" s="9">
        <f t="shared" si="294"/>
        <v>427</v>
      </c>
      <c r="P3175" s="5">
        <f t="shared" si="295"/>
        <v>31.691394658753708</v>
      </c>
      <c r="Q3175" t="str">
        <f t="shared" si="296"/>
        <v>food</v>
      </c>
      <c r="R3175" t="str">
        <f t="shared" si="297"/>
        <v>small batch</v>
      </c>
      <c r="S3175" s="10">
        <f t="shared" si="298"/>
        <v>42654.469826388886</v>
      </c>
      <c r="T3175" s="10">
        <f t="shared" si="299"/>
        <v>42686.166666666672</v>
      </c>
    </row>
    <row r="3176" spans="1:20" ht="60" x14ac:dyDescent="0.25">
      <c r="A3176">
        <v>2963</v>
      </c>
      <c r="B3176" s="3" t="s">
        <v>2963</v>
      </c>
      <c r="C3176" s="3" t="s">
        <v>7073</v>
      </c>
      <c r="D3176">
        <v>10000</v>
      </c>
      <c r="E3176">
        <v>10685</v>
      </c>
      <c r="F3176" t="s">
        <v>8219</v>
      </c>
      <c r="G3176" t="s">
        <v>8224</v>
      </c>
      <c r="H3176" t="s">
        <v>8246</v>
      </c>
      <c r="I3176">
        <v>1435835824</v>
      </c>
      <c r="J3176">
        <v>1433243824</v>
      </c>
      <c r="K3176" t="b">
        <v>0</v>
      </c>
      <c r="L3176">
        <v>98</v>
      </c>
      <c r="M3176" t="b">
        <v>1</v>
      </c>
      <c r="N3176" t="s">
        <v>8271</v>
      </c>
      <c r="O3176" s="9">
        <f t="shared" si="294"/>
        <v>107</v>
      </c>
      <c r="P3176" s="5">
        <f t="shared" si="295"/>
        <v>109.03061224489795</v>
      </c>
      <c r="Q3176" t="str">
        <f t="shared" si="296"/>
        <v>theater</v>
      </c>
      <c r="R3176" t="str">
        <f t="shared" si="297"/>
        <v>plays</v>
      </c>
      <c r="S3176" s="10">
        <f t="shared" si="298"/>
        <v>42157.470185185186</v>
      </c>
      <c r="T3176" s="10">
        <f t="shared" si="299"/>
        <v>42187.470185185186</v>
      </c>
    </row>
    <row r="3177" spans="1:20" ht="60" x14ac:dyDescent="0.25">
      <c r="A3177">
        <v>2230</v>
      </c>
      <c r="B3177" s="3" t="s">
        <v>2231</v>
      </c>
      <c r="C3177" s="3" t="s">
        <v>6340</v>
      </c>
      <c r="D3177">
        <v>8500</v>
      </c>
      <c r="E3177">
        <v>10706</v>
      </c>
      <c r="F3177" t="s">
        <v>8219</v>
      </c>
      <c r="G3177" t="s">
        <v>8224</v>
      </c>
      <c r="H3177" t="s">
        <v>8246</v>
      </c>
      <c r="I3177">
        <v>1398460127</v>
      </c>
      <c r="J3177">
        <v>1395868127</v>
      </c>
      <c r="K3177" t="b">
        <v>0</v>
      </c>
      <c r="L3177">
        <v>498</v>
      </c>
      <c r="M3177" t="b">
        <v>1</v>
      </c>
      <c r="N3177" t="s">
        <v>8297</v>
      </c>
      <c r="O3177" s="9">
        <f t="shared" si="294"/>
        <v>126</v>
      </c>
      <c r="P3177" s="5">
        <f t="shared" si="295"/>
        <v>21.497991967871485</v>
      </c>
      <c r="Q3177" t="str">
        <f t="shared" si="296"/>
        <v>games</v>
      </c>
      <c r="R3177" t="str">
        <f t="shared" si="297"/>
        <v>tabletop games</v>
      </c>
      <c r="S3177" s="10">
        <f t="shared" si="298"/>
        <v>41724.881099537037</v>
      </c>
      <c r="T3177" s="10">
        <f t="shared" si="299"/>
        <v>41754.881099537037</v>
      </c>
    </row>
    <row r="3178" spans="1:20" ht="60" x14ac:dyDescent="0.25">
      <c r="A3178">
        <v>2614</v>
      </c>
      <c r="B3178" s="3" t="s">
        <v>2614</v>
      </c>
      <c r="C3178" s="3" t="s">
        <v>6724</v>
      </c>
      <c r="D3178">
        <v>10500</v>
      </c>
      <c r="E3178">
        <v>10710</v>
      </c>
      <c r="F3178" t="s">
        <v>8219</v>
      </c>
      <c r="G3178" t="s">
        <v>8224</v>
      </c>
      <c r="H3178" t="s">
        <v>8246</v>
      </c>
      <c r="I3178">
        <v>1398834000</v>
      </c>
      <c r="J3178">
        <v>1396371612</v>
      </c>
      <c r="K3178" t="b">
        <v>1</v>
      </c>
      <c r="L3178">
        <v>100</v>
      </c>
      <c r="M3178" t="b">
        <v>1</v>
      </c>
      <c r="N3178" t="s">
        <v>8301</v>
      </c>
      <c r="O3178" s="9">
        <f t="shared" si="294"/>
        <v>102</v>
      </c>
      <c r="P3178" s="5">
        <f t="shared" si="295"/>
        <v>107.1</v>
      </c>
      <c r="Q3178" t="str">
        <f t="shared" si="296"/>
        <v>technology</v>
      </c>
      <c r="R3178" t="str">
        <f t="shared" si="297"/>
        <v>space exploration</v>
      </c>
      <c r="S3178" s="10">
        <f t="shared" si="298"/>
        <v>41730.708472222221</v>
      </c>
      <c r="T3178" s="10">
        <f t="shared" si="299"/>
        <v>41759.208333333336</v>
      </c>
    </row>
    <row r="3179" spans="1:20" ht="60" x14ac:dyDescent="0.25">
      <c r="A3179">
        <v>1031</v>
      </c>
      <c r="B3179" s="3" t="s">
        <v>1032</v>
      </c>
      <c r="C3179" s="3" t="s">
        <v>5141</v>
      </c>
      <c r="D3179">
        <v>10000</v>
      </c>
      <c r="E3179">
        <v>10740</v>
      </c>
      <c r="F3179" t="s">
        <v>8219</v>
      </c>
      <c r="G3179" t="s">
        <v>8224</v>
      </c>
      <c r="H3179" t="s">
        <v>8246</v>
      </c>
      <c r="I3179">
        <v>1450290010</v>
      </c>
      <c r="J3179">
        <v>1447698010</v>
      </c>
      <c r="K3179" t="b">
        <v>0</v>
      </c>
      <c r="L3179">
        <v>99</v>
      </c>
      <c r="M3179" t="b">
        <v>1</v>
      </c>
      <c r="N3179" t="s">
        <v>8280</v>
      </c>
      <c r="O3179" s="9">
        <f t="shared" si="294"/>
        <v>107</v>
      </c>
      <c r="P3179" s="5">
        <f t="shared" si="295"/>
        <v>108.48484848484848</v>
      </c>
      <c r="Q3179" t="str">
        <f t="shared" si="296"/>
        <v>music</v>
      </c>
      <c r="R3179" t="str">
        <f t="shared" si="297"/>
        <v>electronic music</v>
      </c>
      <c r="S3179" s="10">
        <f t="shared" si="298"/>
        <v>42324.764004629629</v>
      </c>
      <c r="T3179" s="10">
        <f t="shared" si="299"/>
        <v>42354.764004629629</v>
      </c>
    </row>
    <row r="3180" spans="1:20" ht="45" x14ac:dyDescent="0.25">
      <c r="A3180">
        <v>2449</v>
      </c>
      <c r="B3180" s="3" t="s">
        <v>2450</v>
      </c>
      <c r="C3180" s="3" t="s">
        <v>6559</v>
      </c>
      <c r="D3180">
        <v>10000</v>
      </c>
      <c r="E3180">
        <v>10800</v>
      </c>
      <c r="F3180" t="s">
        <v>8219</v>
      </c>
      <c r="G3180" t="s">
        <v>8224</v>
      </c>
      <c r="H3180" t="s">
        <v>8246</v>
      </c>
      <c r="I3180">
        <v>1417321515</v>
      </c>
      <c r="J3180">
        <v>1414725915</v>
      </c>
      <c r="K3180" t="b">
        <v>0</v>
      </c>
      <c r="L3180">
        <v>120</v>
      </c>
      <c r="M3180" t="b">
        <v>1</v>
      </c>
      <c r="N3180" t="s">
        <v>8298</v>
      </c>
      <c r="O3180" s="9">
        <f t="shared" si="294"/>
        <v>108</v>
      </c>
      <c r="P3180" s="5">
        <f t="shared" si="295"/>
        <v>90</v>
      </c>
      <c r="Q3180" t="str">
        <f t="shared" si="296"/>
        <v>food</v>
      </c>
      <c r="R3180" t="str">
        <f t="shared" si="297"/>
        <v>small batch</v>
      </c>
      <c r="S3180" s="10">
        <f t="shared" si="298"/>
        <v>41943.142534722225</v>
      </c>
      <c r="T3180" s="10">
        <f t="shared" si="299"/>
        <v>41973.184201388889</v>
      </c>
    </row>
    <row r="3181" spans="1:20" ht="60" x14ac:dyDescent="0.25">
      <c r="A3181">
        <v>2264</v>
      </c>
      <c r="B3181" s="3" t="s">
        <v>2265</v>
      </c>
      <c r="C3181" s="3" t="s">
        <v>6374</v>
      </c>
      <c r="D3181">
        <v>6000</v>
      </c>
      <c r="E3181">
        <v>10802</v>
      </c>
      <c r="F3181" t="s">
        <v>8219</v>
      </c>
      <c r="G3181" t="s">
        <v>8224</v>
      </c>
      <c r="H3181" t="s">
        <v>8246</v>
      </c>
      <c r="I3181">
        <v>1463972400</v>
      </c>
      <c r="J3181">
        <v>1462543114</v>
      </c>
      <c r="K3181" t="b">
        <v>0</v>
      </c>
      <c r="L3181">
        <v>445</v>
      </c>
      <c r="M3181" t="b">
        <v>1</v>
      </c>
      <c r="N3181" t="s">
        <v>8297</v>
      </c>
      <c r="O3181" s="9">
        <f t="shared" si="294"/>
        <v>180</v>
      </c>
      <c r="P3181" s="5">
        <f t="shared" si="295"/>
        <v>24.274157303370785</v>
      </c>
      <c r="Q3181" t="str">
        <f t="shared" si="296"/>
        <v>games</v>
      </c>
      <c r="R3181" t="str">
        <f t="shared" si="297"/>
        <v>tabletop games</v>
      </c>
      <c r="S3181" s="10">
        <f t="shared" si="298"/>
        <v>42496.582337962958</v>
      </c>
      <c r="T3181" s="10">
        <f t="shared" si="299"/>
        <v>42513.125</v>
      </c>
    </row>
    <row r="3182" spans="1:20" ht="45" x14ac:dyDescent="0.25">
      <c r="A3182">
        <v>395</v>
      </c>
      <c r="B3182" s="3" t="s">
        <v>396</v>
      </c>
      <c r="C3182" s="3" t="s">
        <v>4505</v>
      </c>
      <c r="D3182">
        <v>10000</v>
      </c>
      <c r="E3182">
        <v>10804.45</v>
      </c>
      <c r="F3182" t="s">
        <v>8219</v>
      </c>
      <c r="G3182" t="s">
        <v>8224</v>
      </c>
      <c r="H3182" t="s">
        <v>8246</v>
      </c>
      <c r="I3182">
        <v>1335562320</v>
      </c>
      <c r="J3182">
        <v>1332452960</v>
      </c>
      <c r="K3182" t="b">
        <v>0</v>
      </c>
      <c r="L3182">
        <v>184</v>
      </c>
      <c r="M3182" t="b">
        <v>1</v>
      </c>
      <c r="N3182" t="s">
        <v>8269</v>
      </c>
      <c r="O3182" s="9">
        <f t="shared" si="294"/>
        <v>108</v>
      </c>
      <c r="P3182" s="5">
        <f t="shared" si="295"/>
        <v>58.719836956521746</v>
      </c>
      <c r="Q3182" t="str">
        <f t="shared" si="296"/>
        <v>film &amp; video</v>
      </c>
      <c r="R3182" t="str">
        <f t="shared" si="297"/>
        <v>documentary</v>
      </c>
      <c r="S3182" s="10">
        <f t="shared" si="298"/>
        <v>40990.909259259257</v>
      </c>
      <c r="T3182" s="10">
        <f t="shared" si="299"/>
        <v>41026.897222222222</v>
      </c>
    </row>
    <row r="3183" spans="1:20" ht="60" x14ac:dyDescent="0.25">
      <c r="A3183">
        <v>2200</v>
      </c>
      <c r="B3183" s="3" t="s">
        <v>2201</v>
      </c>
      <c r="C3183" s="3" t="s">
        <v>6310</v>
      </c>
      <c r="D3183">
        <v>2000</v>
      </c>
      <c r="E3183">
        <v>10843</v>
      </c>
      <c r="F3183" t="s">
        <v>8219</v>
      </c>
      <c r="G3183" t="s">
        <v>8225</v>
      </c>
      <c r="H3183" t="s">
        <v>8247</v>
      </c>
      <c r="I3183">
        <v>1436151600</v>
      </c>
      <c r="J3183">
        <v>1433775668</v>
      </c>
      <c r="K3183" t="b">
        <v>0</v>
      </c>
      <c r="L3183">
        <v>263</v>
      </c>
      <c r="M3183" t="b">
        <v>1</v>
      </c>
      <c r="N3183" t="s">
        <v>8297</v>
      </c>
      <c r="O3183" s="9">
        <f t="shared" si="294"/>
        <v>542</v>
      </c>
      <c r="P3183" s="5">
        <f t="shared" si="295"/>
        <v>41.228136882129277</v>
      </c>
      <c r="Q3183" t="str">
        <f t="shared" si="296"/>
        <v>games</v>
      </c>
      <c r="R3183" t="str">
        <f t="shared" si="297"/>
        <v>tabletop games</v>
      </c>
      <c r="S3183" s="10">
        <f t="shared" si="298"/>
        <v>42163.625787037032</v>
      </c>
      <c r="T3183" s="10">
        <f t="shared" si="299"/>
        <v>42191.125</v>
      </c>
    </row>
    <row r="3184" spans="1:20" ht="60" x14ac:dyDescent="0.25">
      <c r="A3184">
        <v>1644</v>
      </c>
      <c r="B3184" s="3" t="s">
        <v>1645</v>
      </c>
      <c r="C3184" s="3" t="s">
        <v>5754</v>
      </c>
      <c r="D3184">
        <v>10000</v>
      </c>
      <c r="E3184">
        <v>10950</v>
      </c>
      <c r="F3184" t="s">
        <v>8219</v>
      </c>
      <c r="G3184" t="s">
        <v>8224</v>
      </c>
      <c r="H3184" t="s">
        <v>8246</v>
      </c>
      <c r="I3184">
        <v>1353551160</v>
      </c>
      <c r="J3184">
        <v>1348363560</v>
      </c>
      <c r="K3184" t="b">
        <v>0</v>
      </c>
      <c r="L3184">
        <v>128</v>
      </c>
      <c r="M3184" t="b">
        <v>1</v>
      </c>
      <c r="N3184" t="s">
        <v>8292</v>
      </c>
      <c r="O3184" s="9">
        <f t="shared" si="294"/>
        <v>110</v>
      </c>
      <c r="P3184" s="5">
        <f t="shared" si="295"/>
        <v>85.546875</v>
      </c>
      <c r="Q3184" t="str">
        <f t="shared" si="296"/>
        <v>music</v>
      </c>
      <c r="R3184" t="str">
        <f t="shared" si="297"/>
        <v>pop</v>
      </c>
      <c r="S3184" s="10">
        <f t="shared" si="298"/>
        <v>41175.05972222222</v>
      </c>
      <c r="T3184" s="10">
        <f t="shared" si="299"/>
        <v>41235.101388888892</v>
      </c>
    </row>
    <row r="3185" spans="1:20" ht="60" x14ac:dyDescent="0.25">
      <c r="A3185">
        <v>2721</v>
      </c>
      <c r="B3185" s="3" t="s">
        <v>2721</v>
      </c>
      <c r="C3185" s="3" t="s">
        <v>6831</v>
      </c>
      <c r="D3185">
        <v>750</v>
      </c>
      <c r="E3185">
        <v>10965</v>
      </c>
      <c r="F3185" t="s">
        <v>8219</v>
      </c>
      <c r="G3185" t="s">
        <v>8225</v>
      </c>
      <c r="H3185" t="s">
        <v>8247</v>
      </c>
      <c r="I3185">
        <v>1378494000</v>
      </c>
      <c r="J3185">
        <v>1375880598</v>
      </c>
      <c r="K3185" t="b">
        <v>0</v>
      </c>
      <c r="L3185">
        <v>269</v>
      </c>
      <c r="M3185" t="b">
        <v>1</v>
      </c>
      <c r="N3185" t="s">
        <v>8295</v>
      </c>
      <c r="O3185" s="9">
        <f t="shared" si="294"/>
        <v>1462</v>
      </c>
      <c r="P3185" s="5">
        <f t="shared" si="295"/>
        <v>40.762081784386616</v>
      </c>
      <c r="Q3185" t="str">
        <f t="shared" si="296"/>
        <v>technology</v>
      </c>
      <c r="R3185" t="str">
        <f t="shared" si="297"/>
        <v>hardware</v>
      </c>
      <c r="S3185" s="10">
        <f t="shared" si="298"/>
        <v>41493.543958333335</v>
      </c>
      <c r="T3185" s="10">
        <f t="shared" si="299"/>
        <v>41523.791666666664</v>
      </c>
    </row>
    <row r="3186" spans="1:20" ht="60" x14ac:dyDescent="0.25">
      <c r="A3186">
        <v>3620</v>
      </c>
      <c r="B3186" s="3" t="s">
        <v>3618</v>
      </c>
      <c r="C3186" s="3" t="s">
        <v>7730</v>
      </c>
      <c r="D3186">
        <v>10500</v>
      </c>
      <c r="E3186">
        <v>11045</v>
      </c>
      <c r="F3186" t="s">
        <v>8219</v>
      </c>
      <c r="G3186" t="s">
        <v>8224</v>
      </c>
      <c r="H3186" t="s">
        <v>8246</v>
      </c>
      <c r="I3186">
        <v>1425528000</v>
      </c>
      <c r="J3186">
        <v>1422916261</v>
      </c>
      <c r="K3186" t="b">
        <v>0</v>
      </c>
      <c r="L3186">
        <v>197</v>
      </c>
      <c r="M3186" t="b">
        <v>1</v>
      </c>
      <c r="N3186" t="s">
        <v>8271</v>
      </c>
      <c r="O3186" s="9">
        <f t="shared" si="294"/>
        <v>105</v>
      </c>
      <c r="P3186" s="5">
        <f t="shared" si="295"/>
        <v>56.065989847715734</v>
      </c>
      <c r="Q3186" t="str">
        <f t="shared" si="296"/>
        <v>theater</v>
      </c>
      <c r="R3186" t="str">
        <f t="shared" si="297"/>
        <v>plays</v>
      </c>
      <c r="S3186" s="10">
        <f t="shared" si="298"/>
        <v>42037.938206018516</v>
      </c>
      <c r="T3186" s="10">
        <f t="shared" si="299"/>
        <v>42068.166666666672</v>
      </c>
    </row>
    <row r="3187" spans="1:20" ht="60" x14ac:dyDescent="0.25">
      <c r="A3187">
        <v>2793</v>
      </c>
      <c r="B3187" s="3" t="s">
        <v>2793</v>
      </c>
      <c r="C3187" s="3" t="s">
        <v>6903</v>
      </c>
      <c r="D3187">
        <v>10000</v>
      </c>
      <c r="E3187">
        <v>11056.75</v>
      </c>
      <c r="F3187" t="s">
        <v>8219</v>
      </c>
      <c r="G3187" t="s">
        <v>8226</v>
      </c>
      <c r="H3187" t="s">
        <v>8248</v>
      </c>
      <c r="I3187">
        <v>1437473005</v>
      </c>
      <c r="J3187">
        <v>1434881005</v>
      </c>
      <c r="K3187" t="b">
        <v>0</v>
      </c>
      <c r="L3187">
        <v>73</v>
      </c>
      <c r="M3187" t="b">
        <v>1</v>
      </c>
      <c r="N3187" t="s">
        <v>8271</v>
      </c>
      <c r="O3187" s="9">
        <f t="shared" si="294"/>
        <v>111</v>
      </c>
      <c r="P3187" s="5">
        <f t="shared" si="295"/>
        <v>151.4623287671233</v>
      </c>
      <c r="Q3187" t="str">
        <f t="shared" si="296"/>
        <v>theater</v>
      </c>
      <c r="R3187" t="str">
        <f t="shared" si="297"/>
        <v>plays</v>
      </c>
      <c r="S3187" s="10">
        <f t="shared" si="298"/>
        <v>42176.419039351851</v>
      </c>
      <c r="T3187" s="10">
        <f t="shared" si="299"/>
        <v>42206.419039351851</v>
      </c>
    </row>
    <row r="3188" spans="1:20" ht="60" x14ac:dyDescent="0.25">
      <c r="A3188">
        <v>1939</v>
      </c>
      <c r="B3188" s="3" t="s">
        <v>1940</v>
      </c>
      <c r="C3188" s="3" t="s">
        <v>6049</v>
      </c>
      <c r="D3188">
        <v>10000</v>
      </c>
      <c r="E3188">
        <v>11070</v>
      </c>
      <c r="F3188" t="s">
        <v>8219</v>
      </c>
      <c r="G3188" t="s">
        <v>8224</v>
      </c>
      <c r="H3188" t="s">
        <v>8246</v>
      </c>
      <c r="I3188">
        <v>1362955108</v>
      </c>
      <c r="J3188">
        <v>1360366708</v>
      </c>
      <c r="K3188" t="b">
        <v>0</v>
      </c>
      <c r="L3188">
        <v>96</v>
      </c>
      <c r="M3188" t="b">
        <v>1</v>
      </c>
      <c r="N3188" t="s">
        <v>8279</v>
      </c>
      <c r="O3188" s="9">
        <f t="shared" si="294"/>
        <v>111</v>
      </c>
      <c r="P3188" s="5">
        <f t="shared" si="295"/>
        <v>115.3125</v>
      </c>
      <c r="Q3188" t="str">
        <f t="shared" si="296"/>
        <v>music</v>
      </c>
      <c r="R3188" t="str">
        <f t="shared" si="297"/>
        <v>indie rock</v>
      </c>
      <c r="S3188" s="10">
        <f t="shared" si="298"/>
        <v>41313.985046296293</v>
      </c>
      <c r="T3188" s="10">
        <f t="shared" si="299"/>
        <v>41343.943379629629</v>
      </c>
    </row>
    <row r="3189" spans="1:20" ht="45" x14ac:dyDescent="0.25">
      <c r="A3189">
        <v>55</v>
      </c>
      <c r="B3189" s="3" t="s">
        <v>57</v>
      </c>
      <c r="C3189" s="3" t="s">
        <v>4166</v>
      </c>
      <c r="D3189">
        <v>8600</v>
      </c>
      <c r="E3189">
        <v>11090</v>
      </c>
      <c r="F3189" t="s">
        <v>8219</v>
      </c>
      <c r="G3189" t="s">
        <v>8224</v>
      </c>
      <c r="H3189" t="s">
        <v>8246</v>
      </c>
      <c r="I3189">
        <v>1464390916</v>
      </c>
      <c r="J3189">
        <v>1462576516</v>
      </c>
      <c r="K3189" t="b">
        <v>0</v>
      </c>
      <c r="L3189">
        <v>86</v>
      </c>
      <c r="M3189" t="b">
        <v>1</v>
      </c>
      <c r="N3189" t="s">
        <v>8265</v>
      </c>
      <c r="O3189" s="9">
        <f t="shared" si="294"/>
        <v>129</v>
      </c>
      <c r="P3189" s="5">
        <f t="shared" si="295"/>
        <v>128.95348837209303</v>
      </c>
      <c r="Q3189" t="str">
        <f t="shared" si="296"/>
        <v>film &amp; video</v>
      </c>
      <c r="R3189" t="str">
        <f t="shared" si="297"/>
        <v>television</v>
      </c>
      <c r="S3189" s="10">
        <f t="shared" si="298"/>
        <v>42496.968935185185</v>
      </c>
      <c r="T3189" s="10">
        <f t="shared" si="299"/>
        <v>42517.968935185185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9">
        <f t="shared" si="294"/>
        <v>65</v>
      </c>
      <c r="P3190" s="5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0">
        <f t="shared" si="298"/>
        <v>42144.415532407409</v>
      </c>
      <c r="T3190" s="10">
        <f t="shared" si="299"/>
        <v>42165.415532407409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9">
        <f t="shared" si="294"/>
        <v>12</v>
      </c>
      <c r="P3191" s="5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0">
        <f t="shared" si="298"/>
        <v>42118.346435185187</v>
      </c>
      <c r="T3191" s="10">
        <f t="shared" si="299"/>
        <v>42148.346435185187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9">
        <f t="shared" si="294"/>
        <v>0</v>
      </c>
      <c r="P3192" s="5" t="e">
        <f t="shared" si="295"/>
        <v>#DIV/0!</v>
      </c>
      <c r="Q3192" t="str">
        <f t="shared" si="296"/>
        <v>theater</v>
      </c>
      <c r="R3192" t="str">
        <f t="shared" si="297"/>
        <v>musical</v>
      </c>
      <c r="S3192" s="10">
        <f t="shared" si="298"/>
        <v>42683.151331018518</v>
      </c>
      <c r="T3192" s="10">
        <f t="shared" si="299"/>
        <v>42713.192997685182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9">
        <f t="shared" si="294"/>
        <v>4</v>
      </c>
      <c r="P3193" s="5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0">
        <f t="shared" si="298"/>
        <v>42538.755428240736</v>
      </c>
      <c r="T3193" s="10">
        <f t="shared" si="299"/>
        <v>42598.755428240736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9">
        <f t="shared" si="294"/>
        <v>1</v>
      </c>
      <c r="P3194" s="5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0">
        <f t="shared" si="298"/>
        <v>42018.94049768518</v>
      </c>
      <c r="T3194" s="10">
        <f t="shared" si="299"/>
        <v>42063.916666666672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9">
        <f t="shared" si="294"/>
        <v>12</v>
      </c>
      <c r="P3195" s="5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0">
        <f t="shared" si="298"/>
        <v>42010.968240740738</v>
      </c>
      <c r="T3195" s="10">
        <f t="shared" si="299"/>
        <v>42055.968240740738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9">
        <f t="shared" si="294"/>
        <v>0</v>
      </c>
      <c r="P3196" s="5" t="e">
        <f t="shared" si="295"/>
        <v>#DIV/0!</v>
      </c>
      <c r="Q3196" t="str">
        <f t="shared" si="296"/>
        <v>theater</v>
      </c>
      <c r="R3196" t="str">
        <f t="shared" si="297"/>
        <v>musical</v>
      </c>
      <c r="S3196" s="10">
        <f t="shared" si="298"/>
        <v>42182.062476851846</v>
      </c>
      <c r="T3196" s="10">
        <f t="shared" si="299"/>
        <v>42212.062476851846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9">
        <f t="shared" si="294"/>
        <v>59</v>
      </c>
      <c r="P3197" s="5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0">
        <f t="shared" si="298"/>
        <v>42017.594236111108</v>
      </c>
      <c r="T3197" s="10">
        <f t="shared" si="299"/>
        <v>42047.594236111108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9">
        <f t="shared" si="294"/>
        <v>0</v>
      </c>
      <c r="P3198" s="5">
        <f t="shared" si="295"/>
        <v>300</v>
      </c>
      <c r="Q3198" t="str">
        <f t="shared" si="296"/>
        <v>theater</v>
      </c>
      <c r="R3198" t="str">
        <f t="shared" si="297"/>
        <v>musical</v>
      </c>
      <c r="S3198" s="10">
        <f t="shared" si="298"/>
        <v>42157.598090277781</v>
      </c>
      <c r="T3198" s="10">
        <f t="shared" si="299"/>
        <v>42217.583333333328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9">
        <f t="shared" si="294"/>
        <v>11</v>
      </c>
      <c r="P3199" s="5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0">
        <f t="shared" si="298"/>
        <v>42009.493263888886</v>
      </c>
      <c r="T3199" s="10">
        <f t="shared" si="299"/>
        <v>42039.493263888886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9">
        <f t="shared" si="294"/>
        <v>0</v>
      </c>
      <c r="P3200" s="5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0">
        <f t="shared" si="298"/>
        <v>42013.424502314811</v>
      </c>
      <c r="T3200" s="10">
        <f t="shared" si="299"/>
        <v>42051.424502314811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9">
        <f t="shared" si="294"/>
        <v>52</v>
      </c>
      <c r="P3201" s="5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0">
        <f t="shared" si="298"/>
        <v>41858.761782407404</v>
      </c>
      <c r="T3201" s="10">
        <f t="shared" si="299"/>
        <v>41888.875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9">
        <f t="shared" ref="O3202:O3265" si="300">ROUND((E3202/D3202)*100,0)</f>
        <v>0</v>
      </c>
      <c r="P3202" s="5">
        <f t="shared" ref="P3202:P3265" si="301">E3202/L3202</f>
        <v>1</v>
      </c>
      <c r="Q3202" t="str">
        <f t="shared" ref="Q3202:Q3265" si="302">LEFT(N3202,SEARCH("/",N3202)-1)</f>
        <v>theater</v>
      </c>
      <c r="R3202" t="str">
        <f t="shared" ref="R3202:R3265" si="303">RIGHT(N3202,LEN(N3202)-SEARCH("/",N3202,1))</f>
        <v>musical</v>
      </c>
      <c r="S3202" s="10">
        <f t="shared" ref="S3202:S3265" si="304">(((J3202/60)/60)/24)+DATE(1970,1,1)</f>
        <v>42460.320613425924</v>
      </c>
      <c r="T3202" s="10">
        <f t="shared" ref="T3202:T3265" si="305">(((I3202/60)/60)/24)+DATE(1970,1,1)</f>
        <v>42490.231944444444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9">
        <f t="shared" si="300"/>
        <v>1</v>
      </c>
      <c r="P3203" s="5">
        <f t="shared" si="301"/>
        <v>12.5</v>
      </c>
      <c r="Q3203" t="str">
        <f t="shared" si="302"/>
        <v>theater</v>
      </c>
      <c r="R3203" t="str">
        <f t="shared" si="303"/>
        <v>musical</v>
      </c>
      <c r="S3203" s="10">
        <f t="shared" si="304"/>
        <v>41861.767094907409</v>
      </c>
      <c r="T3203" s="10">
        <f t="shared" si="305"/>
        <v>41882.767094907409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9">
        <f t="shared" si="300"/>
        <v>55</v>
      </c>
      <c r="P3204" s="5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0">
        <f t="shared" si="304"/>
        <v>42293.853541666671</v>
      </c>
      <c r="T3204" s="10">
        <f t="shared" si="305"/>
        <v>42352.249305555553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9">
        <f t="shared" si="300"/>
        <v>25</v>
      </c>
      <c r="P3205" s="5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0">
        <f t="shared" si="304"/>
        <v>42242.988680555558</v>
      </c>
      <c r="T3205" s="10">
        <f t="shared" si="305"/>
        <v>42272.988680555558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9">
        <f t="shared" si="300"/>
        <v>0</v>
      </c>
      <c r="P3206" s="5" t="e">
        <f t="shared" si="301"/>
        <v>#DIV/0!</v>
      </c>
      <c r="Q3206" t="str">
        <f t="shared" si="302"/>
        <v>theater</v>
      </c>
      <c r="R3206" t="str">
        <f t="shared" si="303"/>
        <v>musical</v>
      </c>
      <c r="S3206" s="10">
        <f t="shared" si="304"/>
        <v>42172.686099537037</v>
      </c>
      <c r="T3206" s="10">
        <f t="shared" si="305"/>
        <v>42202.676388888889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9">
        <f t="shared" si="300"/>
        <v>3</v>
      </c>
      <c r="P3207" s="5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0">
        <f t="shared" si="304"/>
        <v>42095.374675925923</v>
      </c>
      <c r="T3207" s="10">
        <f t="shared" si="305"/>
        <v>42125.374675925923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9">
        <f t="shared" si="300"/>
        <v>0</v>
      </c>
      <c r="P3208" s="5" t="e">
        <f t="shared" si="301"/>
        <v>#DIV/0!</v>
      </c>
      <c r="Q3208" t="str">
        <f t="shared" si="302"/>
        <v>theater</v>
      </c>
      <c r="R3208" t="str">
        <f t="shared" si="303"/>
        <v>musical</v>
      </c>
      <c r="S3208" s="10">
        <f t="shared" si="304"/>
        <v>42236.276053240741</v>
      </c>
      <c r="T3208" s="10">
        <f t="shared" si="305"/>
        <v>42266.276053240741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9">
        <f t="shared" si="300"/>
        <v>46</v>
      </c>
      <c r="P3209" s="5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0">
        <f t="shared" si="304"/>
        <v>42057.277858796297</v>
      </c>
      <c r="T3209" s="10">
        <f t="shared" si="305"/>
        <v>42117.236192129625</v>
      </c>
    </row>
    <row r="3210" spans="1:20" ht="60" x14ac:dyDescent="0.25">
      <c r="A3210">
        <v>69</v>
      </c>
      <c r="B3210" s="3" t="s">
        <v>71</v>
      </c>
      <c r="C3210" s="3" t="s">
        <v>4180</v>
      </c>
      <c r="D3210">
        <v>10000</v>
      </c>
      <c r="E3210">
        <v>11094.23</v>
      </c>
      <c r="F3210" t="s">
        <v>8219</v>
      </c>
      <c r="G3210" t="s">
        <v>8224</v>
      </c>
      <c r="H3210" t="s">
        <v>8246</v>
      </c>
      <c r="I3210">
        <v>1317538740</v>
      </c>
      <c r="J3210">
        <v>1314765025</v>
      </c>
      <c r="K3210" t="b">
        <v>0</v>
      </c>
      <c r="L3210">
        <v>178</v>
      </c>
      <c r="M3210" t="b">
        <v>1</v>
      </c>
      <c r="N3210" t="s">
        <v>8266</v>
      </c>
      <c r="O3210" s="9">
        <f t="shared" si="300"/>
        <v>111</v>
      </c>
      <c r="P3210" s="5">
        <f t="shared" si="301"/>
        <v>62.327134831460668</v>
      </c>
      <c r="Q3210" t="str">
        <f t="shared" si="302"/>
        <v>film &amp; video</v>
      </c>
      <c r="R3210" t="str">
        <f t="shared" si="303"/>
        <v>shorts</v>
      </c>
      <c r="S3210" s="10">
        <f t="shared" si="304"/>
        <v>40786.187789351854</v>
      </c>
      <c r="T3210" s="10">
        <f t="shared" si="305"/>
        <v>40818.290972222225</v>
      </c>
    </row>
    <row r="3211" spans="1:20" ht="45" x14ac:dyDescent="0.25">
      <c r="A3211">
        <v>3246</v>
      </c>
      <c r="B3211" s="3" t="s">
        <v>3246</v>
      </c>
      <c r="C3211" s="3" t="s">
        <v>7356</v>
      </c>
      <c r="D3211">
        <v>10000</v>
      </c>
      <c r="E3211">
        <v>11122</v>
      </c>
      <c r="F3211" t="s">
        <v>8219</v>
      </c>
      <c r="G3211" t="s">
        <v>8224</v>
      </c>
      <c r="H3211" t="s">
        <v>8246</v>
      </c>
      <c r="I3211">
        <v>1442030340</v>
      </c>
      <c r="J3211">
        <v>1439551200</v>
      </c>
      <c r="K3211" t="b">
        <v>1</v>
      </c>
      <c r="L3211">
        <v>193</v>
      </c>
      <c r="M3211" t="b">
        <v>1</v>
      </c>
      <c r="N3211" t="s">
        <v>8271</v>
      </c>
      <c r="O3211" s="9">
        <f t="shared" si="300"/>
        <v>111</v>
      </c>
      <c r="P3211" s="5">
        <f t="shared" si="301"/>
        <v>57.626943005181346</v>
      </c>
      <c r="Q3211" t="str">
        <f t="shared" si="302"/>
        <v>theater</v>
      </c>
      <c r="R3211" t="str">
        <f t="shared" si="303"/>
        <v>plays</v>
      </c>
      <c r="S3211" s="10">
        <f t="shared" si="304"/>
        <v>42230.472222222219</v>
      </c>
      <c r="T3211" s="10">
        <f t="shared" si="305"/>
        <v>42259.165972222225</v>
      </c>
    </row>
    <row r="3212" spans="1:20" ht="30" x14ac:dyDescent="0.25">
      <c r="A3212">
        <v>1379</v>
      </c>
      <c r="B3212" s="3" t="s">
        <v>1380</v>
      </c>
      <c r="C3212" s="3" t="s">
        <v>5489</v>
      </c>
      <c r="D3212">
        <v>10000</v>
      </c>
      <c r="E3212">
        <v>11160</v>
      </c>
      <c r="F3212" t="s">
        <v>8219</v>
      </c>
      <c r="G3212" t="s">
        <v>8224</v>
      </c>
      <c r="H3212" t="s">
        <v>8246</v>
      </c>
      <c r="I3212">
        <v>1433504876</v>
      </c>
      <c r="J3212">
        <v>1430912876</v>
      </c>
      <c r="K3212" t="b">
        <v>0</v>
      </c>
      <c r="L3212">
        <v>151</v>
      </c>
      <c r="M3212" t="b">
        <v>1</v>
      </c>
      <c r="N3212" t="s">
        <v>8276</v>
      </c>
      <c r="O3212" s="9">
        <f t="shared" si="300"/>
        <v>112</v>
      </c>
      <c r="P3212" s="5">
        <f t="shared" si="301"/>
        <v>73.907284768211923</v>
      </c>
      <c r="Q3212" t="str">
        <f t="shared" si="302"/>
        <v>music</v>
      </c>
      <c r="R3212" t="str">
        <f t="shared" si="303"/>
        <v>rock</v>
      </c>
      <c r="S3212" s="10">
        <f t="shared" si="304"/>
        <v>42130.491620370376</v>
      </c>
      <c r="T3212" s="10">
        <f t="shared" si="305"/>
        <v>42160.491620370376</v>
      </c>
    </row>
    <row r="3213" spans="1:20" ht="45" x14ac:dyDescent="0.25">
      <c r="A3213">
        <v>1029</v>
      </c>
      <c r="B3213" s="3" t="s">
        <v>1030</v>
      </c>
      <c r="C3213" s="3" t="s">
        <v>5139</v>
      </c>
      <c r="D3213">
        <v>10000</v>
      </c>
      <c r="E3213">
        <v>11176</v>
      </c>
      <c r="F3213" t="s">
        <v>8219</v>
      </c>
      <c r="G3213" t="s">
        <v>8235</v>
      </c>
      <c r="H3213" t="s">
        <v>8255</v>
      </c>
      <c r="I3213">
        <v>1428184740</v>
      </c>
      <c r="J3213">
        <v>1423501507</v>
      </c>
      <c r="K3213" t="b">
        <v>0</v>
      </c>
      <c r="L3213">
        <v>141</v>
      </c>
      <c r="M3213" t="b">
        <v>1</v>
      </c>
      <c r="N3213" t="s">
        <v>8280</v>
      </c>
      <c r="O3213" s="9">
        <f t="shared" si="300"/>
        <v>112</v>
      </c>
      <c r="P3213" s="5">
        <f t="shared" si="301"/>
        <v>79.262411347517727</v>
      </c>
      <c r="Q3213" t="str">
        <f t="shared" si="302"/>
        <v>music</v>
      </c>
      <c r="R3213" t="str">
        <f t="shared" si="303"/>
        <v>electronic music</v>
      </c>
      <c r="S3213" s="10">
        <f t="shared" si="304"/>
        <v>42044.711886574078</v>
      </c>
      <c r="T3213" s="10">
        <f t="shared" si="305"/>
        <v>42098.915972222225</v>
      </c>
    </row>
    <row r="3214" spans="1:20" ht="30" x14ac:dyDescent="0.25">
      <c r="A3214">
        <v>1222</v>
      </c>
      <c r="B3214" s="3" t="s">
        <v>1223</v>
      </c>
      <c r="C3214" s="3" t="s">
        <v>5332</v>
      </c>
      <c r="D3214">
        <v>4000</v>
      </c>
      <c r="E3214">
        <v>11215</v>
      </c>
      <c r="F3214" t="s">
        <v>8219</v>
      </c>
      <c r="G3214" t="s">
        <v>8229</v>
      </c>
      <c r="H3214" t="s">
        <v>8251</v>
      </c>
      <c r="I3214">
        <v>1459483200</v>
      </c>
      <c r="J3214">
        <v>1456852647</v>
      </c>
      <c r="K3214" t="b">
        <v>0</v>
      </c>
      <c r="L3214">
        <v>138</v>
      </c>
      <c r="M3214" t="b">
        <v>1</v>
      </c>
      <c r="N3214" t="s">
        <v>8285</v>
      </c>
      <c r="O3214" s="9">
        <f t="shared" si="300"/>
        <v>280</v>
      </c>
      <c r="P3214" s="5">
        <f t="shared" si="301"/>
        <v>81.268115942028984</v>
      </c>
      <c r="Q3214" t="str">
        <f t="shared" si="302"/>
        <v>photography</v>
      </c>
      <c r="R3214" t="str">
        <f t="shared" si="303"/>
        <v>photobooks</v>
      </c>
      <c r="S3214" s="10">
        <f t="shared" si="304"/>
        <v>42430.720451388886</v>
      </c>
      <c r="T3214" s="10">
        <f t="shared" si="305"/>
        <v>42461.166666666672</v>
      </c>
    </row>
    <row r="3215" spans="1:20" ht="45" x14ac:dyDescent="0.25">
      <c r="A3215">
        <v>400</v>
      </c>
      <c r="B3215" s="3" t="s">
        <v>401</v>
      </c>
      <c r="C3215" s="3" t="s">
        <v>4510</v>
      </c>
      <c r="D3215">
        <v>10000</v>
      </c>
      <c r="E3215">
        <v>11230.25</v>
      </c>
      <c r="F3215" t="s">
        <v>8219</v>
      </c>
      <c r="G3215" t="s">
        <v>8224</v>
      </c>
      <c r="H3215" t="s">
        <v>8246</v>
      </c>
      <c r="I3215">
        <v>1400297400</v>
      </c>
      <c r="J3215">
        <v>1397661347</v>
      </c>
      <c r="K3215" t="b">
        <v>0</v>
      </c>
      <c r="L3215">
        <v>62</v>
      </c>
      <c r="M3215" t="b">
        <v>1</v>
      </c>
      <c r="N3215" t="s">
        <v>8269</v>
      </c>
      <c r="O3215" s="9">
        <f t="shared" si="300"/>
        <v>112</v>
      </c>
      <c r="P3215" s="5">
        <f t="shared" si="301"/>
        <v>181.13306451612902</v>
      </c>
      <c r="Q3215" t="str">
        <f t="shared" si="302"/>
        <v>film &amp; video</v>
      </c>
      <c r="R3215" t="str">
        <f t="shared" si="303"/>
        <v>documentary</v>
      </c>
      <c r="S3215" s="10">
        <f t="shared" si="304"/>
        <v>41745.635960648149</v>
      </c>
      <c r="T3215" s="10">
        <f t="shared" si="305"/>
        <v>41776.145833333336</v>
      </c>
    </row>
    <row r="3216" spans="1:20" ht="60" x14ac:dyDescent="0.25">
      <c r="A3216">
        <v>1946</v>
      </c>
      <c r="B3216" s="3" t="s">
        <v>1947</v>
      </c>
      <c r="C3216" s="3" t="s">
        <v>6056</v>
      </c>
      <c r="D3216">
        <v>7500</v>
      </c>
      <c r="E3216">
        <v>11231</v>
      </c>
      <c r="F3216" t="s">
        <v>8219</v>
      </c>
      <c r="G3216" t="s">
        <v>8224</v>
      </c>
      <c r="H3216" t="s">
        <v>8246</v>
      </c>
      <c r="I3216">
        <v>1397961361</v>
      </c>
      <c r="J3216">
        <v>1392780961</v>
      </c>
      <c r="K3216" t="b">
        <v>1</v>
      </c>
      <c r="L3216">
        <v>70</v>
      </c>
      <c r="M3216" t="b">
        <v>1</v>
      </c>
      <c r="N3216" t="s">
        <v>8295</v>
      </c>
      <c r="O3216" s="9">
        <f t="shared" si="300"/>
        <v>150</v>
      </c>
      <c r="P3216" s="5">
        <f t="shared" si="301"/>
        <v>160.44285714285715</v>
      </c>
      <c r="Q3216" t="str">
        <f t="shared" si="302"/>
        <v>technology</v>
      </c>
      <c r="R3216" t="str">
        <f t="shared" si="303"/>
        <v>hardware</v>
      </c>
      <c r="S3216" s="10">
        <f t="shared" si="304"/>
        <v>41689.150011574071</v>
      </c>
      <c r="T3216" s="10">
        <f t="shared" si="305"/>
        <v>41749.108344907407</v>
      </c>
    </row>
    <row r="3217" spans="1:20" ht="60" x14ac:dyDescent="0.25">
      <c r="A3217">
        <v>249</v>
      </c>
      <c r="B3217" s="3" t="s">
        <v>250</v>
      </c>
      <c r="C3217" s="3" t="s">
        <v>4359</v>
      </c>
      <c r="D3217">
        <v>10000</v>
      </c>
      <c r="E3217">
        <v>11292</v>
      </c>
      <c r="F3217" t="s">
        <v>8219</v>
      </c>
      <c r="G3217" t="s">
        <v>8224</v>
      </c>
      <c r="H3217" t="s">
        <v>8246</v>
      </c>
      <c r="I3217">
        <v>1282498800</v>
      </c>
      <c r="J3217">
        <v>1275603020</v>
      </c>
      <c r="K3217" t="b">
        <v>1</v>
      </c>
      <c r="L3217">
        <v>235</v>
      </c>
      <c r="M3217" t="b">
        <v>1</v>
      </c>
      <c r="N3217" t="s">
        <v>8269</v>
      </c>
      <c r="O3217" s="9">
        <f t="shared" si="300"/>
        <v>113</v>
      </c>
      <c r="P3217" s="5">
        <f t="shared" si="301"/>
        <v>48.051063829787232</v>
      </c>
      <c r="Q3217" t="str">
        <f t="shared" si="302"/>
        <v>film &amp; video</v>
      </c>
      <c r="R3217" t="str">
        <f t="shared" si="303"/>
        <v>documentary</v>
      </c>
      <c r="S3217" s="10">
        <f t="shared" si="304"/>
        <v>40332.923842592594</v>
      </c>
      <c r="T3217" s="10">
        <f t="shared" si="305"/>
        <v>40412.736111111109</v>
      </c>
    </row>
    <row r="3218" spans="1:20" ht="30" x14ac:dyDescent="0.25">
      <c r="A3218">
        <v>2255</v>
      </c>
      <c r="B3218" s="3" t="s">
        <v>2256</v>
      </c>
      <c r="C3218" s="3" t="s">
        <v>6365</v>
      </c>
      <c r="D3218">
        <v>3950</v>
      </c>
      <c r="E3218">
        <v>11323</v>
      </c>
      <c r="F3218" t="s">
        <v>8219</v>
      </c>
      <c r="G3218" t="s">
        <v>8224</v>
      </c>
      <c r="H3218" t="s">
        <v>8246</v>
      </c>
      <c r="I3218">
        <v>1462661451</v>
      </c>
      <c r="J3218">
        <v>1460069451</v>
      </c>
      <c r="K3218" t="b">
        <v>0</v>
      </c>
      <c r="L3218">
        <v>271</v>
      </c>
      <c r="M3218" t="b">
        <v>1</v>
      </c>
      <c r="N3218" t="s">
        <v>8297</v>
      </c>
      <c r="O3218" s="9">
        <f t="shared" si="300"/>
        <v>287</v>
      </c>
      <c r="P3218" s="5">
        <f t="shared" si="301"/>
        <v>41.782287822878232</v>
      </c>
      <c r="Q3218" t="str">
        <f t="shared" si="302"/>
        <v>games</v>
      </c>
      <c r="R3218" t="str">
        <f t="shared" si="303"/>
        <v>tabletop games</v>
      </c>
      <c r="S3218" s="10">
        <f t="shared" si="304"/>
        <v>42467.951979166668</v>
      </c>
      <c r="T3218" s="10">
        <f t="shared" si="305"/>
        <v>42497.951979166668</v>
      </c>
    </row>
    <row r="3219" spans="1:20" ht="45" x14ac:dyDescent="0.25">
      <c r="A3219">
        <v>3209</v>
      </c>
      <c r="B3219" s="3" t="s">
        <v>3209</v>
      </c>
      <c r="C3219" s="3" t="s">
        <v>7319</v>
      </c>
      <c r="D3219">
        <v>9500</v>
      </c>
      <c r="E3219">
        <v>11335.7</v>
      </c>
      <c r="F3219" t="s">
        <v>8219</v>
      </c>
      <c r="G3219" t="s">
        <v>8224</v>
      </c>
      <c r="H3219" t="s">
        <v>8246</v>
      </c>
      <c r="I3219">
        <v>1403305200</v>
      </c>
      <c r="J3219">
        <v>1400512658</v>
      </c>
      <c r="K3219" t="b">
        <v>1</v>
      </c>
      <c r="L3219">
        <v>226</v>
      </c>
      <c r="M3219" t="b">
        <v>1</v>
      </c>
      <c r="N3219" t="s">
        <v>8271</v>
      </c>
      <c r="O3219" s="9">
        <f t="shared" si="300"/>
        <v>119</v>
      </c>
      <c r="P3219" s="5">
        <f t="shared" si="301"/>
        <v>50.157964601769912</v>
      </c>
      <c r="Q3219" t="str">
        <f t="shared" si="302"/>
        <v>theater</v>
      </c>
      <c r="R3219" t="str">
        <f t="shared" si="303"/>
        <v>plays</v>
      </c>
      <c r="S3219" s="10">
        <f t="shared" si="304"/>
        <v>41778.637245370373</v>
      </c>
      <c r="T3219" s="10">
        <f t="shared" si="305"/>
        <v>41810.958333333336</v>
      </c>
    </row>
    <row r="3220" spans="1:20" ht="60" x14ac:dyDescent="0.25">
      <c r="A3220">
        <v>736</v>
      </c>
      <c r="B3220" s="3" t="s">
        <v>737</v>
      </c>
      <c r="C3220" s="3" t="s">
        <v>4846</v>
      </c>
      <c r="D3220">
        <v>3600</v>
      </c>
      <c r="E3220">
        <v>11345</v>
      </c>
      <c r="F3220" t="s">
        <v>8219</v>
      </c>
      <c r="G3220" t="s">
        <v>8224</v>
      </c>
      <c r="H3220" t="s">
        <v>8246</v>
      </c>
      <c r="I3220">
        <v>1385009940</v>
      </c>
      <c r="J3220">
        <v>1383327440</v>
      </c>
      <c r="K3220" t="b">
        <v>0</v>
      </c>
      <c r="L3220">
        <v>108</v>
      </c>
      <c r="M3220" t="b">
        <v>1</v>
      </c>
      <c r="N3220" t="s">
        <v>8274</v>
      </c>
      <c r="O3220" s="9">
        <f t="shared" si="300"/>
        <v>315</v>
      </c>
      <c r="P3220" s="5">
        <f t="shared" si="301"/>
        <v>105.04629629629629</v>
      </c>
      <c r="Q3220" t="str">
        <f t="shared" si="302"/>
        <v>publishing</v>
      </c>
      <c r="R3220" t="str">
        <f t="shared" si="303"/>
        <v>nonfiction</v>
      </c>
      <c r="S3220" s="10">
        <f t="shared" si="304"/>
        <v>41579.734259259261</v>
      </c>
      <c r="T3220" s="10">
        <f t="shared" si="305"/>
        <v>41599.207638888889</v>
      </c>
    </row>
    <row r="3221" spans="1:20" ht="45" x14ac:dyDescent="0.25">
      <c r="A3221">
        <v>1399</v>
      </c>
      <c r="B3221" s="3" t="s">
        <v>1400</v>
      </c>
      <c r="C3221" s="3" t="s">
        <v>5509</v>
      </c>
      <c r="D3221">
        <v>9000</v>
      </c>
      <c r="E3221">
        <v>11353</v>
      </c>
      <c r="F3221" t="s">
        <v>8219</v>
      </c>
      <c r="G3221" t="s">
        <v>8224</v>
      </c>
      <c r="H3221" t="s">
        <v>8246</v>
      </c>
      <c r="I3221">
        <v>1412640373</v>
      </c>
      <c r="J3221">
        <v>1410048373</v>
      </c>
      <c r="K3221" t="b">
        <v>0</v>
      </c>
      <c r="L3221">
        <v>184</v>
      </c>
      <c r="M3221" t="b">
        <v>1</v>
      </c>
      <c r="N3221" t="s">
        <v>8276</v>
      </c>
      <c r="O3221" s="9">
        <f t="shared" si="300"/>
        <v>126</v>
      </c>
      <c r="P3221" s="5">
        <f t="shared" si="301"/>
        <v>61.701086956521742</v>
      </c>
      <c r="Q3221" t="str">
        <f t="shared" si="302"/>
        <v>music</v>
      </c>
      <c r="R3221" t="str">
        <f t="shared" si="303"/>
        <v>rock</v>
      </c>
      <c r="S3221" s="10">
        <f t="shared" si="304"/>
        <v>41889.004317129627</v>
      </c>
      <c r="T3221" s="10">
        <f t="shared" si="305"/>
        <v>41919.004317129627</v>
      </c>
    </row>
    <row r="3222" spans="1:20" ht="60" x14ac:dyDescent="0.25">
      <c r="A3222">
        <v>2966</v>
      </c>
      <c r="B3222" s="3" t="s">
        <v>2966</v>
      </c>
      <c r="C3222" s="3" t="s">
        <v>7076</v>
      </c>
      <c r="D3222">
        <v>10000</v>
      </c>
      <c r="E3222">
        <v>11363</v>
      </c>
      <c r="F3222" t="s">
        <v>8219</v>
      </c>
      <c r="G3222" t="s">
        <v>8224</v>
      </c>
      <c r="H3222" t="s">
        <v>8246</v>
      </c>
      <c r="I3222">
        <v>1442425412</v>
      </c>
      <c r="J3222">
        <v>1439833412</v>
      </c>
      <c r="K3222" t="b">
        <v>0</v>
      </c>
      <c r="L3222">
        <v>128</v>
      </c>
      <c r="M3222" t="b">
        <v>1</v>
      </c>
      <c r="N3222" t="s">
        <v>8271</v>
      </c>
      <c r="O3222" s="9">
        <f t="shared" si="300"/>
        <v>114</v>
      </c>
      <c r="P3222" s="5">
        <f t="shared" si="301"/>
        <v>88.7734375</v>
      </c>
      <c r="Q3222" t="str">
        <f t="shared" si="302"/>
        <v>theater</v>
      </c>
      <c r="R3222" t="str">
        <f t="shared" si="303"/>
        <v>plays</v>
      </c>
      <c r="S3222" s="10">
        <f t="shared" si="304"/>
        <v>42233.738564814819</v>
      </c>
      <c r="T3222" s="10">
        <f t="shared" si="305"/>
        <v>42263.738564814819</v>
      </c>
    </row>
    <row r="3223" spans="1:20" ht="30" x14ac:dyDescent="0.25">
      <c r="A3223">
        <v>2103</v>
      </c>
      <c r="B3223" s="3" t="s">
        <v>2104</v>
      </c>
      <c r="C3223" s="3" t="s">
        <v>6213</v>
      </c>
      <c r="D3223">
        <v>7777</v>
      </c>
      <c r="E3223">
        <v>11364</v>
      </c>
      <c r="F3223" t="s">
        <v>8219</v>
      </c>
      <c r="G3223" t="s">
        <v>8224</v>
      </c>
      <c r="H3223" t="s">
        <v>8246</v>
      </c>
      <c r="I3223">
        <v>1352488027</v>
      </c>
      <c r="J3223">
        <v>1349892427</v>
      </c>
      <c r="K3223" t="b">
        <v>0</v>
      </c>
      <c r="L3223">
        <v>115</v>
      </c>
      <c r="M3223" t="b">
        <v>1</v>
      </c>
      <c r="N3223" t="s">
        <v>8279</v>
      </c>
      <c r="O3223" s="9">
        <f t="shared" si="300"/>
        <v>146</v>
      </c>
      <c r="P3223" s="5">
        <f t="shared" si="301"/>
        <v>98.817391304347822</v>
      </c>
      <c r="Q3223" t="str">
        <f t="shared" si="302"/>
        <v>music</v>
      </c>
      <c r="R3223" t="str">
        <f t="shared" si="303"/>
        <v>indie rock</v>
      </c>
      <c r="S3223" s="10">
        <f t="shared" si="304"/>
        <v>41192.754942129628</v>
      </c>
      <c r="T3223" s="10">
        <f t="shared" si="305"/>
        <v>41222.7966087963</v>
      </c>
    </row>
    <row r="3224" spans="1:20" ht="45" x14ac:dyDescent="0.25">
      <c r="A3224">
        <v>1397</v>
      </c>
      <c r="B3224" s="3" t="s">
        <v>1398</v>
      </c>
      <c r="C3224" s="3" t="s">
        <v>5507</v>
      </c>
      <c r="D3224">
        <v>10000</v>
      </c>
      <c r="E3224">
        <v>11385</v>
      </c>
      <c r="F3224" t="s">
        <v>8219</v>
      </c>
      <c r="G3224" t="s">
        <v>8224</v>
      </c>
      <c r="H3224" t="s">
        <v>8246</v>
      </c>
      <c r="I3224">
        <v>1477603140</v>
      </c>
      <c r="J3224">
        <v>1475013710</v>
      </c>
      <c r="K3224" t="b">
        <v>0</v>
      </c>
      <c r="L3224">
        <v>158</v>
      </c>
      <c r="M3224" t="b">
        <v>1</v>
      </c>
      <c r="N3224" t="s">
        <v>8276</v>
      </c>
      <c r="O3224" s="9">
        <f t="shared" si="300"/>
        <v>114</v>
      </c>
      <c r="P3224" s="5">
        <f t="shared" si="301"/>
        <v>72.056962025316452</v>
      </c>
      <c r="Q3224" t="str">
        <f t="shared" si="302"/>
        <v>music</v>
      </c>
      <c r="R3224" t="str">
        <f t="shared" si="303"/>
        <v>rock</v>
      </c>
      <c r="S3224" s="10">
        <f t="shared" si="304"/>
        <v>42640.917939814812</v>
      </c>
      <c r="T3224" s="10">
        <f t="shared" si="305"/>
        <v>42670.888194444444</v>
      </c>
    </row>
    <row r="3225" spans="1:20" ht="45" x14ac:dyDescent="0.25">
      <c r="A3225">
        <v>2251</v>
      </c>
      <c r="B3225" s="3" t="s">
        <v>2252</v>
      </c>
      <c r="C3225" s="3" t="s">
        <v>6361</v>
      </c>
      <c r="D3225">
        <v>8500</v>
      </c>
      <c r="E3225">
        <v>11428.19</v>
      </c>
      <c r="F3225" t="s">
        <v>8219</v>
      </c>
      <c r="G3225" t="s">
        <v>8224</v>
      </c>
      <c r="H3225" t="s">
        <v>8246</v>
      </c>
      <c r="I3225">
        <v>1408177077</v>
      </c>
      <c r="J3225">
        <v>1406362677</v>
      </c>
      <c r="K3225" t="b">
        <v>0</v>
      </c>
      <c r="L3225">
        <v>480</v>
      </c>
      <c r="M3225" t="b">
        <v>1</v>
      </c>
      <c r="N3225" t="s">
        <v>8297</v>
      </c>
      <c r="O3225" s="9">
        <f t="shared" si="300"/>
        <v>134</v>
      </c>
      <c r="P3225" s="5">
        <f t="shared" si="301"/>
        <v>23.808729166666669</v>
      </c>
      <c r="Q3225" t="str">
        <f t="shared" si="302"/>
        <v>games</v>
      </c>
      <c r="R3225" t="str">
        <f t="shared" si="303"/>
        <v>tabletop games</v>
      </c>
      <c r="S3225" s="10">
        <f t="shared" si="304"/>
        <v>41846.34579861111</v>
      </c>
      <c r="T3225" s="10">
        <f t="shared" si="305"/>
        <v>41867.34579861111</v>
      </c>
    </row>
    <row r="3226" spans="1:20" ht="45" x14ac:dyDescent="0.25">
      <c r="A3226">
        <v>3389</v>
      </c>
      <c r="B3226" s="3" t="s">
        <v>3388</v>
      </c>
      <c r="C3226" s="3" t="s">
        <v>7499</v>
      </c>
      <c r="D3226">
        <v>10000</v>
      </c>
      <c r="E3226">
        <v>11450</v>
      </c>
      <c r="F3226" t="s">
        <v>8219</v>
      </c>
      <c r="G3226" t="s">
        <v>8224</v>
      </c>
      <c r="H3226" t="s">
        <v>8246</v>
      </c>
      <c r="I3226">
        <v>1464960682</v>
      </c>
      <c r="J3226">
        <v>1462368682</v>
      </c>
      <c r="K3226" t="b">
        <v>0</v>
      </c>
      <c r="L3226">
        <v>62</v>
      </c>
      <c r="M3226" t="b">
        <v>1</v>
      </c>
      <c r="N3226" t="s">
        <v>8271</v>
      </c>
      <c r="O3226" s="9">
        <f t="shared" si="300"/>
        <v>115</v>
      </c>
      <c r="P3226" s="5">
        <f t="shared" si="301"/>
        <v>184.67741935483872</v>
      </c>
      <c r="Q3226" t="str">
        <f t="shared" si="302"/>
        <v>theater</v>
      </c>
      <c r="R3226" t="str">
        <f t="shared" si="303"/>
        <v>plays</v>
      </c>
      <c r="S3226" s="10">
        <f t="shared" si="304"/>
        <v>42494.563449074078</v>
      </c>
      <c r="T3226" s="10">
        <f t="shared" si="305"/>
        <v>42524.563449074078</v>
      </c>
    </row>
    <row r="3227" spans="1:20" ht="45" x14ac:dyDescent="0.25">
      <c r="A3227">
        <v>1270</v>
      </c>
      <c r="B3227" s="3" t="s">
        <v>1271</v>
      </c>
      <c r="C3227" s="3" t="s">
        <v>5380</v>
      </c>
      <c r="D3227">
        <v>10000</v>
      </c>
      <c r="E3227">
        <v>11472</v>
      </c>
      <c r="F3227" t="s">
        <v>8219</v>
      </c>
      <c r="G3227" t="s">
        <v>8224</v>
      </c>
      <c r="H3227" t="s">
        <v>8246</v>
      </c>
      <c r="I3227">
        <v>1332704042</v>
      </c>
      <c r="J3227">
        <v>1327523642</v>
      </c>
      <c r="K3227" t="b">
        <v>1</v>
      </c>
      <c r="L3227">
        <v>169</v>
      </c>
      <c r="M3227" t="b">
        <v>1</v>
      </c>
      <c r="N3227" t="s">
        <v>8276</v>
      </c>
      <c r="O3227" s="9">
        <f t="shared" si="300"/>
        <v>115</v>
      </c>
      <c r="P3227" s="5">
        <f t="shared" si="301"/>
        <v>67.881656804733723</v>
      </c>
      <c r="Q3227" t="str">
        <f t="shared" si="302"/>
        <v>music</v>
      </c>
      <c r="R3227" t="str">
        <f t="shared" si="303"/>
        <v>rock</v>
      </c>
      <c r="S3227" s="10">
        <f t="shared" si="304"/>
        <v>40933.856967592597</v>
      </c>
      <c r="T3227" s="10">
        <f t="shared" si="305"/>
        <v>40993.815300925926</v>
      </c>
    </row>
    <row r="3228" spans="1:20" ht="60" x14ac:dyDescent="0.25">
      <c r="A3228">
        <v>2635</v>
      </c>
      <c r="B3228" s="3" t="s">
        <v>2635</v>
      </c>
      <c r="C3228" s="3" t="s">
        <v>6745</v>
      </c>
      <c r="D3228">
        <v>11500</v>
      </c>
      <c r="E3228">
        <v>11500</v>
      </c>
      <c r="F3228" t="s">
        <v>8219</v>
      </c>
      <c r="G3228" t="s">
        <v>8229</v>
      </c>
      <c r="H3228" t="s">
        <v>8251</v>
      </c>
      <c r="I3228">
        <v>1425937761</v>
      </c>
      <c r="J3228">
        <v>1422917361</v>
      </c>
      <c r="K3228" t="b">
        <v>0</v>
      </c>
      <c r="L3228">
        <v>84</v>
      </c>
      <c r="M3228" t="b">
        <v>1</v>
      </c>
      <c r="N3228" t="s">
        <v>8301</v>
      </c>
      <c r="O3228" s="9">
        <f t="shared" si="300"/>
        <v>100</v>
      </c>
      <c r="P3228" s="5">
        <f t="shared" si="301"/>
        <v>136.9047619047619</v>
      </c>
      <c r="Q3228" t="str">
        <f t="shared" si="302"/>
        <v>technology</v>
      </c>
      <c r="R3228" t="str">
        <f t="shared" si="303"/>
        <v>space exploration</v>
      </c>
      <c r="S3228" s="10">
        <f t="shared" si="304"/>
        <v>42037.950937500005</v>
      </c>
      <c r="T3228" s="10">
        <f t="shared" si="305"/>
        <v>42072.909270833334</v>
      </c>
    </row>
    <row r="3229" spans="1:20" ht="60" x14ac:dyDescent="0.25">
      <c r="A3229">
        <v>3712</v>
      </c>
      <c r="B3229" s="3" t="s">
        <v>3709</v>
      </c>
      <c r="C3229" s="3" t="s">
        <v>7822</v>
      </c>
      <c r="D3229">
        <v>7500</v>
      </c>
      <c r="E3229">
        <v>11530</v>
      </c>
      <c r="F3229" t="s">
        <v>8219</v>
      </c>
      <c r="G3229" t="s">
        <v>8224</v>
      </c>
      <c r="H3229" t="s">
        <v>8246</v>
      </c>
      <c r="I3229">
        <v>1433055540</v>
      </c>
      <c r="J3229">
        <v>1431230867</v>
      </c>
      <c r="K3229" t="b">
        <v>0</v>
      </c>
      <c r="L3229">
        <v>104</v>
      </c>
      <c r="M3229" t="b">
        <v>1</v>
      </c>
      <c r="N3229" t="s">
        <v>8271</v>
      </c>
      <c r="O3229" s="9">
        <f t="shared" si="300"/>
        <v>154</v>
      </c>
      <c r="P3229" s="5">
        <f t="shared" si="301"/>
        <v>110.86538461538461</v>
      </c>
      <c r="Q3229" t="str">
        <f t="shared" si="302"/>
        <v>theater</v>
      </c>
      <c r="R3229" t="str">
        <f t="shared" si="303"/>
        <v>plays</v>
      </c>
      <c r="S3229" s="10">
        <f t="shared" si="304"/>
        <v>42134.172071759262</v>
      </c>
      <c r="T3229" s="10">
        <f t="shared" si="305"/>
        <v>42155.290972222225</v>
      </c>
    </row>
    <row r="3230" spans="1:20" ht="60" x14ac:dyDescent="0.25">
      <c r="A3230">
        <v>2451</v>
      </c>
      <c r="B3230" s="3" t="s">
        <v>2452</v>
      </c>
      <c r="C3230" s="3" t="s">
        <v>6561</v>
      </c>
      <c r="D3230">
        <v>10000</v>
      </c>
      <c r="E3230">
        <v>11545</v>
      </c>
      <c r="F3230" t="s">
        <v>8219</v>
      </c>
      <c r="G3230" t="s">
        <v>8224</v>
      </c>
      <c r="H3230" t="s">
        <v>8246</v>
      </c>
      <c r="I3230">
        <v>1488750490</v>
      </c>
      <c r="J3230">
        <v>1487022490</v>
      </c>
      <c r="K3230" t="b">
        <v>0</v>
      </c>
      <c r="L3230">
        <v>186</v>
      </c>
      <c r="M3230" t="b">
        <v>1</v>
      </c>
      <c r="N3230" t="s">
        <v>8298</v>
      </c>
      <c r="O3230" s="9">
        <f t="shared" si="300"/>
        <v>115</v>
      </c>
      <c r="P3230" s="5">
        <f t="shared" si="301"/>
        <v>62.06989247311828</v>
      </c>
      <c r="Q3230" t="str">
        <f t="shared" si="302"/>
        <v>food</v>
      </c>
      <c r="R3230" t="str">
        <f t="shared" si="303"/>
        <v>small batch</v>
      </c>
      <c r="S3230" s="10">
        <f t="shared" si="304"/>
        <v>42779.908449074079</v>
      </c>
      <c r="T3230" s="10">
        <f t="shared" si="305"/>
        <v>42799.908449074079</v>
      </c>
    </row>
    <row r="3231" spans="1:20" ht="45" x14ac:dyDescent="0.25">
      <c r="A3231">
        <v>2331</v>
      </c>
      <c r="B3231" s="3" t="s">
        <v>2332</v>
      </c>
      <c r="C3231" s="3" t="s">
        <v>6441</v>
      </c>
      <c r="D3231">
        <v>8000</v>
      </c>
      <c r="E3231">
        <v>11545.1</v>
      </c>
      <c r="F3231" t="s">
        <v>8219</v>
      </c>
      <c r="G3231" t="s">
        <v>8224</v>
      </c>
      <c r="H3231" t="s">
        <v>8246</v>
      </c>
      <c r="I3231">
        <v>1408320490</v>
      </c>
      <c r="J3231">
        <v>1405728490</v>
      </c>
      <c r="K3231" t="b">
        <v>1</v>
      </c>
      <c r="L3231">
        <v>283</v>
      </c>
      <c r="M3231" t="b">
        <v>1</v>
      </c>
      <c r="N3231" t="s">
        <v>8298</v>
      </c>
      <c r="O3231" s="9">
        <f t="shared" si="300"/>
        <v>144</v>
      </c>
      <c r="P3231" s="5">
        <f t="shared" si="301"/>
        <v>40.795406360424032</v>
      </c>
      <c r="Q3231" t="str">
        <f t="shared" si="302"/>
        <v>food</v>
      </c>
      <c r="R3231" t="str">
        <f t="shared" si="303"/>
        <v>small batch</v>
      </c>
      <c r="S3231" s="10">
        <f t="shared" si="304"/>
        <v>41839.005671296298</v>
      </c>
      <c r="T3231" s="10">
        <f t="shared" si="305"/>
        <v>41869.005671296298</v>
      </c>
    </row>
    <row r="3232" spans="1:20" ht="60" x14ac:dyDescent="0.25">
      <c r="A3232">
        <v>2007</v>
      </c>
      <c r="B3232" s="3" t="s">
        <v>2008</v>
      </c>
      <c r="C3232" s="3" t="s">
        <v>6117</v>
      </c>
      <c r="D3232">
        <v>10000</v>
      </c>
      <c r="E3232">
        <v>11570.92</v>
      </c>
      <c r="F3232" t="s">
        <v>8219</v>
      </c>
      <c r="G3232" t="s">
        <v>8224</v>
      </c>
      <c r="H3232" t="s">
        <v>8246</v>
      </c>
      <c r="I3232">
        <v>1282622400</v>
      </c>
      <c r="J3232">
        <v>1276891586</v>
      </c>
      <c r="K3232" t="b">
        <v>1</v>
      </c>
      <c r="L3232">
        <v>137</v>
      </c>
      <c r="M3232" t="b">
        <v>1</v>
      </c>
      <c r="N3232" t="s">
        <v>8295</v>
      </c>
      <c r="O3232" s="9">
        <f t="shared" si="300"/>
        <v>116</v>
      </c>
      <c r="P3232" s="5">
        <f t="shared" si="301"/>
        <v>84.459270072992695</v>
      </c>
      <c r="Q3232" t="str">
        <f t="shared" si="302"/>
        <v>technology</v>
      </c>
      <c r="R3232" t="str">
        <f t="shared" si="303"/>
        <v>hardware</v>
      </c>
      <c r="S3232" s="10">
        <f t="shared" si="304"/>
        <v>40347.837800925925</v>
      </c>
      <c r="T3232" s="10">
        <f t="shared" si="305"/>
        <v>40414.166666666664</v>
      </c>
    </row>
    <row r="3233" spans="1:20" ht="45" x14ac:dyDescent="0.25">
      <c r="A3233">
        <v>52</v>
      </c>
      <c r="B3233" s="3" t="s">
        <v>54</v>
      </c>
      <c r="C3233" s="3" t="s">
        <v>4163</v>
      </c>
      <c r="D3233">
        <v>10000</v>
      </c>
      <c r="E3233">
        <v>11621</v>
      </c>
      <c r="F3233" t="s">
        <v>8219</v>
      </c>
      <c r="G3233" t="s">
        <v>8224</v>
      </c>
      <c r="H3233" t="s">
        <v>8246</v>
      </c>
      <c r="I3233">
        <v>1405615846</v>
      </c>
      <c r="J3233">
        <v>1403023846</v>
      </c>
      <c r="K3233" t="b">
        <v>0</v>
      </c>
      <c r="L3233">
        <v>52</v>
      </c>
      <c r="M3233" t="b">
        <v>1</v>
      </c>
      <c r="N3233" t="s">
        <v>8265</v>
      </c>
      <c r="O3233" s="9">
        <f t="shared" si="300"/>
        <v>116</v>
      </c>
      <c r="P3233" s="5">
        <f t="shared" si="301"/>
        <v>223.48076923076923</v>
      </c>
      <c r="Q3233" t="str">
        <f t="shared" si="302"/>
        <v>film &amp; video</v>
      </c>
      <c r="R3233" t="str">
        <f t="shared" si="303"/>
        <v>television</v>
      </c>
      <c r="S3233" s="10">
        <f t="shared" si="304"/>
        <v>41807.701921296299</v>
      </c>
      <c r="T3233" s="10">
        <f t="shared" si="305"/>
        <v>41837.701921296299</v>
      </c>
    </row>
    <row r="3234" spans="1:20" ht="60" x14ac:dyDescent="0.25">
      <c r="A3234">
        <v>0</v>
      </c>
      <c r="B3234" s="3" t="s">
        <v>2</v>
      </c>
      <c r="C3234" s="3" t="s">
        <v>4111</v>
      </c>
      <c r="D3234">
        <v>8500</v>
      </c>
      <c r="E3234">
        <v>11633</v>
      </c>
      <c r="F3234" t="s">
        <v>8219</v>
      </c>
      <c r="G3234" t="s">
        <v>8224</v>
      </c>
      <c r="H3234" t="s">
        <v>8246</v>
      </c>
      <c r="I3234">
        <v>1437620400</v>
      </c>
      <c r="J3234">
        <v>1434931811</v>
      </c>
      <c r="K3234" t="b">
        <v>0</v>
      </c>
      <c r="L3234">
        <v>182</v>
      </c>
      <c r="M3234" t="b">
        <v>1</v>
      </c>
      <c r="N3234" t="s">
        <v>8265</v>
      </c>
      <c r="O3234" s="9">
        <f t="shared" si="300"/>
        <v>137</v>
      </c>
      <c r="P3234" s="5">
        <f t="shared" si="301"/>
        <v>63.917582417582416</v>
      </c>
      <c r="Q3234" t="str">
        <f t="shared" si="302"/>
        <v>film &amp; video</v>
      </c>
      <c r="R3234" t="str">
        <f t="shared" si="303"/>
        <v>television</v>
      </c>
      <c r="S3234" s="10">
        <f t="shared" si="304"/>
        <v>42177.007071759261</v>
      </c>
      <c r="T3234" s="10">
        <f t="shared" si="305"/>
        <v>42208.125</v>
      </c>
    </row>
    <row r="3235" spans="1:20" ht="60" x14ac:dyDescent="0.25">
      <c r="A3235">
        <v>1625</v>
      </c>
      <c r="B3235" s="3" t="s">
        <v>1626</v>
      </c>
      <c r="C3235" s="3" t="s">
        <v>5735</v>
      </c>
      <c r="D3235">
        <v>7500</v>
      </c>
      <c r="E3235">
        <v>11650</v>
      </c>
      <c r="F3235" t="s">
        <v>8219</v>
      </c>
      <c r="G3235" t="s">
        <v>8224</v>
      </c>
      <c r="H3235" t="s">
        <v>8246</v>
      </c>
      <c r="I3235">
        <v>1347382053</v>
      </c>
      <c r="J3235">
        <v>1344962853</v>
      </c>
      <c r="K3235" t="b">
        <v>0</v>
      </c>
      <c r="L3235">
        <v>104</v>
      </c>
      <c r="M3235" t="b">
        <v>1</v>
      </c>
      <c r="N3235" t="s">
        <v>8276</v>
      </c>
      <c r="O3235" s="9">
        <f t="shared" si="300"/>
        <v>155</v>
      </c>
      <c r="P3235" s="5">
        <f t="shared" si="301"/>
        <v>112.01923076923077</v>
      </c>
      <c r="Q3235" t="str">
        <f t="shared" si="302"/>
        <v>music</v>
      </c>
      <c r="R3235" t="str">
        <f t="shared" si="303"/>
        <v>rock</v>
      </c>
      <c r="S3235" s="10">
        <f t="shared" si="304"/>
        <v>41135.699687500004</v>
      </c>
      <c r="T3235" s="10">
        <f t="shared" si="305"/>
        <v>41163.699687500004</v>
      </c>
    </row>
    <row r="3236" spans="1:20" ht="60" x14ac:dyDescent="0.25">
      <c r="A3236">
        <v>352</v>
      </c>
      <c r="B3236" s="3" t="s">
        <v>353</v>
      </c>
      <c r="C3236" s="3" t="s">
        <v>4462</v>
      </c>
      <c r="D3236">
        <v>10000</v>
      </c>
      <c r="E3236">
        <v>11656</v>
      </c>
      <c r="F3236" t="s">
        <v>8219</v>
      </c>
      <c r="G3236" t="s">
        <v>8224</v>
      </c>
      <c r="H3236" t="s">
        <v>8246</v>
      </c>
      <c r="I3236">
        <v>1412740868</v>
      </c>
      <c r="J3236">
        <v>1410148868</v>
      </c>
      <c r="K3236" t="b">
        <v>1</v>
      </c>
      <c r="L3236">
        <v>286</v>
      </c>
      <c r="M3236" t="b">
        <v>1</v>
      </c>
      <c r="N3236" t="s">
        <v>8269</v>
      </c>
      <c r="O3236" s="9">
        <f t="shared" si="300"/>
        <v>117</v>
      </c>
      <c r="P3236" s="5">
        <f t="shared" si="301"/>
        <v>40.755244755244753</v>
      </c>
      <c r="Q3236" t="str">
        <f t="shared" si="302"/>
        <v>film &amp; video</v>
      </c>
      <c r="R3236" t="str">
        <f t="shared" si="303"/>
        <v>documentary</v>
      </c>
      <c r="S3236" s="10">
        <f t="shared" si="304"/>
        <v>41890.167453703703</v>
      </c>
      <c r="T3236" s="10">
        <f t="shared" si="305"/>
        <v>41920.167453703703</v>
      </c>
    </row>
    <row r="3237" spans="1:20" ht="45" x14ac:dyDescent="0.25">
      <c r="A3237">
        <v>1028</v>
      </c>
      <c r="B3237" s="3" t="s">
        <v>1029</v>
      </c>
      <c r="C3237" s="3" t="s">
        <v>5138</v>
      </c>
      <c r="D3237">
        <v>10000</v>
      </c>
      <c r="E3237">
        <v>11727</v>
      </c>
      <c r="F3237" t="s">
        <v>8219</v>
      </c>
      <c r="G3237" t="s">
        <v>8225</v>
      </c>
      <c r="H3237" t="s">
        <v>8247</v>
      </c>
      <c r="I3237">
        <v>1488830400</v>
      </c>
      <c r="J3237">
        <v>1484924605</v>
      </c>
      <c r="K3237" t="b">
        <v>1</v>
      </c>
      <c r="L3237">
        <v>255</v>
      </c>
      <c r="M3237" t="b">
        <v>1</v>
      </c>
      <c r="N3237" t="s">
        <v>8280</v>
      </c>
      <c r="O3237" s="9">
        <f t="shared" si="300"/>
        <v>117</v>
      </c>
      <c r="P3237" s="5">
        <f t="shared" si="301"/>
        <v>45.988235294117644</v>
      </c>
      <c r="Q3237" t="str">
        <f t="shared" si="302"/>
        <v>music</v>
      </c>
      <c r="R3237" t="str">
        <f t="shared" si="303"/>
        <v>electronic music</v>
      </c>
      <c r="S3237" s="10">
        <f t="shared" si="304"/>
        <v>42755.627372685187</v>
      </c>
      <c r="T3237" s="10">
        <f t="shared" si="305"/>
        <v>42800.833333333328</v>
      </c>
    </row>
    <row r="3238" spans="1:20" ht="60" x14ac:dyDescent="0.25">
      <c r="A3238">
        <v>2228</v>
      </c>
      <c r="B3238" s="3" t="s">
        <v>2229</v>
      </c>
      <c r="C3238" s="3" t="s">
        <v>6338</v>
      </c>
      <c r="D3238">
        <v>1000</v>
      </c>
      <c r="E3238">
        <v>11744.9</v>
      </c>
      <c r="F3238" t="s">
        <v>8219</v>
      </c>
      <c r="G3238" t="s">
        <v>8236</v>
      </c>
      <c r="H3238" t="s">
        <v>8249</v>
      </c>
      <c r="I3238">
        <v>1439707236</v>
      </c>
      <c r="J3238">
        <v>1437115236</v>
      </c>
      <c r="K3238" t="b">
        <v>0</v>
      </c>
      <c r="L3238">
        <v>144</v>
      </c>
      <c r="M3238" t="b">
        <v>1</v>
      </c>
      <c r="N3238" t="s">
        <v>8297</v>
      </c>
      <c r="O3238" s="9">
        <f t="shared" si="300"/>
        <v>1174</v>
      </c>
      <c r="P3238" s="5">
        <f t="shared" si="301"/>
        <v>81.561805555555551</v>
      </c>
      <c r="Q3238" t="str">
        <f t="shared" si="302"/>
        <v>games</v>
      </c>
      <c r="R3238" t="str">
        <f t="shared" si="303"/>
        <v>tabletop games</v>
      </c>
      <c r="S3238" s="10">
        <f t="shared" si="304"/>
        <v>42202.278194444443</v>
      </c>
      <c r="T3238" s="10">
        <f t="shared" si="305"/>
        <v>42232.278194444443</v>
      </c>
    </row>
    <row r="3239" spans="1:20" ht="45" x14ac:dyDescent="0.25">
      <c r="A3239">
        <v>2012</v>
      </c>
      <c r="B3239" s="3" t="s">
        <v>2013</v>
      </c>
      <c r="C3239" s="3" t="s">
        <v>6122</v>
      </c>
      <c r="D3239">
        <v>5000</v>
      </c>
      <c r="E3239">
        <v>11745</v>
      </c>
      <c r="F3239" t="s">
        <v>8219</v>
      </c>
      <c r="G3239" t="s">
        <v>8224</v>
      </c>
      <c r="H3239" t="s">
        <v>8246</v>
      </c>
      <c r="I3239">
        <v>1423165441</v>
      </c>
      <c r="J3239">
        <v>1420573441</v>
      </c>
      <c r="K3239" t="b">
        <v>1</v>
      </c>
      <c r="L3239">
        <v>183</v>
      </c>
      <c r="M3239" t="b">
        <v>1</v>
      </c>
      <c r="N3239" t="s">
        <v>8295</v>
      </c>
      <c r="O3239" s="9">
        <f t="shared" si="300"/>
        <v>235</v>
      </c>
      <c r="P3239" s="5">
        <f t="shared" si="301"/>
        <v>64.180327868852459</v>
      </c>
      <c r="Q3239" t="str">
        <f t="shared" si="302"/>
        <v>technology</v>
      </c>
      <c r="R3239" t="str">
        <f t="shared" si="303"/>
        <v>hardware</v>
      </c>
      <c r="S3239" s="10">
        <f t="shared" si="304"/>
        <v>42010.822233796294</v>
      </c>
      <c r="T3239" s="10">
        <f t="shared" si="305"/>
        <v>42040.822233796294</v>
      </c>
    </row>
    <row r="3240" spans="1:20" ht="75" x14ac:dyDescent="0.25">
      <c r="A3240">
        <v>3316</v>
      </c>
      <c r="B3240" s="3" t="s">
        <v>3316</v>
      </c>
      <c r="C3240" s="3" t="s">
        <v>7426</v>
      </c>
      <c r="D3240">
        <v>11737</v>
      </c>
      <c r="E3240">
        <v>11747.18</v>
      </c>
      <c r="F3240" t="s">
        <v>8219</v>
      </c>
      <c r="G3240" t="s">
        <v>8224</v>
      </c>
      <c r="H3240" t="s">
        <v>8246</v>
      </c>
      <c r="I3240">
        <v>1407506040</v>
      </c>
      <c r="J3240">
        <v>1404680075</v>
      </c>
      <c r="K3240" t="b">
        <v>0</v>
      </c>
      <c r="L3240">
        <v>125</v>
      </c>
      <c r="M3240" t="b">
        <v>1</v>
      </c>
      <c r="N3240" t="s">
        <v>8271</v>
      </c>
      <c r="O3240" s="9">
        <f t="shared" si="300"/>
        <v>100</v>
      </c>
      <c r="P3240" s="5">
        <f t="shared" si="301"/>
        <v>93.977440000000001</v>
      </c>
      <c r="Q3240" t="str">
        <f t="shared" si="302"/>
        <v>theater</v>
      </c>
      <c r="R3240" t="str">
        <f t="shared" si="303"/>
        <v>plays</v>
      </c>
      <c r="S3240" s="10">
        <f t="shared" si="304"/>
        <v>41826.871238425927</v>
      </c>
      <c r="T3240" s="10">
        <f t="shared" si="305"/>
        <v>41859.57916666667</v>
      </c>
    </row>
    <row r="3241" spans="1:20" ht="45" x14ac:dyDescent="0.25">
      <c r="A3241">
        <v>655</v>
      </c>
      <c r="B3241" s="3" t="s">
        <v>656</v>
      </c>
      <c r="C3241" s="3" t="s">
        <v>4765</v>
      </c>
      <c r="D3241">
        <v>8000</v>
      </c>
      <c r="E3241">
        <v>11751</v>
      </c>
      <c r="F3241" t="s">
        <v>8219</v>
      </c>
      <c r="G3241" t="s">
        <v>8224</v>
      </c>
      <c r="H3241" t="s">
        <v>8246</v>
      </c>
      <c r="I3241">
        <v>1426197512</v>
      </c>
      <c r="J3241">
        <v>1423609112</v>
      </c>
      <c r="K3241" t="b">
        <v>0</v>
      </c>
      <c r="L3241">
        <v>274</v>
      </c>
      <c r="M3241" t="b">
        <v>1</v>
      </c>
      <c r="N3241" t="s">
        <v>8273</v>
      </c>
      <c r="O3241" s="9">
        <f t="shared" si="300"/>
        <v>147</v>
      </c>
      <c r="P3241" s="5">
        <f t="shared" si="301"/>
        <v>42.886861313868614</v>
      </c>
      <c r="Q3241" t="str">
        <f t="shared" si="302"/>
        <v>technology</v>
      </c>
      <c r="R3241" t="str">
        <f t="shared" si="303"/>
        <v>wearables</v>
      </c>
      <c r="S3241" s="10">
        <f t="shared" si="304"/>
        <v>42045.957314814819</v>
      </c>
      <c r="T3241" s="10">
        <f t="shared" si="305"/>
        <v>42075.915648148148</v>
      </c>
    </row>
    <row r="3242" spans="1:20" ht="30" x14ac:dyDescent="0.25">
      <c r="A3242">
        <v>1834</v>
      </c>
      <c r="B3242" s="3" t="s">
        <v>1835</v>
      </c>
      <c r="C3242" s="3" t="s">
        <v>5944</v>
      </c>
      <c r="D3242">
        <v>10000</v>
      </c>
      <c r="E3242">
        <v>11805</v>
      </c>
      <c r="F3242" t="s">
        <v>8219</v>
      </c>
      <c r="G3242" t="s">
        <v>8224</v>
      </c>
      <c r="H3242" t="s">
        <v>8246</v>
      </c>
      <c r="I3242">
        <v>1422140895</v>
      </c>
      <c r="J3242">
        <v>1418684895</v>
      </c>
      <c r="K3242" t="b">
        <v>0</v>
      </c>
      <c r="L3242">
        <v>90</v>
      </c>
      <c r="M3242" t="b">
        <v>1</v>
      </c>
      <c r="N3242" t="s">
        <v>8276</v>
      </c>
      <c r="O3242" s="9">
        <f t="shared" si="300"/>
        <v>118</v>
      </c>
      <c r="P3242" s="5">
        <f t="shared" si="301"/>
        <v>131.16666666666666</v>
      </c>
      <c r="Q3242" t="str">
        <f t="shared" si="302"/>
        <v>music</v>
      </c>
      <c r="R3242" t="str">
        <f t="shared" si="303"/>
        <v>rock</v>
      </c>
      <c r="S3242" s="10">
        <f t="shared" si="304"/>
        <v>41988.964062500003</v>
      </c>
      <c r="T3242" s="10">
        <f t="shared" si="305"/>
        <v>42028.964062500003</v>
      </c>
    </row>
    <row r="3243" spans="1:20" ht="60" x14ac:dyDescent="0.25">
      <c r="A3243">
        <v>3481</v>
      </c>
      <c r="B3243" s="3" t="s">
        <v>3480</v>
      </c>
      <c r="C3243" s="3" t="s">
        <v>7591</v>
      </c>
      <c r="D3243">
        <v>10000</v>
      </c>
      <c r="E3243">
        <v>11880</v>
      </c>
      <c r="F3243" t="s">
        <v>8219</v>
      </c>
      <c r="G3243" t="s">
        <v>8226</v>
      </c>
      <c r="H3243" t="s">
        <v>8248</v>
      </c>
      <c r="I3243">
        <v>1420178188</v>
      </c>
      <c r="J3243">
        <v>1418709388</v>
      </c>
      <c r="K3243" t="b">
        <v>0</v>
      </c>
      <c r="L3243">
        <v>95</v>
      </c>
      <c r="M3243" t="b">
        <v>1</v>
      </c>
      <c r="N3243" t="s">
        <v>8271</v>
      </c>
      <c r="O3243" s="9">
        <f t="shared" si="300"/>
        <v>119</v>
      </c>
      <c r="P3243" s="5">
        <f t="shared" si="301"/>
        <v>125.05263157894737</v>
      </c>
      <c r="Q3243" t="str">
        <f t="shared" si="302"/>
        <v>theater</v>
      </c>
      <c r="R3243" t="str">
        <f t="shared" si="303"/>
        <v>plays</v>
      </c>
      <c r="S3243" s="10">
        <f t="shared" si="304"/>
        <v>41989.24754629629</v>
      </c>
      <c r="T3243" s="10">
        <f t="shared" si="305"/>
        <v>42006.24754629629</v>
      </c>
    </row>
    <row r="3244" spans="1:20" ht="60" x14ac:dyDescent="0.25">
      <c r="A3244">
        <v>2277</v>
      </c>
      <c r="B3244" s="3" t="s">
        <v>2278</v>
      </c>
      <c r="C3244" s="3" t="s">
        <v>6387</v>
      </c>
      <c r="D3244">
        <v>8500</v>
      </c>
      <c r="E3244">
        <v>11992</v>
      </c>
      <c r="F3244" t="s">
        <v>8219</v>
      </c>
      <c r="G3244" t="s">
        <v>8224</v>
      </c>
      <c r="H3244" t="s">
        <v>8246</v>
      </c>
      <c r="I3244">
        <v>1330359423</v>
      </c>
      <c r="J3244">
        <v>1327767423</v>
      </c>
      <c r="K3244" t="b">
        <v>0</v>
      </c>
      <c r="L3244">
        <v>207</v>
      </c>
      <c r="M3244" t="b">
        <v>1</v>
      </c>
      <c r="N3244" t="s">
        <v>8297</v>
      </c>
      <c r="O3244" s="9">
        <f t="shared" si="300"/>
        <v>141</v>
      </c>
      <c r="P3244" s="5">
        <f t="shared" si="301"/>
        <v>57.932367149758456</v>
      </c>
      <c r="Q3244" t="str">
        <f t="shared" si="302"/>
        <v>games</v>
      </c>
      <c r="R3244" t="str">
        <f t="shared" si="303"/>
        <v>tabletop games</v>
      </c>
      <c r="S3244" s="10">
        <f t="shared" si="304"/>
        <v>40936.678506944445</v>
      </c>
      <c r="T3244" s="10">
        <f t="shared" si="305"/>
        <v>40966.678506944445</v>
      </c>
    </row>
    <row r="3245" spans="1:20" ht="75" x14ac:dyDescent="0.25">
      <c r="A3245">
        <v>2716</v>
      </c>
      <c r="B3245" s="3" t="s">
        <v>2716</v>
      </c>
      <c r="C3245" s="3" t="s">
        <v>6826</v>
      </c>
      <c r="D3245">
        <v>10000</v>
      </c>
      <c r="E3245">
        <v>11998.01</v>
      </c>
      <c r="F3245" t="s">
        <v>8219</v>
      </c>
      <c r="G3245" t="s">
        <v>8236</v>
      </c>
      <c r="H3245" t="s">
        <v>8249</v>
      </c>
      <c r="I3245">
        <v>1444291193</v>
      </c>
      <c r="J3245">
        <v>1441699193</v>
      </c>
      <c r="K3245" t="b">
        <v>1</v>
      </c>
      <c r="L3245">
        <v>187</v>
      </c>
      <c r="M3245" t="b">
        <v>1</v>
      </c>
      <c r="N3245" t="s">
        <v>8303</v>
      </c>
      <c r="O3245" s="9">
        <f t="shared" si="300"/>
        <v>120</v>
      </c>
      <c r="P3245" s="5">
        <f t="shared" si="301"/>
        <v>64.160481283422456</v>
      </c>
      <c r="Q3245" t="str">
        <f t="shared" si="302"/>
        <v>theater</v>
      </c>
      <c r="R3245" t="str">
        <f t="shared" si="303"/>
        <v>spaces</v>
      </c>
      <c r="S3245" s="10">
        <f t="shared" si="304"/>
        <v>42255.333252314813</v>
      </c>
      <c r="T3245" s="10">
        <f t="shared" si="305"/>
        <v>42285.333252314813</v>
      </c>
    </row>
    <row r="3246" spans="1:20" ht="30" x14ac:dyDescent="0.25">
      <c r="A3246">
        <v>49</v>
      </c>
      <c r="B3246" s="3" t="s">
        <v>51</v>
      </c>
      <c r="C3246" s="3" t="s">
        <v>4160</v>
      </c>
      <c r="D3246">
        <v>12000</v>
      </c>
      <c r="E3246">
        <v>12000</v>
      </c>
      <c r="F3246" t="s">
        <v>8219</v>
      </c>
      <c r="G3246" t="s">
        <v>8224</v>
      </c>
      <c r="H3246" t="s">
        <v>8246</v>
      </c>
      <c r="I3246">
        <v>1445660045</v>
      </c>
      <c r="J3246">
        <v>1443068045</v>
      </c>
      <c r="K3246" t="b">
        <v>0</v>
      </c>
      <c r="L3246">
        <v>87</v>
      </c>
      <c r="M3246" t="b">
        <v>1</v>
      </c>
      <c r="N3246" t="s">
        <v>8265</v>
      </c>
      <c r="O3246" s="9">
        <f t="shared" si="300"/>
        <v>100</v>
      </c>
      <c r="P3246" s="5">
        <f t="shared" si="301"/>
        <v>137.93103448275863</v>
      </c>
      <c r="Q3246" t="str">
        <f t="shared" si="302"/>
        <v>film &amp; video</v>
      </c>
      <c r="R3246" t="str">
        <f t="shared" si="303"/>
        <v>television</v>
      </c>
      <c r="S3246" s="10">
        <f t="shared" si="304"/>
        <v>42271.176446759258</v>
      </c>
      <c r="T3246" s="10">
        <f t="shared" si="305"/>
        <v>42301.176446759258</v>
      </c>
    </row>
    <row r="3247" spans="1:20" ht="60" x14ac:dyDescent="0.25">
      <c r="A3247">
        <v>362</v>
      </c>
      <c r="B3247" s="3" t="s">
        <v>363</v>
      </c>
      <c r="C3247" s="3" t="s">
        <v>4472</v>
      </c>
      <c r="D3247">
        <v>9665</v>
      </c>
      <c r="E3247">
        <v>12000</v>
      </c>
      <c r="F3247" t="s">
        <v>8219</v>
      </c>
      <c r="G3247" t="s">
        <v>8224</v>
      </c>
      <c r="H3247" t="s">
        <v>8246</v>
      </c>
      <c r="I3247">
        <v>1407456000</v>
      </c>
      <c r="J3247">
        <v>1405573391</v>
      </c>
      <c r="K3247" t="b">
        <v>0</v>
      </c>
      <c r="L3247">
        <v>86</v>
      </c>
      <c r="M3247" t="b">
        <v>1</v>
      </c>
      <c r="N3247" t="s">
        <v>8269</v>
      </c>
      <c r="O3247" s="9">
        <f t="shared" si="300"/>
        <v>124</v>
      </c>
      <c r="P3247" s="5">
        <f t="shared" si="301"/>
        <v>139.53488372093022</v>
      </c>
      <c r="Q3247" t="str">
        <f t="shared" si="302"/>
        <v>film &amp; video</v>
      </c>
      <c r="R3247" t="str">
        <f t="shared" si="303"/>
        <v>documentary</v>
      </c>
      <c r="S3247" s="10">
        <f t="shared" si="304"/>
        <v>41837.210543981484</v>
      </c>
      <c r="T3247" s="10">
        <f t="shared" si="305"/>
        <v>41859</v>
      </c>
    </row>
    <row r="3248" spans="1:20" ht="60" x14ac:dyDescent="0.25">
      <c r="A3248">
        <v>525</v>
      </c>
      <c r="B3248" s="3" t="s">
        <v>526</v>
      </c>
      <c r="C3248" s="3" t="s">
        <v>4635</v>
      </c>
      <c r="D3248">
        <v>12000</v>
      </c>
      <c r="E3248">
        <v>12000</v>
      </c>
      <c r="F3248" t="s">
        <v>8219</v>
      </c>
      <c r="G3248" t="s">
        <v>8224</v>
      </c>
      <c r="H3248" t="s">
        <v>8246</v>
      </c>
      <c r="I3248">
        <v>1410601041</v>
      </c>
      <c r="J3248">
        <v>1406713041</v>
      </c>
      <c r="K3248" t="b">
        <v>0</v>
      </c>
      <c r="L3248">
        <v>12</v>
      </c>
      <c r="M3248" t="b">
        <v>1</v>
      </c>
      <c r="N3248" t="s">
        <v>8271</v>
      </c>
      <c r="O3248" s="9">
        <f t="shared" si="300"/>
        <v>100</v>
      </c>
      <c r="P3248" s="5">
        <f t="shared" si="301"/>
        <v>1000</v>
      </c>
      <c r="Q3248" t="str">
        <f t="shared" si="302"/>
        <v>theater</v>
      </c>
      <c r="R3248" t="str">
        <f t="shared" si="303"/>
        <v>plays</v>
      </c>
      <c r="S3248" s="10">
        <f t="shared" si="304"/>
        <v>41850.400937500002</v>
      </c>
      <c r="T3248" s="10">
        <f t="shared" si="305"/>
        <v>41895.400937500002</v>
      </c>
    </row>
    <row r="3249" spans="1:20" ht="45" x14ac:dyDescent="0.25">
      <c r="A3249">
        <v>1513</v>
      </c>
      <c r="B3249" s="3" t="s">
        <v>1514</v>
      </c>
      <c r="C3249" s="3" t="s">
        <v>5623</v>
      </c>
      <c r="D3249">
        <v>8000</v>
      </c>
      <c r="E3249">
        <v>12001.5</v>
      </c>
      <c r="F3249" t="s">
        <v>8219</v>
      </c>
      <c r="G3249" t="s">
        <v>8225</v>
      </c>
      <c r="H3249" t="s">
        <v>8247</v>
      </c>
      <c r="I3249">
        <v>1405523866</v>
      </c>
      <c r="J3249">
        <v>1402931866</v>
      </c>
      <c r="K3249" t="b">
        <v>1</v>
      </c>
      <c r="L3249">
        <v>215</v>
      </c>
      <c r="M3249" t="b">
        <v>1</v>
      </c>
      <c r="N3249" t="s">
        <v>8285</v>
      </c>
      <c r="O3249" s="9">
        <f t="shared" si="300"/>
        <v>150</v>
      </c>
      <c r="P3249" s="5">
        <f t="shared" si="301"/>
        <v>55.82093023255814</v>
      </c>
      <c r="Q3249" t="str">
        <f t="shared" si="302"/>
        <v>photography</v>
      </c>
      <c r="R3249" t="str">
        <f t="shared" si="303"/>
        <v>photobooks</v>
      </c>
      <c r="S3249" s="10">
        <f t="shared" si="304"/>
        <v>41806.637337962966</v>
      </c>
      <c r="T3249" s="10">
        <f t="shared" si="305"/>
        <v>41836.637337962966</v>
      </c>
    </row>
    <row r="3250" spans="1:20" ht="45" x14ac:dyDescent="0.25">
      <c r="A3250">
        <v>349</v>
      </c>
      <c r="B3250" s="3" t="s">
        <v>350</v>
      </c>
      <c r="C3250" s="3" t="s">
        <v>4459</v>
      </c>
      <c r="D3250">
        <v>11260</v>
      </c>
      <c r="E3250">
        <v>12007.18</v>
      </c>
      <c r="F3250" t="s">
        <v>8219</v>
      </c>
      <c r="G3250" t="s">
        <v>8224</v>
      </c>
      <c r="H3250" t="s">
        <v>8246</v>
      </c>
      <c r="I3250">
        <v>1487937508</v>
      </c>
      <c r="J3250">
        <v>1485345508</v>
      </c>
      <c r="K3250" t="b">
        <v>1</v>
      </c>
      <c r="L3250">
        <v>167</v>
      </c>
      <c r="M3250" t="b">
        <v>1</v>
      </c>
      <c r="N3250" t="s">
        <v>8269</v>
      </c>
      <c r="O3250" s="9">
        <f t="shared" si="300"/>
        <v>107</v>
      </c>
      <c r="P3250" s="5">
        <f t="shared" si="301"/>
        <v>71.899281437125751</v>
      </c>
      <c r="Q3250" t="str">
        <f t="shared" si="302"/>
        <v>film &amp; video</v>
      </c>
      <c r="R3250" t="str">
        <f t="shared" si="303"/>
        <v>documentary</v>
      </c>
      <c r="S3250" s="10">
        <f t="shared" si="304"/>
        <v>42760.498935185184</v>
      </c>
      <c r="T3250" s="10">
        <f t="shared" si="305"/>
        <v>42790.498935185184</v>
      </c>
    </row>
    <row r="3251" spans="1:20" ht="60" x14ac:dyDescent="0.25">
      <c r="A3251">
        <v>16</v>
      </c>
      <c r="B3251" s="3" t="s">
        <v>18</v>
      </c>
      <c r="C3251" s="3" t="s">
        <v>4127</v>
      </c>
      <c r="D3251">
        <v>12000</v>
      </c>
      <c r="E3251">
        <v>12029</v>
      </c>
      <c r="F3251" t="s">
        <v>8219</v>
      </c>
      <c r="G3251" t="s">
        <v>8224</v>
      </c>
      <c r="H3251" t="s">
        <v>8246</v>
      </c>
      <c r="I3251">
        <v>1402896600</v>
      </c>
      <c r="J3251">
        <v>1398971211</v>
      </c>
      <c r="K3251" t="b">
        <v>0</v>
      </c>
      <c r="L3251">
        <v>70</v>
      </c>
      <c r="M3251" t="b">
        <v>1</v>
      </c>
      <c r="N3251" t="s">
        <v>8265</v>
      </c>
      <c r="O3251" s="9">
        <f t="shared" si="300"/>
        <v>100</v>
      </c>
      <c r="P3251" s="5">
        <f t="shared" si="301"/>
        <v>171.84285714285716</v>
      </c>
      <c r="Q3251" t="str">
        <f t="shared" si="302"/>
        <v>film &amp; video</v>
      </c>
      <c r="R3251" t="str">
        <f t="shared" si="303"/>
        <v>television</v>
      </c>
      <c r="S3251" s="10">
        <f t="shared" si="304"/>
        <v>41760.796423611115</v>
      </c>
      <c r="T3251" s="10">
        <f t="shared" si="305"/>
        <v>41806.229166666664</v>
      </c>
    </row>
    <row r="3252" spans="1:20" ht="45" x14ac:dyDescent="0.25">
      <c r="A3252">
        <v>840</v>
      </c>
      <c r="B3252" s="3" t="s">
        <v>841</v>
      </c>
      <c r="C3252" s="3" t="s">
        <v>4950</v>
      </c>
      <c r="D3252">
        <v>10000</v>
      </c>
      <c r="E3252">
        <v>12041.66</v>
      </c>
      <c r="F3252" t="s">
        <v>8219</v>
      </c>
      <c r="G3252" t="s">
        <v>8224</v>
      </c>
      <c r="H3252" t="s">
        <v>8246</v>
      </c>
      <c r="I3252">
        <v>1474694787</v>
      </c>
      <c r="J3252">
        <v>1472102787</v>
      </c>
      <c r="K3252" t="b">
        <v>0</v>
      </c>
      <c r="L3252">
        <v>190</v>
      </c>
      <c r="M3252" t="b">
        <v>1</v>
      </c>
      <c r="N3252" t="s">
        <v>8277</v>
      </c>
      <c r="O3252" s="9">
        <f t="shared" si="300"/>
        <v>120</v>
      </c>
      <c r="P3252" s="5">
        <f t="shared" si="301"/>
        <v>63.37715789473684</v>
      </c>
      <c r="Q3252" t="str">
        <f t="shared" si="302"/>
        <v>music</v>
      </c>
      <c r="R3252" t="str">
        <f t="shared" si="303"/>
        <v>metal</v>
      </c>
      <c r="S3252" s="10">
        <f t="shared" si="304"/>
        <v>42607.226701388892</v>
      </c>
      <c r="T3252" s="10">
        <f t="shared" si="305"/>
        <v>42637.226701388892</v>
      </c>
    </row>
    <row r="3253" spans="1:20" ht="30" x14ac:dyDescent="0.25">
      <c r="A3253">
        <v>28</v>
      </c>
      <c r="B3253" s="3" t="s">
        <v>30</v>
      </c>
      <c r="C3253" s="3" t="s">
        <v>4139</v>
      </c>
      <c r="D3253">
        <v>12000</v>
      </c>
      <c r="E3253">
        <v>12042</v>
      </c>
      <c r="F3253" t="s">
        <v>8219</v>
      </c>
      <c r="G3253" t="s">
        <v>8224</v>
      </c>
      <c r="H3253" t="s">
        <v>8246</v>
      </c>
      <c r="I3253">
        <v>1450307284</v>
      </c>
      <c r="J3253">
        <v>1447715284</v>
      </c>
      <c r="K3253" t="b">
        <v>0</v>
      </c>
      <c r="L3253">
        <v>71</v>
      </c>
      <c r="M3253" t="b">
        <v>1</v>
      </c>
      <c r="N3253" t="s">
        <v>8265</v>
      </c>
      <c r="O3253" s="9">
        <f t="shared" si="300"/>
        <v>100</v>
      </c>
      <c r="P3253" s="5">
        <f t="shared" si="301"/>
        <v>169.6056338028169</v>
      </c>
      <c r="Q3253" t="str">
        <f t="shared" si="302"/>
        <v>film &amp; video</v>
      </c>
      <c r="R3253" t="str">
        <f t="shared" si="303"/>
        <v>television</v>
      </c>
      <c r="S3253" s="10">
        <f t="shared" si="304"/>
        <v>42324.96393518518</v>
      </c>
      <c r="T3253" s="10">
        <f t="shared" si="305"/>
        <v>42354.96393518518</v>
      </c>
    </row>
    <row r="3254" spans="1:20" ht="30" x14ac:dyDescent="0.25">
      <c r="A3254">
        <v>3248</v>
      </c>
      <c r="B3254" s="3" t="s">
        <v>3248</v>
      </c>
      <c r="C3254" s="3" t="s">
        <v>7358</v>
      </c>
      <c r="D3254">
        <v>12000</v>
      </c>
      <c r="E3254">
        <v>12095</v>
      </c>
      <c r="F3254" t="s">
        <v>8219</v>
      </c>
      <c r="G3254" t="s">
        <v>8224</v>
      </c>
      <c r="H3254" t="s">
        <v>8246</v>
      </c>
      <c r="I3254">
        <v>1428178757</v>
      </c>
      <c r="J3254">
        <v>1425590357</v>
      </c>
      <c r="K3254" t="b">
        <v>1</v>
      </c>
      <c r="L3254">
        <v>200</v>
      </c>
      <c r="M3254" t="b">
        <v>1</v>
      </c>
      <c r="N3254" t="s">
        <v>8271</v>
      </c>
      <c r="O3254" s="9">
        <f t="shared" si="300"/>
        <v>101</v>
      </c>
      <c r="P3254" s="5">
        <f t="shared" si="301"/>
        <v>60.475000000000001</v>
      </c>
      <c r="Q3254" t="str">
        <f t="shared" si="302"/>
        <v>theater</v>
      </c>
      <c r="R3254" t="str">
        <f t="shared" si="303"/>
        <v>plays</v>
      </c>
      <c r="S3254" s="10">
        <f t="shared" si="304"/>
        <v>42068.888391203705</v>
      </c>
      <c r="T3254" s="10">
        <f t="shared" si="305"/>
        <v>42098.846724537041</v>
      </c>
    </row>
    <row r="3255" spans="1:20" ht="75" x14ac:dyDescent="0.25">
      <c r="A3255">
        <v>2606</v>
      </c>
      <c r="B3255" s="3" t="s">
        <v>2606</v>
      </c>
      <c r="C3255" s="3" t="s">
        <v>6716</v>
      </c>
      <c r="D3255">
        <v>11000</v>
      </c>
      <c r="E3255">
        <v>12106</v>
      </c>
      <c r="F3255" t="s">
        <v>8219</v>
      </c>
      <c r="G3255" t="s">
        <v>8224</v>
      </c>
      <c r="H3255" t="s">
        <v>8246</v>
      </c>
      <c r="I3255">
        <v>1398791182</v>
      </c>
      <c r="J3255">
        <v>1396026382</v>
      </c>
      <c r="K3255" t="b">
        <v>1</v>
      </c>
      <c r="L3255">
        <v>385</v>
      </c>
      <c r="M3255" t="b">
        <v>1</v>
      </c>
      <c r="N3255" t="s">
        <v>8301</v>
      </c>
      <c r="O3255" s="9">
        <f t="shared" si="300"/>
        <v>110</v>
      </c>
      <c r="P3255" s="5">
        <f t="shared" si="301"/>
        <v>31.444155844155844</v>
      </c>
      <c r="Q3255" t="str">
        <f t="shared" si="302"/>
        <v>technology</v>
      </c>
      <c r="R3255" t="str">
        <f t="shared" si="303"/>
        <v>space exploration</v>
      </c>
      <c r="S3255" s="10">
        <f t="shared" si="304"/>
        <v>41726.712754629632</v>
      </c>
      <c r="T3255" s="10">
        <f t="shared" si="305"/>
        <v>41758.712754629632</v>
      </c>
    </row>
    <row r="3256" spans="1:20" ht="60" x14ac:dyDescent="0.25">
      <c r="A3256">
        <v>2046</v>
      </c>
      <c r="B3256" s="3" t="s">
        <v>2047</v>
      </c>
      <c r="C3256" s="3" t="s">
        <v>6156</v>
      </c>
      <c r="D3256">
        <v>10000</v>
      </c>
      <c r="E3256">
        <v>12110</v>
      </c>
      <c r="F3256" t="s">
        <v>8219</v>
      </c>
      <c r="G3256" t="s">
        <v>8224</v>
      </c>
      <c r="H3256" t="s">
        <v>8246</v>
      </c>
      <c r="I3256">
        <v>1369282044</v>
      </c>
      <c r="J3256">
        <v>1366690044</v>
      </c>
      <c r="K3256" t="b">
        <v>0</v>
      </c>
      <c r="L3256">
        <v>217</v>
      </c>
      <c r="M3256" t="b">
        <v>1</v>
      </c>
      <c r="N3256" t="s">
        <v>8295</v>
      </c>
      <c r="O3256" s="9">
        <f t="shared" si="300"/>
        <v>121</v>
      </c>
      <c r="P3256" s="5">
        <f t="shared" si="301"/>
        <v>55.806451612903224</v>
      </c>
      <c r="Q3256" t="str">
        <f t="shared" si="302"/>
        <v>technology</v>
      </c>
      <c r="R3256" t="str">
        <f t="shared" si="303"/>
        <v>hardware</v>
      </c>
      <c r="S3256" s="10">
        <f t="shared" si="304"/>
        <v>41387.171805555554</v>
      </c>
      <c r="T3256" s="10">
        <f t="shared" si="305"/>
        <v>41417.171805555554</v>
      </c>
    </row>
    <row r="3257" spans="1:20" ht="60" x14ac:dyDescent="0.25">
      <c r="A3257">
        <v>360</v>
      </c>
      <c r="B3257" s="3" t="s">
        <v>361</v>
      </c>
      <c r="C3257" s="3" t="s">
        <v>4470</v>
      </c>
      <c r="D3257">
        <v>12000</v>
      </c>
      <c r="E3257">
        <v>12165</v>
      </c>
      <c r="F3257" t="s">
        <v>8219</v>
      </c>
      <c r="G3257" t="s">
        <v>8224</v>
      </c>
      <c r="H3257" t="s">
        <v>8246</v>
      </c>
      <c r="I3257">
        <v>1437621060</v>
      </c>
      <c r="J3257">
        <v>1433799180</v>
      </c>
      <c r="K3257" t="b">
        <v>0</v>
      </c>
      <c r="L3257">
        <v>87</v>
      </c>
      <c r="M3257" t="b">
        <v>1</v>
      </c>
      <c r="N3257" t="s">
        <v>8269</v>
      </c>
      <c r="O3257" s="9">
        <f t="shared" si="300"/>
        <v>101</v>
      </c>
      <c r="P3257" s="5">
        <f t="shared" si="301"/>
        <v>139.82758620689654</v>
      </c>
      <c r="Q3257" t="str">
        <f t="shared" si="302"/>
        <v>film &amp; video</v>
      </c>
      <c r="R3257" t="str">
        <f t="shared" si="303"/>
        <v>documentary</v>
      </c>
      <c r="S3257" s="10">
        <f t="shared" si="304"/>
        <v>42163.897916666669</v>
      </c>
      <c r="T3257" s="10">
        <f t="shared" si="305"/>
        <v>42208.132638888885</v>
      </c>
    </row>
    <row r="3258" spans="1:20" ht="60" x14ac:dyDescent="0.25">
      <c r="A3258">
        <v>2985</v>
      </c>
      <c r="B3258" s="3" t="s">
        <v>2985</v>
      </c>
      <c r="C3258" s="3" t="s">
        <v>7095</v>
      </c>
      <c r="D3258">
        <v>10000</v>
      </c>
      <c r="E3258">
        <v>12165</v>
      </c>
      <c r="F3258" t="s">
        <v>8219</v>
      </c>
      <c r="G3258" t="s">
        <v>8228</v>
      </c>
      <c r="H3258" t="s">
        <v>8250</v>
      </c>
      <c r="I3258">
        <v>1477886400</v>
      </c>
      <c r="J3258">
        <v>1476228128</v>
      </c>
      <c r="K3258" t="b">
        <v>0</v>
      </c>
      <c r="L3258">
        <v>111</v>
      </c>
      <c r="M3258" t="b">
        <v>1</v>
      </c>
      <c r="N3258" t="s">
        <v>8303</v>
      </c>
      <c r="O3258" s="9">
        <f t="shared" si="300"/>
        <v>122</v>
      </c>
      <c r="P3258" s="5">
        <f t="shared" si="301"/>
        <v>109.5945945945946</v>
      </c>
      <c r="Q3258" t="str">
        <f t="shared" si="302"/>
        <v>theater</v>
      </c>
      <c r="R3258" t="str">
        <f t="shared" si="303"/>
        <v>spaces</v>
      </c>
      <c r="S3258" s="10">
        <f t="shared" si="304"/>
        <v>42654.973703703698</v>
      </c>
      <c r="T3258" s="10">
        <f t="shared" si="305"/>
        <v>42674.166666666672</v>
      </c>
    </row>
    <row r="3259" spans="1:20" ht="45" x14ac:dyDescent="0.25">
      <c r="A3259">
        <v>3468</v>
      </c>
      <c r="B3259" s="3" t="s">
        <v>3467</v>
      </c>
      <c r="C3259" s="3" t="s">
        <v>7578</v>
      </c>
      <c r="D3259">
        <v>10000</v>
      </c>
      <c r="E3259">
        <v>12178</v>
      </c>
      <c r="F3259" t="s">
        <v>8219</v>
      </c>
      <c r="G3259" t="s">
        <v>8224</v>
      </c>
      <c r="H3259" t="s">
        <v>8246</v>
      </c>
      <c r="I3259">
        <v>1474426800</v>
      </c>
      <c r="J3259">
        <v>1471976529</v>
      </c>
      <c r="K3259" t="b">
        <v>0</v>
      </c>
      <c r="L3259">
        <v>17</v>
      </c>
      <c r="M3259" t="b">
        <v>1</v>
      </c>
      <c r="N3259" t="s">
        <v>8271</v>
      </c>
      <c r="O3259" s="9">
        <f t="shared" si="300"/>
        <v>122</v>
      </c>
      <c r="P3259" s="5">
        <f t="shared" si="301"/>
        <v>716.35294117647061</v>
      </c>
      <c r="Q3259" t="str">
        <f t="shared" si="302"/>
        <v>theater</v>
      </c>
      <c r="R3259" t="str">
        <f t="shared" si="303"/>
        <v>plays</v>
      </c>
      <c r="S3259" s="10">
        <f t="shared" si="304"/>
        <v>42605.765381944439</v>
      </c>
      <c r="T3259" s="10">
        <f t="shared" si="305"/>
        <v>42634.125</v>
      </c>
    </row>
    <row r="3260" spans="1:20" ht="60" x14ac:dyDescent="0.25">
      <c r="A3260">
        <v>1763</v>
      </c>
      <c r="B3260" s="3" t="s">
        <v>1764</v>
      </c>
      <c r="C3260" s="3" t="s">
        <v>5873</v>
      </c>
      <c r="D3260">
        <v>12000</v>
      </c>
      <c r="E3260">
        <v>12229</v>
      </c>
      <c r="F3260" t="s">
        <v>8219</v>
      </c>
      <c r="G3260" t="s">
        <v>8224</v>
      </c>
      <c r="H3260" t="s">
        <v>8246</v>
      </c>
      <c r="I3260">
        <v>1477255840</v>
      </c>
      <c r="J3260">
        <v>1474663840</v>
      </c>
      <c r="K3260" t="b">
        <v>0</v>
      </c>
      <c r="L3260">
        <v>118</v>
      </c>
      <c r="M3260" t="b">
        <v>1</v>
      </c>
      <c r="N3260" t="s">
        <v>8285</v>
      </c>
      <c r="O3260" s="9">
        <f t="shared" si="300"/>
        <v>102</v>
      </c>
      <c r="P3260" s="5">
        <f t="shared" si="301"/>
        <v>103.63559322033899</v>
      </c>
      <c r="Q3260" t="str">
        <f t="shared" si="302"/>
        <v>photography</v>
      </c>
      <c r="R3260" t="str">
        <f t="shared" si="303"/>
        <v>photobooks</v>
      </c>
      <c r="S3260" s="10">
        <f t="shared" si="304"/>
        <v>42636.868518518517</v>
      </c>
      <c r="T3260" s="10">
        <f t="shared" si="305"/>
        <v>42666.868518518517</v>
      </c>
    </row>
    <row r="3261" spans="1:20" ht="60" x14ac:dyDescent="0.25">
      <c r="A3261">
        <v>3218</v>
      </c>
      <c r="B3261" s="3" t="s">
        <v>3218</v>
      </c>
      <c r="C3261" s="3" t="s">
        <v>7328</v>
      </c>
      <c r="D3261">
        <v>12000</v>
      </c>
      <c r="E3261">
        <v>12252</v>
      </c>
      <c r="F3261" t="s">
        <v>8219</v>
      </c>
      <c r="G3261" t="s">
        <v>8225</v>
      </c>
      <c r="H3261" t="s">
        <v>8247</v>
      </c>
      <c r="I3261">
        <v>1419984000</v>
      </c>
      <c r="J3261">
        <v>1417132986</v>
      </c>
      <c r="K3261" t="b">
        <v>1</v>
      </c>
      <c r="L3261">
        <v>184</v>
      </c>
      <c r="M3261" t="b">
        <v>1</v>
      </c>
      <c r="N3261" t="s">
        <v>8271</v>
      </c>
      <c r="O3261" s="9">
        <f t="shared" si="300"/>
        <v>102</v>
      </c>
      <c r="P3261" s="5">
        <f t="shared" si="301"/>
        <v>66.586956521739125</v>
      </c>
      <c r="Q3261" t="str">
        <f t="shared" si="302"/>
        <v>theater</v>
      </c>
      <c r="R3261" t="str">
        <f t="shared" si="303"/>
        <v>plays</v>
      </c>
      <c r="S3261" s="10">
        <f t="shared" si="304"/>
        <v>41971.002152777779</v>
      </c>
      <c r="T3261" s="10">
        <f t="shared" si="305"/>
        <v>42004</v>
      </c>
    </row>
    <row r="3262" spans="1:20" ht="60" x14ac:dyDescent="0.25">
      <c r="A3262">
        <v>3214</v>
      </c>
      <c r="B3262" s="3" t="s">
        <v>3214</v>
      </c>
      <c r="C3262" s="3" t="s">
        <v>7324</v>
      </c>
      <c r="D3262">
        <v>12000</v>
      </c>
      <c r="E3262">
        <v>12256</v>
      </c>
      <c r="F3262" t="s">
        <v>8219</v>
      </c>
      <c r="G3262" t="s">
        <v>8225</v>
      </c>
      <c r="H3262" t="s">
        <v>8247</v>
      </c>
      <c r="I3262">
        <v>1452038100</v>
      </c>
      <c r="J3262">
        <v>1448823673</v>
      </c>
      <c r="K3262" t="b">
        <v>1</v>
      </c>
      <c r="L3262">
        <v>115</v>
      </c>
      <c r="M3262" t="b">
        <v>1</v>
      </c>
      <c r="N3262" t="s">
        <v>8271</v>
      </c>
      <c r="O3262" s="9">
        <f t="shared" si="300"/>
        <v>102</v>
      </c>
      <c r="P3262" s="5">
        <f t="shared" si="301"/>
        <v>106.57391304347826</v>
      </c>
      <c r="Q3262" t="str">
        <f t="shared" si="302"/>
        <v>theater</v>
      </c>
      <c r="R3262" t="str">
        <f t="shared" si="303"/>
        <v>plays</v>
      </c>
      <c r="S3262" s="10">
        <f t="shared" si="304"/>
        <v>42337.792511574073</v>
      </c>
      <c r="T3262" s="10">
        <f t="shared" si="305"/>
        <v>42374.996527777781</v>
      </c>
    </row>
    <row r="3263" spans="1:20" ht="60" x14ac:dyDescent="0.25">
      <c r="A3263">
        <v>3024</v>
      </c>
      <c r="B3263" s="3" t="s">
        <v>3024</v>
      </c>
      <c r="C3263" s="3" t="s">
        <v>7134</v>
      </c>
      <c r="D3263">
        <v>5000</v>
      </c>
      <c r="E3263">
        <v>12321</v>
      </c>
      <c r="F3263" t="s">
        <v>8219</v>
      </c>
      <c r="G3263" t="s">
        <v>8224</v>
      </c>
      <c r="H3263" t="s">
        <v>8246</v>
      </c>
      <c r="I3263">
        <v>1349567475</v>
      </c>
      <c r="J3263">
        <v>1346975475</v>
      </c>
      <c r="K3263" t="b">
        <v>0</v>
      </c>
      <c r="L3263">
        <v>182</v>
      </c>
      <c r="M3263" t="b">
        <v>1</v>
      </c>
      <c r="N3263" t="s">
        <v>8303</v>
      </c>
      <c r="O3263" s="9">
        <f t="shared" si="300"/>
        <v>246</v>
      </c>
      <c r="P3263" s="5">
        <f t="shared" si="301"/>
        <v>67.697802197802204</v>
      </c>
      <c r="Q3263" t="str">
        <f t="shared" si="302"/>
        <v>theater</v>
      </c>
      <c r="R3263" t="str">
        <f t="shared" si="303"/>
        <v>spaces</v>
      </c>
      <c r="S3263" s="10">
        <f t="shared" si="304"/>
        <v>41158.993923611109</v>
      </c>
      <c r="T3263" s="10">
        <f t="shared" si="305"/>
        <v>41188.993923611109</v>
      </c>
    </row>
    <row r="3264" spans="1:20" ht="60" x14ac:dyDescent="0.25">
      <c r="A3264">
        <v>532</v>
      </c>
      <c r="B3264" s="3" t="s">
        <v>533</v>
      </c>
      <c r="C3264" s="3" t="s">
        <v>4642</v>
      </c>
      <c r="D3264">
        <v>10000</v>
      </c>
      <c r="E3264">
        <v>12325</v>
      </c>
      <c r="F3264" t="s">
        <v>8219</v>
      </c>
      <c r="G3264" t="s">
        <v>8224</v>
      </c>
      <c r="H3264" t="s">
        <v>8246</v>
      </c>
      <c r="I3264">
        <v>1463098208</v>
      </c>
      <c r="J3264">
        <v>1460506208</v>
      </c>
      <c r="K3264" t="b">
        <v>0</v>
      </c>
      <c r="L3264">
        <v>173</v>
      </c>
      <c r="M3264" t="b">
        <v>1</v>
      </c>
      <c r="N3264" t="s">
        <v>8271</v>
      </c>
      <c r="O3264" s="9">
        <f t="shared" si="300"/>
        <v>123</v>
      </c>
      <c r="P3264" s="5">
        <f t="shared" si="301"/>
        <v>71.242774566473983</v>
      </c>
      <c r="Q3264" t="str">
        <f t="shared" si="302"/>
        <v>theater</v>
      </c>
      <c r="R3264" t="str">
        <f t="shared" si="303"/>
        <v>plays</v>
      </c>
      <c r="S3264" s="10">
        <f t="shared" si="304"/>
        <v>42473.007037037038</v>
      </c>
      <c r="T3264" s="10">
        <f t="shared" si="305"/>
        <v>42503.007037037038</v>
      </c>
    </row>
    <row r="3265" spans="1:20" ht="45" x14ac:dyDescent="0.25">
      <c r="A3265">
        <v>3677</v>
      </c>
      <c r="B3265" s="3" t="s">
        <v>3674</v>
      </c>
      <c r="C3265" s="3" t="s">
        <v>7787</v>
      </c>
      <c r="D3265">
        <v>12000</v>
      </c>
      <c r="E3265">
        <v>12348.5</v>
      </c>
      <c r="F3265" t="s">
        <v>8219</v>
      </c>
      <c r="G3265" t="s">
        <v>8224</v>
      </c>
      <c r="H3265" t="s">
        <v>8246</v>
      </c>
      <c r="I3265">
        <v>1404359940</v>
      </c>
      <c r="J3265">
        <v>1402580818</v>
      </c>
      <c r="K3265" t="b">
        <v>0</v>
      </c>
      <c r="L3265">
        <v>199</v>
      </c>
      <c r="M3265" t="b">
        <v>1</v>
      </c>
      <c r="N3265" t="s">
        <v>8271</v>
      </c>
      <c r="O3265" s="9">
        <f t="shared" si="300"/>
        <v>103</v>
      </c>
      <c r="P3265" s="5">
        <f t="shared" si="301"/>
        <v>62.052763819095475</v>
      </c>
      <c r="Q3265" t="str">
        <f t="shared" si="302"/>
        <v>theater</v>
      </c>
      <c r="R3265" t="str">
        <f t="shared" si="303"/>
        <v>plays</v>
      </c>
      <c r="S3265" s="10">
        <f t="shared" si="304"/>
        <v>41802.574282407404</v>
      </c>
      <c r="T3265" s="10">
        <f t="shared" si="305"/>
        <v>41823.165972222225</v>
      </c>
    </row>
    <row r="3266" spans="1:20" ht="45" x14ac:dyDescent="0.25">
      <c r="A3266">
        <v>2042</v>
      </c>
      <c r="B3266" s="3" t="s">
        <v>2043</v>
      </c>
      <c r="C3266" s="3" t="s">
        <v>6152</v>
      </c>
      <c r="D3266">
        <v>10000</v>
      </c>
      <c r="E3266">
        <v>12353</v>
      </c>
      <c r="F3266" t="s">
        <v>8219</v>
      </c>
      <c r="G3266" t="s">
        <v>8224</v>
      </c>
      <c r="H3266" t="s">
        <v>8246</v>
      </c>
      <c r="I3266">
        <v>1453481974</v>
      </c>
      <c r="J3266">
        <v>1448297974</v>
      </c>
      <c r="K3266" t="b">
        <v>0</v>
      </c>
      <c r="L3266">
        <v>140</v>
      </c>
      <c r="M3266" t="b">
        <v>1</v>
      </c>
      <c r="N3266" t="s">
        <v>8295</v>
      </c>
      <c r="O3266" s="9">
        <f t="shared" ref="O3266:O3329" si="306">ROUND((E3266/D3266)*100,0)</f>
        <v>124</v>
      </c>
      <c r="P3266" s="5">
        <f t="shared" ref="P3266:P3329" si="307">E3266/L3266</f>
        <v>88.23571428571428</v>
      </c>
      <c r="Q3266" t="str">
        <f t="shared" ref="Q3266:Q3329" si="308">LEFT(N3266,SEARCH("/",N3266)-1)</f>
        <v>technology</v>
      </c>
      <c r="R3266" t="str">
        <f t="shared" ref="R3266:R3329" si="309">RIGHT(N3266,LEN(N3266)-SEARCH("/",N3266,1))</f>
        <v>hardware</v>
      </c>
      <c r="S3266" s="10">
        <f t="shared" ref="S3266:S3329" si="310">(((J3266/60)/60)/24)+DATE(1970,1,1)</f>
        <v>42331.708032407405</v>
      </c>
      <c r="T3266" s="10">
        <f t="shared" ref="T3266:T3329" si="311">(((I3266/60)/60)/24)+DATE(1970,1,1)</f>
        <v>42391.708032407405</v>
      </c>
    </row>
    <row r="3267" spans="1:20" ht="60" x14ac:dyDescent="0.25">
      <c r="A3267">
        <v>1843</v>
      </c>
      <c r="B3267" s="3" t="s">
        <v>1844</v>
      </c>
      <c r="C3267" s="3" t="s">
        <v>5953</v>
      </c>
      <c r="D3267">
        <v>10000</v>
      </c>
      <c r="E3267">
        <v>12400.61</v>
      </c>
      <c r="F3267" t="s">
        <v>8219</v>
      </c>
      <c r="G3267" t="s">
        <v>8224</v>
      </c>
      <c r="H3267" t="s">
        <v>8246</v>
      </c>
      <c r="I3267">
        <v>1298245954</v>
      </c>
      <c r="J3267">
        <v>1295653954</v>
      </c>
      <c r="K3267" t="b">
        <v>0</v>
      </c>
      <c r="L3267">
        <v>134</v>
      </c>
      <c r="M3267" t="b">
        <v>1</v>
      </c>
      <c r="N3267" t="s">
        <v>8276</v>
      </c>
      <c r="O3267" s="9">
        <f t="shared" si="306"/>
        <v>124</v>
      </c>
      <c r="P3267" s="5">
        <f t="shared" si="307"/>
        <v>92.541865671641801</v>
      </c>
      <c r="Q3267" t="str">
        <f t="shared" si="308"/>
        <v>music</v>
      </c>
      <c r="R3267" t="str">
        <f t="shared" si="309"/>
        <v>rock</v>
      </c>
      <c r="S3267" s="10">
        <f t="shared" si="310"/>
        <v>40564.994837962964</v>
      </c>
      <c r="T3267" s="10">
        <f t="shared" si="311"/>
        <v>40594.994837962964</v>
      </c>
    </row>
    <row r="3268" spans="1:20" ht="45" x14ac:dyDescent="0.25">
      <c r="A3268">
        <v>1749</v>
      </c>
      <c r="B3268" s="3" t="s">
        <v>1750</v>
      </c>
      <c r="C3268" s="3" t="s">
        <v>5859</v>
      </c>
      <c r="D3268">
        <v>10050</v>
      </c>
      <c r="E3268">
        <v>12410.5</v>
      </c>
      <c r="F3268" t="s">
        <v>8219</v>
      </c>
      <c r="G3268" t="s">
        <v>8243</v>
      </c>
      <c r="H3268" t="s">
        <v>8249</v>
      </c>
      <c r="I3268">
        <v>1488394800</v>
      </c>
      <c r="J3268">
        <v>1485213921</v>
      </c>
      <c r="K3268" t="b">
        <v>0</v>
      </c>
      <c r="L3268">
        <v>131</v>
      </c>
      <c r="M3268" t="b">
        <v>1</v>
      </c>
      <c r="N3268" t="s">
        <v>8285</v>
      </c>
      <c r="O3268" s="9">
        <f t="shared" si="306"/>
        <v>123</v>
      </c>
      <c r="P3268" s="5">
        <f t="shared" si="307"/>
        <v>94.736641221374043</v>
      </c>
      <c r="Q3268" t="str">
        <f t="shared" si="308"/>
        <v>photography</v>
      </c>
      <c r="R3268" t="str">
        <f t="shared" si="309"/>
        <v>photobooks</v>
      </c>
      <c r="S3268" s="10">
        <f t="shared" si="310"/>
        <v>42758.975937499999</v>
      </c>
      <c r="T3268" s="10">
        <f t="shared" si="311"/>
        <v>42795.791666666672</v>
      </c>
    </row>
    <row r="3269" spans="1:20" ht="60" x14ac:dyDescent="0.25">
      <c r="A3269">
        <v>1401</v>
      </c>
      <c r="B3269" s="3" t="s">
        <v>1402</v>
      </c>
      <c r="C3269" s="3" t="s">
        <v>5511</v>
      </c>
      <c r="D3269">
        <v>2500</v>
      </c>
      <c r="E3269">
        <v>12413</v>
      </c>
      <c r="F3269" t="s">
        <v>8219</v>
      </c>
      <c r="G3269" t="s">
        <v>8224</v>
      </c>
      <c r="H3269" t="s">
        <v>8246</v>
      </c>
      <c r="I3269">
        <v>1369612474</v>
      </c>
      <c r="J3269">
        <v>1367798074</v>
      </c>
      <c r="K3269" t="b">
        <v>0</v>
      </c>
      <c r="L3269">
        <v>240</v>
      </c>
      <c r="M3269" t="b">
        <v>1</v>
      </c>
      <c r="N3269" t="s">
        <v>8276</v>
      </c>
      <c r="O3269" s="9">
        <f t="shared" si="306"/>
        <v>497</v>
      </c>
      <c r="P3269" s="5">
        <f t="shared" si="307"/>
        <v>51.720833333333331</v>
      </c>
      <c r="Q3269" t="str">
        <f t="shared" si="308"/>
        <v>music</v>
      </c>
      <c r="R3269" t="str">
        <f t="shared" si="309"/>
        <v>rock</v>
      </c>
      <c r="S3269" s="10">
        <f t="shared" si="310"/>
        <v>41399.99622685185</v>
      </c>
      <c r="T3269" s="10">
        <f t="shared" si="311"/>
        <v>41420.99622685185</v>
      </c>
    </row>
    <row r="3270" spans="1:20" ht="45" x14ac:dyDescent="0.25">
      <c r="A3270">
        <v>825</v>
      </c>
      <c r="B3270" s="3" t="s">
        <v>826</v>
      </c>
      <c r="C3270" s="3" t="s">
        <v>4935</v>
      </c>
      <c r="D3270">
        <v>12500</v>
      </c>
      <c r="E3270">
        <v>12554</v>
      </c>
      <c r="F3270" t="s">
        <v>8219</v>
      </c>
      <c r="G3270" t="s">
        <v>8224</v>
      </c>
      <c r="H3270" t="s">
        <v>8246</v>
      </c>
      <c r="I3270">
        <v>1351495284</v>
      </c>
      <c r="J3270">
        <v>1349335284</v>
      </c>
      <c r="K3270" t="b">
        <v>0</v>
      </c>
      <c r="L3270">
        <v>99</v>
      </c>
      <c r="M3270" t="b">
        <v>1</v>
      </c>
      <c r="N3270" t="s">
        <v>8276</v>
      </c>
      <c r="O3270" s="9">
        <f t="shared" si="306"/>
        <v>100</v>
      </c>
      <c r="P3270" s="5">
        <f t="shared" si="307"/>
        <v>126.8080808080808</v>
      </c>
      <c r="Q3270" t="str">
        <f t="shared" si="308"/>
        <v>music</v>
      </c>
      <c r="R3270" t="str">
        <f t="shared" si="309"/>
        <v>rock</v>
      </c>
      <c r="S3270" s="10">
        <f t="shared" si="310"/>
        <v>41186.306527777779</v>
      </c>
      <c r="T3270" s="10">
        <f t="shared" si="311"/>
        <v>41211.306527777779</v>
      </c>
    </row>
    <row r="3271" spans="1:20" ht="30" x14ac:dyDescent="0.25">
      <c r="A3271">
        <v>3262</v>
      </c>
      <c r="B3271" s="3" t="s">
        <v>3262</v>
      </c>
      <c r="C3271" s="3" t="s">
        <v>7372</v>
      </c>
      <c r="D3271">
        <v>12200</v>
      </c>
      <c r="E3271">
        <v>12571</v>
      </c>
      <c r="F3271" t="s">
        <v>8219</v>
      </c>
      <c r="G3271" t="s">
        <v>8224</v>
      </c>
      <c r="H3271" t="s">
        <v>8246</v>
      </c>
      <c r="I3271">
        <v>1419220800</v>
      </c>
      <c r="J3271">
        <v>1416555262</v>
      </c>
      <c r="K3271" t="b">
        <v>1</v>
      </c>
      <c r="L3271">
        <v>134</v>
      </c>
      <c r="M3271" t="b">
        <v>1</v>
      </c>
      <c r="N3271" t="s">
        <v>8271</v>
      </c>
      <c r="O3271" s="9">
        <f t="shared" si="306"/>
        <v>103</v>
      </c>
      <c r="P3271" s="5">
        <f t="shared" si="307"/>
        <v>93.81343283582089</v>
      </c>
      <c r="Q3271" t="str">
        <f t="shared" si="308"/>
        <v>theater</v>
      </c>
      <c r="R3271" t="str">
        <f t="shared" si="309"/>
        <v>plays</v>
      </c>
      <c r="S3271" s="10">
        <f t="shared" si="310"/>
        <v>41964.315532407403</v>
      </c>
      <c r="T3271" s="10">
        <f t="shared" si="311"/>
        <v>41995.166666666672</v>
      </c>
    </row>
    <row r="3272" spans="1:20" ht="60" x14ac:dyDescent="0.25">
      <c r="A3272">
        <v>2722</v>
      </c>
      <c r="B3272" s="3" t="s">
        <v>2722</v>
      </c>
      <c r="C3272" s="3" t="s">
        <v>6832</v>
      </c>
      <c r="D3272">
        <v>5000</v>
      </c>
      <c r="E3272">
        <v>12627</v>
      </c>
      <c r="F3272" t="s">
        <v>8219</v>
      </c>
      <c r="G3272" t="s">
        <v>8224</v>
      </c>
      <c r="H3272" t="s">
        <v>8246</v>
      </c>
      <c r="I3272">
        <v>1485722053</v>
      </c>
      <c r="J3272">
        <v>1480538053</v>
      </c>
      <c r="K3272" t="b">
        <v>0</v>
      </c>
      <c r="L3272">
        <v>185</v>
      </c>
      <c r="M3272" t="b">
        <v>1</v>
      </c>
      <c r="N3272" t="s">
        <v>8295</v>
      </c>
      <c r="O3272" s="9">
        <f t="shared" si="306"/>
        <v>253</v>
      </c>
      <c r="P3272" s="5">
        <f t="shared" si="307"/>
        <v>68.254054054054052</v>
      </c>
      <c r="Q3272" t="str">
        <f t="shared" si="308"/>
        <v>technology</v>
      </c>
      <c r="R3272" t="str">
        <f t="shared" si="309"/>
        <v>hardware</v>
      </c>
      <c r="S3272" s="10">
        <f t="shared" si="310"/>
        <v>42704.857094907406</v>
      </c>
      <c r="T3272" s="10">
        <f t="shared" si="311"/>
        <v>42764.857094907406</v>
      </c>
    </row>
    <row r="3273" spans="1:20" ht="60" x14ac:dyDescent="0.25">
      <c r="A3273">
        <v>308</v>
      </c>
      <c r="B3273" s="3" t="s">
        <v>309</v>
      </c>
      <c r="C3273" s="3" t="s">
        <v>4418</v>
      </c>
      <c r="D3273">
        <v>12000</v>
      </c>
      <c r="E3273">
        <v>12668</v>
      </c>
      <c r="F3273" t="s">
        <v>8219</v>
      </c>
      <c r="G3273" t="s">
        <v>8224</v>
      </c>
      <c r="H3273" t="s">
        <v>8246</v>
      </c>
      <c r="I3273">
        <v>1299775210</v>
      </c>
      <c r="J3273">
        <v>1295887210</v>
      </c>
      <c r="K3273" t="b">
        <v>1</v>
      </c>
      <c r="L3273">
        <v>202</v>
      </c>
      <c r="M3273" t="b">
        <v>1</v>
      </c>
      <c r="N3273" t="s">
        <v>8269</v>
      </c>
      <c r="O3273" s="9">
        <f t="shared" si="306"/>
        <v>106</v>
      </c>
      <c r="P3273" s="5">
        <f t="shared" si="307"/>
        <v>62.712871287128714</v>
      </c>
      <c r="Q3273" t="str">
        <f t="shared" si="308"/>
        <v>film &amp; video</v>
      </c>
      <c r="R3273" t="str">
        <f t="shared" si="309"/>
        <v>documentary</v>
      </c>
      <c r="S3273" s="10">
        <f t="shared" si="310"/>
        <v>40567.694560185184</v>
      </c>
      <c r="T3273" s="10">
        <f t="shared" si="311"/>
        <v>40612.694560185184</v>
      </c>
    </row>
    <row r="3274" spans="1:20" ht="45" x14ac:dyDescent="0.25">
      <c r="A3274">
        <v>3242</v>
      </c>
      <c r="B3274" s="3" t="s">
        <v>3242</v>
      </c>
      <c r="C3274" s="3" t="s">
        <v>7352</v>
      </c>
      <c r="D3274">
        <v>10000</v>
      </c>
      <c r="E3274">
        <v>12730.42</v>
      </c>
      <c r="F3274" t="s">
        <v>8219</v>
      </c>
      <c r="G3274" t="s">
        <v>8224</v>
      </c>
      <c r="H3274" t="s">
        <v>8246</v>
      </c>
      <c r="I3274">
        <v>1411150092</v>
      </c>
      <c r="J3274">
        <v>1408558092</v>
      </c>
      <c r="K3274" t="b">
        <v>1</v>
      </c>
      <c r="L3274">
        <v>183</v>
      </c>
      <c r="M3274" t="b">
        <v>1</v>
      </c>
      <c r="N3274" t="s">
        <v>8271</v>
      </c>
      <c r="O3274" s="9">
        <f t="shared" si="306"/>
        <v>127</v>
      </c>
      <c r="P3274" s="5">
        <f t="shared" si="307"/>
        <v>69.56513661202186</v>
      </c>
      <c r="Q3274" t="str">
        <f t="shared" si="308"/>
        <v>theater</v>
      </c>
      <c r="R3274" t="str">
        <f t="shared" si="309"/>
        <v>plays</v>
      </c>
      <c r="S3274" s="10">
        <f t="shared" si="310"/>
        <v>41871.755694444444</v>
      </c>
      <c r="T3274" s="10">
        <f t="shared" si="311"/>
        <v>41901.755694444444</v>
      </c>
    </row>
    <row r="3275" spans="1:20" ht="60" x14ac:dyDescent="0.25">
      <c r="A3275">
        <v>3005</v>
      </c>
      <c r="B3275" s="3" t="s">
        <v>3005</v>
      </c>
      <c r="C3275" s="3" t="s">
        <v>7115</v>
      </c>
      <c r="D3275">
        <v>10600</v>
      </c>
      <c r="E3275">
        <v>12772.6</v>
      </c>
      <c r="F3275" t="s">
        <v>8219</v>
      </c>
      <c r="G3275" t="s">
        <v>8224</v>
      </c>
      <c r="H3275" t="s">
        <v>8246</v>
      </c>
      <c r="I3275">
        <v>1412611905</v>
      </c>
      <c r="J3275">
        <v>1410019905</v>
      </c>
      <c r="K3275" t="b">
        <v>0</v>
      </c>
      <c r="L3275">
        <v>118</v>
      </c>
      <c r="M3275" t="b">
        <v>1</v>
      </c>
      <c r="N3275" t="s">
        <v>8303</v>
      </c>
      <c r="O3275" s="9">
        <f t="shared" si="306"/>
        <v>120</v>
      </c>
      <c r="P3275" s="5">
        <f t="shared" si="307"/>
        <v>108.24237288135593</v>
      </c>
      <c r="Q3275" t="str">
        <f t="shared" si="308"/>
        <v>theater</v>
      </c>
      <c r="R3275" t="str">
        <f t="shared" si="309"/>
        <v>spaces</v>
      </c>
      <c r="S3275" s="10">
        <f t="shared" si="310"/>
        <v>41888.674826388888</v>
      </c>
      <c r="T3275" s="10">
        <f t="shared" si="311"/>
        <v>41918.674826388888</v>
      </c>
    </row>
    <row r="3276" spans="1:20" ht="60" x14ac:dyDescent="0.25">
      <c r="A3276">
        <v>2803</v>
      </c>
      <c r="B3276" s="3" t="s">
        <v>2803</v>
      </c>
      <c r="C3276" s="3" t="s">
        <v>6913</v>
      </c>
      <c r="D3276">
        <v>10000</v>
      </c>
      <c r="E3276">
        <v>12795</v>
      </c>
      <c r="F3276" t="s">
        <v>8219</v>
      </c>
      <c r="G3276" t="s">
        <v>8224</v>
      </c>
      <c r="H3276" t="s">
        <v>8246</v>
      </c>
      <c r="I3276">
        <v>1437004800</v>
      </c>
      <c r="J3276">
        <v>1433295276</v>
      </c>
      <c r="K3276" t="b">
        <v>0</v>
      </c>
      <c r="L3276">
        <v>141</v>
      </c>
      <c r="M3276" t="b">
        <v>1</v>
      </c>
      <c r="N3276" t="s">
        <v>8271</v>
      </c>
      <c r="O3276" s="9">
        <f t="shared" si="306"/>
        <v>128</v>
      </c>
      <c r="P3276" s="5">
        <f t="shared" si="307"/>
        <v>90.744680851063833</v>
      </c>
      <c r="Q3276" t="str">
        <f t="shared" si="308"/>
        <v>theater</v>
      </c>
      <c r="R3276" t="str">
        <f t="shared" si="309"/>
        <v>plays</v>
      </c>
      <c r="S3276" s="10">
        <f t="shared" si="310"/>
        <v>42158.065694444449</v>
      </c>
      <c r="T3276" s="10">
        <f t="shared" si="311"/>
        <v>42201</v>
      </c>
    </row>
    <row r="3277" spans="1:20" ht="60" x14ac:dyDescent="0.25">
      <c r="A3277">
        <v>753</v>
      </c>
      <c r="B3277" s="3" t="s">
        <v>754</v>
      </c>
      <c r="C3277" s="3" t="s">
        <v>4863</v>
      </c>
      <c r="D3277">
        <v>10000</v>
      </c>
      <c r="E3277">
        <v>12800</v>
      </c>
      <c r="F3277" t="s">
        <v>8219</v>
      </c>
      <c r="G3277" t="s">
        <v>8224</v>
      </c>
      <c r="H3277" t="s">
        <v>8246</v>
      </c>
      <c r="I3277">
        <v>1423922991</v>
      </c>
      <c r="J3277">
        <v>1421330991</v>
      </c>
      <c r="K3277" t="b">
        <v>0</v>
      </c>
      <c r="L3277">
        <v>26</v>
      </c>
      <c r="M3277" t="b">
        <v>1</v>
      </c>
      <c r="N3277" t="s">
        <v>8274</v>
      </c>
      <c r="O3277" s="9">
        <f t="shared" si="306"/>
        <v>128</v>
      </c>
      <c r="P3277" s="5">
        <f t="shared" si="307"/>
        <v>492.30769230769232</v>
      </c>
      <c r="Q3277" t="str">
        <f t="shared" si="308"/>
        <v>publishing</v>
      </c>
      <c r="R3277" t="str">
        <f t="shared" si="309"/>
        <v>nonfiction</v>
      </c>
      <c r="S3277" s="10">
        <f t="shared" si="310"/>
        <v>42019.590173611112</v>
      </c>
      <c r="T3277" s="10">
        <f t="shared" si="311"/>
        <v>42049.590173611112</v>
      </c>
    </row>
    <row r="3278" spans="1:20" ht="45" x14ac:dyDescent="0.25">
      <c r="A3278">
        <v>3256</v>
      </c>
      <c r="B3278" s="3" t="s">
        <v>3256</v>
      </c>
      <c r="C3278" s="3" t="s">
        <v>7366</v>
      </c>
      <c r="D3278">
        <v>10000</v>
      </c>
      <c r="E3278">
        <v>12806</v>
      </c>
      <c r="F3278" t="s">
        <v>8219</v>
      </c>
      <c r="G3278" t="s">
        <v>8224</v>
      </c>
      <c r="H3278" t="s">
        <v>8246</v>
      </c>
      <c r="I3278">
        <v>1433995140</v>
      </c>
      <c r="J3278">
        <v>1432129577</v>
      </c>
      <c r="K3278" t="b">
        <v>1</v>
      </c>
      <c r="L3278">
        <v>176</v>
      </c>
      <c r="M3278" t="b">
        <v>1</v>
      </c>
      <c r="N3278" t="s">
        <v>8271</v>
      </c>
      <c r="O3278" s="9">
        <f t="shared" si="306"/>
        <v>128</v>
      </c>
      <c r="P3278" s="5">
        <f t="shared" si="307"/>
        <v>72.76136363636364</v>
      </c>
      <c r="Q3278" t="str">
        <f t="shared" si="308"/>
        <v>theater</v>
      </c>
      <c r="R3278" t="str">
        <f t="shared" si="309"/>
        <v>plays</v>
      </c>
      <c r="S3278" s="10">
        <f t="shared" si="310"/>
        <v>42144.573807870373</v>
      </c>
      <c r="T3278" s="10">
        <f t="shared" si="311"/>
        <v>42166.165972222225</v>
      </c>
    </row>
    <row r="3279" spans="1:20" ht="45" x14ac:dyDescent="0.25">
      <c r="A3279">
        <v>80</v>
      </c>
      <c r="B3279" s="3" t="s">
        <v>82</v>
      </c>
      <c r="C3279" s="3" t="s">
        <v>4191</v>
      </c>
      <c r="D3279">
        <v>12000</v>
      </c>
      <c r="E3279">
        <v>12870</v>
      </c>
      <c r="F3279" t="s">
        <v>8219</v>
      </c>
      <c r="G3279" t="s">
        <v>8224</v>
      </c>
      <c r="H3279" t="s">
        <v>8246</v>
      </c>
      <c r="I3279">
        <v>1386640856</v>
      </c>
      <c r="J3279">
        <v>1383616856</v>
      </c>
      <c r="K3279" t="b">
        <v>0</v>
      </c>
      <c r="L3279">
        <v>47</v>
      </c>
      <c r="M3279" t="b">
        <v>1</v>
      </c>
      <c r="N3279" t="s">
        <v>8266</v>
      </c>
      <c r="O3279" s="9">
        <f t="shared" si="306"/>
        <v>107</v>
      </c>
      <c r="P3279" s="5">
        <f t="shared" si="307"/>
        <v>273.82978723404256</v>
      </c>
      <c r="Q3279" t="str">
        <f t="shared" si="308"/>
        <v>film &amp; video</v>
      </c>
      <c r="R3279" t="str">
        <f t="shared" si="309"/>
        <v>shorts</v>
      </c>
      <c r="S3279" s="10">
        <f t="shared" si="310"/>
        <v>41583.083981481483</v>
      </c>
      <c r="T3279" s="10">
        <f t="shared" si="311"/>
        <v>41618.083981481483</v>
      </c>
    </row>
    <row r="3280" spans="1:20" ht="60" x14ac:dyDescent="0.25">
      <c r="A3280">
        <v>397</v>
      </c>
      <c r="B3280" s="3" t="s">
        <v>398</v>
      </c>
      <c r="C3280" s="3" t="s">
        <v>4507</v>
      </c>
      <c r="D3280">
        <v>12444</v>
      </c>
      <c r="E3280">
        <v>12929.35</v>
      </c>
      <c r="F3280" t="s">
        <v>8219</v>
      </c>
      <c r="G3280" t="s">
        <v>8224</v>
      </c>
      <c r="H3280" t="s">
        <v>8246</v>
      </c>
      <c r="I3280">
        <v>1283312640</v>
      </c>
      <c r="J3280">
        <v>1279651084</v>
      </c>
      <c r="K3280" t="b">
        <v>0</v>
      </c>
      <c r="L3280">
        <v>229</v>
      </c>
      <c r="M3280" t="b">
        <v>1</v>
      </c>
      <c r="N3280" t="s">
        <v>8269</v>
      </c>
      <c r="O3280" s="9">
        <f t="shared" si="306"/>
        <v>104</v>
      </c>
      <c r="P3280" s="5">
        <f t="shared" si="307"/>
        <v>56.460043668122275</v>
      </c>
      <c r="Q3280" t="str">
        <f t="shared" si="308"/>
        <v>film &amp; video</v>
      </c>
      <c r="R3280" t="str">
        <f t="shared" si="309"/>
        <v>documentary</v>
      </c>
      <c r="S3280" s="10">
        <f t="shared" si="310"/>
        <v>40379.776435185187</v>
      </c>
      <c r="T3280" s="10">
        <f t="shared" si="311"/>
        <v>40422.155555555553</v>
      </c>
    </row>
    <row r="3281" spans="1:20" ht="45" x14ac:dyDescent="0.25">
      <c r="A3281">
        <v>267</v>
      </c>
      <c r="B3281" s="3" t="s">
        <v>268</v>
      </c>
      <c r="C3281" s="3" t="s">
        <v>4377</v>
      </c>
      <c r="D3281">
        <v>9850</v>
      </c>
      <c r="E3281">
        <v>12965.44</v>
      </c>
      <c r="F3281" t="s">
        <v>8219</v>
      </c>
      <c r="G3281" t="s">
        <v>8225</v>
      </c>
      <c r="H3281" t="s">
        <v>8247</v>
      </c>
      <c r="I3281">
        <v>1403693499</v>
      </c>
      <c r="J3281">
        <v>1401101499</v>
      </c>
      <c r="K3281" t="b">
        <v>1</v>
      </c>
      <c r="L3281">
        <v>165</v>
      </c>
      <c r="M3281" t="b">
        <v>1</v>
      </c>
      <c r="N3281" t="s">
        <v>8269</v>
      </c>
      <c r="O3281" s="9">
        <f t="shared" si="306"/>
        <v>132</v>
      </c>
      <c r="P3281" s="5">
        <f t="shared" si="307"/>
        <v>78.578424242424248</v>
      </c>
      <c r="Q3281" t="str">
        <f t="shared" si="308"/>
        <v>film &amp; video</v>
      </c>
      <c r="R3281" t="str">
        <f t="shared" si="309"/>
        <v>documentary</v>
      </c>
      <c r="S3281" s="10">
        <f t="shared" si="310"/>
        <v>41785.452534722222</v>
      </c>
      <c r="T3281" s="10">
        <f t="shared" si="311"/>
        <v>41815.452534722222</v>
      </c>
    </row>
    <row r="3282" spans="1:20" ht="60" x14ac:dyDescent="0.25">
      <c r="A3282">
        <v>368</v>
      </c>
      <c r="B3282" s="3" t="s">
        <v>369</v>
      </c>
      <c r="C3282" s="3" t="s">
        <v>4478</v>
      </c>
      <c r="D3282">
        <v>12500</v>
      </c>
      <c r="E3282">
        <v>13014</v>
      </c>
      <c r="F3282" t="s">
        <v>8219</v>
      </c>
      <c r="G3282" t="s">
        <v>8224</v>
      </c>
      <c r="H3282" t="s">
        <v>8246</v>
      </c>
      <c r="I3282">
        <v>1426426322</v>
      </c>
      <c r="J3282">
        <v>1423405922</v>
      </c>
      <c r="K3282" t="b">
        <v>0</v>
      </c>
      <c r="L3282">
        <v>159</v>
      </c>
      <c r="M3282" t="b">
        <v>1</v>
      </c>
      <c r="N3282" t="s">
        <v>8269</v>
      </c>
      <c r="O3282" s="9">
        <f t="shared" si="306"/>
        <v>104</v>
      </c>
      <c r="P3282" s="5">
        <f t="shared" si="307"/>
        <v>81.84905660377359</v>
      </c>
      <c r="Q3282" t="str">
        <f t="shared" si="308"/>
        <v>film &amp; video</v>
      </c>
      <c r="R3282" t="str">
        <f t="shared" si="309"/>
        <v>documentary</v>
      </c>
      <c r="S3282" s="10">
        <f t="shared" si="310"/>
        <v>42043.605578703704</v>
      </c>
      <c r="T3282" s="10">
        <f t="shared" si="311"/>
        <v>42078.563912037032</v>
      </c>
    </row>
    <row r="3283" spans="1:20" ht="60" x14ac:dyDescent="0.25">
      <c r="A3283">
        <v>1205</v>
      </c>
      <c r="B3283" s="3" t="s">
        <v>1206</v>
      </c>
      <c r="C3283" s="3" t="s">
        <v>5315</v>
      </c>
      <c r="D3283">
        <v>13000</v>
      </c>
      <c r="E3283">
        <v>13112</v>
      </c>
      <c r="F3283" t="s">
        <v>8219</v>
      </c>
      <c r="G3283" t="s">
        <v>8236</v>
      </c>
      <c r="H3283" t="s">
        <v>8249</v>
      </c>
      <c r="I3283">
        <v>1434197351</v>
      </c>
      <c r="J3283">
        <v>1431605351</v>
      </c>
      <c r="K3283" t="b">
        <v>0</v>
      </c>
      <c r="L3283">
        <v>62</v>
      </c>
      <c r="M3283" t="b">
        <v>1</v>
      </c>
      <c r="N3283" t="s">
        <v>8285</v>
      </c>
      <c r="O3283" s="9">
        <f t="shared" si="306"/>
        <v>101</v>
      </c>
      <c r="P3283" s="5">
        <f t="shared" si="307"/>
        <v>211.48387096774192</v>
      </c>
      <c r="Q3283" t="str">
        <f t="shared" si="308"/>
        <v>photography</v>
      </c>
      <c r="R3283" t="str">
        <f t="shared" si="309"/>
        <v>photobooks</v>
      </c>
      <c r="S3283" s="10">
        <f t="shared" si="310"/>
        <v>42138.506377314814</v>
      </c>
      <c r="T3283" s="10">
        <f t="shared" si="311"/>
        <v>42168.506377314814</v>
      </c>
    </row>
    <row r="3284" spans="1:20" ht="45" x14ac:dyDescent="0.25">
      <c r="A3284">
        <v>1965</v>
      </c>
      <c r="B3284" s="3" t="s">
        <v>1966</v>
      </c>
      <c r="C3284" s="3" t="s">
        <v>6075</v>
      </c>
      <c r="D3284">
        <v>5000</v>
      </c>
      <c r="E3284">
        <v>13114</v>
      </c>
      <c r="F3284" t="s">
        <v>8219</v>
      </c>
      <c r="G3284" t="s">
        <v>8224</v>
      </c>
      <c r="H3284" t="s">
        <v>8246</v>
      </c>
      <c r="I3284">
        <v>1326330000</v>
      </c>
      <c r="J3284">
        <v>1324433310</v>
      </c>
      <c r="K3284" t="b">
        <v>1</v>
      </c>
      <c r="L3284">
        <v>103</v>
      </c>
      <c r="M3284" t="b">
        <v>1</v>
      </c>
      <c r="N3284" t="s">
        <v>8295</v>
      </c>
      <c r="O3284" s="9">
        <f t="shared" si="306"/>
        <v>262</v>
      </c>
      <c r="P3284" s="5">
        <f t="shared" si="307"/>
        <v>127.32038834951456</v>
      </c>
      <c r="Q3284" t="str">
        <f t="shared" si="308"/>
        <v>technology</v>
      </c>
      <c r="R3284" t="str">
        <f t="shared" si="309"/>
        <v>hardware</v>
      </c>
      <c r="S3284" s="10">
        <f t="shared" si="310"/>
        <v>40898.089236111111</v>
      </c>
      <c r="T3284" s="10">
        <f t="shared" si="311"/>
        <v>40920.041666666664</v>
      </c>
    </row>
    <row r="3285" spans="1:20" ht="45" x14ac:dyDescent="0.25">
      <c r="A3285">
        <v>3044</v>
      </c>
      <c r="B3285" s="3" t="s">
        <v>3044</v>
      </c>
      <c r="C3285" s="3" t="s">
        <v>7154</v>
      </c>
      <c r="D3285">
        <v>12000</v>
      </c>
      <c r="E3285">
        <v>13121</v>
      </c>
      <c r="F3285" t="s">
        <v>8219</v>
      </c>
      <c r="G3285" t="s">
        <v>8224</v>
      </c>
      <c r="H3285" t="s">
        <v>8246</v>
      </c>
      <c r="I3285">
        <v>1454433998</v>
      </c>
      <c r="J3285">
        <v>1453137998</v>
      </c>
      <c r="K3285" t="b">
        <v>0</v>
      </c>
      <c r="L3285">
        <v>156</v>
      </c>
      <c r="M3285" t="b">
        <v>1</v>
      </c>
      <c r="N3285" t="s">
        <v>8303</v>
      </c>
      <c r="O3285" s="9">
        <f t="shared" si="306"/>
        <v>109</v>
      </c>
      <c r="P3285" s="5">
        <f t="shared" si="307"/>
        <v>84.108974358974365</v>
      </c>
      <c r="Q3285" t="str">
        <f t="shared" si="308"/>
        <v>theater</v>
      </c>
      <c r="R3285" t="str">
        <f t="shared" si="309"/>
        <v>spaces</v>
      </c>
      <c r="S3285" s="10">
        <f t="shared" si="310"/>
        <v>42387.7268287037</v>
      </c>
      <c r="T3285" s="10">
        <f t="shared" si="311"/>
        <v>42402.7268287037</v>
      </c>
    </row>
    <row r="3286" spans="1:20" ht="60" x14ac:dyDescent="0.25">
      <c r="A3286">
        <v>3254</v>
      </c>
      <c r="B3286" s="3" t="s">
        <v>3254</v>
      </c>
      <c r="C3286" s="3" t="s">
        <v>7364</v>
      </c>
      <c r="D3286">
        <v>13000</v>
      </c>
      <c r="E3286">
        <v>13163.5</v>
      </c>
      <c r="F3286" t="s">
        <v>8219</v>
      </c>
      <c r="G3286" t="s">
        <v>8225</v>
      </c>
      <c r="H3286" t="s">
        <v>8247</v>
      </c>
      <c r="I3286">
        <v>1427331809</v>
      </c>
      <c r="J3286">
        <v>1424743409</v>
      </c>
      <c r="K3286" t="b">
        <v>1</v>
      </c>
      <c r="L3286">
        <v>186</v>
      </c>
      <c r="M3286" t="b">
        <v>1</v>
      </c>
      <c r="N3286" t="s">
        <v>8271</v>
      </c>
      <c r="O3286" s="9">
        <f t="shared" si="306"/>
        <v>101</v>
      </c>
      <c r="P3286" s="5">
        <f t="shared" si="307"/>
        <v>70.771505376344081</v>
      </c>
      <c r="Q3286" t="str">
        <f t="shared" si="308"/>
        <v>theater</v>
      </c>
      <c r="R3286" t="str">
        <f t="shared" si="309"/>
        <v>plays</v>
      </c>
      <c r="S3286" s="10">
        <f t="shared" si="310"/>
        <v>42059.085752314815</v>
      </c>
      <c r="T3286" s="10">
        <f t="shared" si="311"/>
        <v>42089.044085648144</v>
      </c>
    </row>
    <row r="3287" spans="1:20" ht="60" x14ac:dyDescent="0.25">
      <c r="A3287">
        <v>1185</v>
      </c>
      <c r="B3287" s="3" t="s">
        <v>1186</v>
      </c>
      <c r="C3287" s="3" t="s">
        <v>5295</v>
      </c>
      <c r="D3287">
        <v>12500</v>
      </c>
      <c r="E3287">
        <v>13180</v>
      </c>
      <c r="F3287" t="s">
        <v>8219</v>
      </c>
      <c r="G3287" t="s">
        <v>8224</v>
      </c>
      <c r="H3287" t="s">
        <v>8246</v>
      </c>
      <c r="I3287">
        <v>1433736000</v>
      </c>
      <c r="J3287">
        <v>1430945149</v>
      </c>
      <c r="K3287" t="b">
        <v>0</v>
      </c>
      <c r="L3287">
        <v>111</v>
      </c>
      <c r="M3287" t="b">
        <v>1</v>
      </c>
      <c r="N3287" t="s">
        <v>8285</v>
      </c>
      <c r="O3287" s="9">
        <f t="shared" si="306"/>
        <v>105</v>
      </c>
      <c r="P3287" s="5">
        <f t="shared" si="307"/>
        <v>118.73873873873873</v>
      </c>
      <c r="Q3287" t="str">
        <f t="shared" si="308"/>
        <v>photography</v>
      </c>
      <c r="R3287" t="str">
        <f t="shared" si="309"/>
        <v>photobooks</v>
      </c>
      <c r="S3287" s="10">
        <f t="shared" si="310"/>
        <v>42130.865150462967</v>
      </c>
      <c r="T3287" s="10">
        <f t="shared" si="311"/>
        <v>42163.166666666672</v>
      </c>
    </row>
    <row r="3288" spans="1:20" ht="30" x14ac:dyDescent="0.25">
      <c r="A3288">
        <v>2199</v>
      </c>
      <c r="B3288" s="3" t="s">
        <v>2200</v>
      </c>
      <c r="C3288" s="3" t="s">
        <v>6309</v>
      </c>
      <c r="D3288">
        <v>9000</v>
      </c>
      <c r="E3288">
        <v>13228</v>
      </c>
      <c r="F3288" t="s">
        <v>8219</v>
      </c>
      <c r="G3288" t="s">
        <v>8241</v>
      </c>
      <c r="H3288" t="s">
        <v>8249</v>
      </c>
      <c r="I3288">
        <v>1444903198</v>
      </c>
      <c r="J3288">
        <v>1442311198</v>
      </c>
      <c r="K3288" t="b">
        <v>1</v>
      </c>
      <c r="L3288">
        <v>251</v>
      </c>
      <c r="M3288" t="b">
        <v>1</v>
      </c>
      <c r="N3288" t="s">
        <v>8297</v>
      </c>
      <c r="O3288" s="9">
        <f t="shared" si="306"/>
        <v>147</v>
      </c>
      <c r="P3288" s="5">
        <f t="shared" si="307"/>
        <v>52.701195219123505</v>
      </c>
      <c r="Q3288" t="str">
        <f t="shared" si="308"/>
        <v>games</v>
      </c>
      <c r="R3288" t="str">
        <f t="shared" si="309"/>
        <v>tabletop games</v>
      </c>
      <c r="S3288" s="10">
        <f t="shared" si="310"/>
        <v>42262.416643518518</v>
      </c>
      <c r="T3288" s="10">
        <f t="shared" si="311"/>
        <v>42292.416643518518</v>
      </c>
    </row>
    <row r="3289" spans="1:20" ht="45" x14ac:dyDescent="0.25">
      <c r="A3289">
        <v>2337</v>
      </c>
      <c r="B3289" s="3" t="s">
        <v>2338</v>
      </c>
      <c r="C3289" s="3" t="s">
        <v>6447</v>
      </c>
      <c r="D3289">
        <v>12000</v>
      </c>
      <c r="E3289">
        <v>13279</v>
      </c>
      <c r="F3289" t="s">
        <v>8219</v>
      </c>
      <c r="G3289" t="s">
        <v>8224</v>
      </c>
      <c r="H3289" t="s">
        <v>8246</v>
      </c>
      <c r="I3289">
        <v>1403796143</v>
      </c>
      <c r="J3289">
        <v>1401204143</v>
      </c>
      <c r="K3289" t="b">
        <v>1</v>
      </c>
      <c r="L3289">
        <v>179</v>
      </c>
      <c r="M3289" t="b">
        <v>1</v>
      </c>
      <c r="N3289" t="s">
        <v>8298</v>
      </c>
      <c r="O3289" s="9">
        <f t="shared" si="306"/>
        <v>111</v>
      </c>
      <c r="P3289" s="5">
        <f t="shared" si="307"/>
        <v>74.184357541899445</v>
      </c>
      <c r="Q3289" t="str">
        <f t="shared" si="308"/>
        <v>food</v>
      </c>
      <c r="R3289" t="str">
        <f t="shared" si="309"/>
        <v>small batch</v>
      </c>
      <c r="S3289" s="10">
        <f t="shared" si="310"/>
        <v>41786.640543981484</v>
      </c>
      <c r="T3289" s="10">
        <f t="shared" si="311"/>
        <v>41816.640543981484</v>
      </c>
    </row>
    <row r="3290" spans="1:20" ht="30" x14ac:dyDescent="0.25">
      <c r="A3290">
        <v>741</v>
      </c>
      <c r="B3290" s="3" t="s">
        <v>742</v>
      </c>
      <c r="C3290" s="3" t="s">
        <v>4851</v>
      </c>
      <c r="D3290">
        <v>13000</v>
      </c>
      <c r="E3290">
        <v>13293.8</v>
      </c>
      <c r="F3290" t="s">
        <v>8219</v>
      </c>
      <c r="G3290" t="s">
        <v>8224</v>
      </c>
      <c r="H3290" t="s">
        <v>8246</v>
      </c>
      <c r="I3290">
        <v>1370964806</v>
      </c>
      <c r="J3290">
        <v>1367940806</v>
      </c>
      <c r="K3290" t="b">
        <v>0</v>
      </c>
      <c r="L3290">
        <v>94</v>
      </c>
      <c r="M3290" t="b">
        <v>1</v>
      </c>
      <c r="N3290" t="s">
        <v>8274</v>
      </c>
      <c r="O3290" s="9">
        <f t="shared" si="306"/>
        <v>102</v>
      </c>
      <c r="P3290" s="5">
        <f t="shared" si="307"/>
        <v>141.42340425531913</v>
      </c>
      <c r="Q3290" t="str">
        <f t="shared" si="308"/>
        <v>publishing</v>
      </c>
      <c r="R3290" t="str">
        <f t="shared" si="309"/>
        <v>nonfiction</v>
      </c>
      <c r="S3290" s="10">
        <f t="shared" si="310"/>
        <v>41401.648217592592</v>
      </c>
      <c r="T3290" s="10">
        <f t="shared" si="311"/>
        <v>41436.648217592592</v>
      </c>
    </row>
    <row r="3291" spans="1:20" ht="60" x14ac:dyDescent="0.25">
      <c r="A3291">
        <v>1254</v>
      </c>
      <c r="B3291" s="3" t="s">
        <v>1255</v>
      </c>
      <c r="C3291" s="3" t="s">
        <v>5364</v>
      </c>
      <c r="D3291">
        <v>6700</v>
      </c>
      <c r="E3291">
        <v>13323</v>
      </c>
      <c r="F3291" t="s">
        <v>8219</v>
      </c>
      <c r="G3291" t="s">
        <v>8224</v>
      </c>
      <c r="H3291" t="s">
        <v>8246</v>
      </c>
      <c r="I3291">
        <v>1293857940</v>
      </c>
      <c r="J3291">
        <v>1288968886</v>
      </c>
      <c r="K3291" t="b">
        <v>1</v>
      </c>
      <c r="L3291">
        <v>141</v>
      </c>
      <c r="M3291" t="b">
        <v>1</v>
      </c>
      <c r="N3291" t="s">
        <v>8276</v>
      </c>
      <c r="O3291" s="9">
        <f t="shared" si="306"/>
        <v>199</v>
      </c>
      <c r="P3291" s="5">
        <f t="shared" si="307"/>
        <v>94.489361702127653</v>
      </c>
      <c r="Q3291" t="str">
        <f t="shared" si="308"/>
        <v>music</v>
      </c>
      <c r="R3291" t="str">
        <f t="shared" si="309"/>
        <v>rock</v>
      </c>
      <c r="S3291" s="10">
        <f t="shared" si="310"/>
        <v>40487.621365740742</v>
      </c>
      <c r="T3291" s="10">
        <f t="shared" si="311"/>
        <v>40544.207638888889</v>
      </c>
    </row>
    <row r="3292" spans="1:20" ht="45" x14ac:dyDescent="0.25">
      <c r="A3292">
        <v>1204</v>
      </c>
      <c r="B3292" s="3" t="s">
        <v>1205</v>
      </c>
      <c r="C3292" s="3" t="s">
        <v>5314</v>
      </c>
      <c r="D3292">
        <v>13000</v>
      </c>
      <c r="E3292">
        <v>13383</v>
      </c>
      <c r="F3292" t="s">
        <v>8219</v>
      </c>
      <c r="G3292" t="s">
        <v>8224</v>
      </c>
      <c r="H3292" t="s">
        <v>8246</v>
      </c>
      <c r="I3292">
        <v>1449205200</v>
      </c>
      <c r="J3292">
        <v>1445363833</v>
      </c>
      <c r="K3292" t="b">
        <v>0</v>
      </c>
      <c r="L3292">
        <v>57</v>
      </c>
      <c r="M3292" t="b">
        <v>1</v>
      </c>
      <c r="N3292" t="s">
        <v>8285</v>
      </c>
      <c r="O3292" s="9">
        <f t="shared" si="306"/>
        <v>103</v>
      </c>
      <c r="P3292" s="5">
        <f t="shared" si="307"/>
        <v>234.78947368421052</v>
      </c>
      <c r="Q3292" t="str">
        <f t="shared" si="308"/>
        <v>photography</v>
      </c>
      <c r="R3292" t="str">
        <f t="shared" si="309"/>
        <v>photobooks</v>
      </c>
      <c r="S3292" s="10">
        <f t="shared" si="310"/>
        <v>42297.748067129629</v>
      </c>
      <c r="T3292" s="10">
        <f t="shared" si="311"/>
        <v>42342.208333333328</v>
      </c>
    </row>
    <row r="3293" spans="1:20" ht="45" x14ac:dyDescent="0.25">
      <c r="A3293">
        <v>413</v>
      </c>
      <c r="B3293" s="3" t="s">
        <v>414</v>
      </c>
      <c r="C3293" s="3" t="s">
        <v>4523</v>
      </c>
      <c r="D3293">
        <v>12800</v>
      </c>
      <c r="E3293">
        <v>13451</v>
      </c>
      <c r="F3293" t="s">
        <v>8219</v>
      </c>
      <c r="G3293" t="s">
        <v>8224</v>
      </c>
      <c r="H3293" t="s">
        <v>8246</v>
      </c>
      <c r="I3293">
        <v>1342731811</v>
      </c>
      <c r="J3293">
        <v>1340139811</v>
      </c>
      <c r="K3293" t="b">
        <v>0</v>
      </c>
      <c r="L3293">
        <v>171</v>
      </c>
      <c r="M3293" t="b">
        <v>1</v>
      </c>
      <c r="N3293" t="s">
        <v>8269</v>
      </c>
      <c r="O3293" s="9">
        <f t="shared" si="306"/>
        <v>105</v>
      </c>
      <c r="P3293" s="5">
        <f t="shared" si="307"/>
        <v>78.660818713450297</v>
      </c>
      <c r="Q3293" t="str">
        <f t="shared" si="308"/>
        <v>film &amp; video</v>
      </c>
      <c r="R3293" t="str">
        <f t="shared" si="309"/>
        <v>documentary</v>
      </c>
      <c r="S3293" s="10">
        <f t="shared" si="310"/>
        <v>41079.877442129626</v>
      </c>
      <c r="T3293" s="10">
        <f t="shared" si="311"/>
        <v>41109.877442129626</v>
      </c>
    </row>
    <row r="3294" spans="1:20" ht="45" x14ac:dyDescent="0.25">
      <c r="A3294">
        <v>1855</v>
      </c>
      <c r="B3294" s="3" t="s">
        <v>1856</v>
      </c>
      <c r="C3294" s="3" t="s">
        <v>5965</v>
      </c>
      <c r="D3294">
        <v>8750</v>
      </c>
      <c r="E3294">
        <v>13480.16</v>
      </c>
      <c r="F3294" t="s">
        <v>8219</v>
      </c>
      <c r="G3294" t="s">
        <v>8229</v>
      </c>
      <c r="H3294" t="s">
        <v>8251</v>
      </c>
      <c r="I3294">
        <v>1389012940</v>
      </c>
      <c r="J3294">
        <v>1385124940</v>
      </c>
      <c r="K3294" t="b">
        <v>0</v>
      </c>
      <c r="L3294">
        <v>191</v>
      </c>
      <c r="M3294" t="b">
        <v>1</v>
      </c>
      <c r="N3294" t="s">
        <v>8276</v>
      </c>
      <c r="O3294" s="9">
        <f t="shared" si="306"/>
        <v>154</v>
      </c>
      <c r="P3294" s="5">
        <f t="shared" si="307"/>
        <v>70.576753926701571</v>
      </c>
      <c r="Q3294" t="str">
        <f t="shared" si="308"/>
        <v>music</v>
      </c>
      <c r="R3294" t="str">
        <f t="shared" si="309"/>
        <v>rock</v>
      </c>
      <c r="S3294" s="10">
        <f t="shared" si="310"/>
        <v>41600.538657407407</v>
      </c>
      <c r="T3294" s="10">
        <f t="shared" si="311"/>
        <v>41645.538657407407</v>
      </c>
    </row>
    <row r="3295" spans="1:20" ht="60" x14ac:dyDescent="0.25">
      <c r="A3295">
        <v>1195</v>
      </c>
      <c r="B3295" s="3" t="s">
        <v>1196</v>
      </c>
      <c r="C3295" s="3" t="s">
        <v>5305</v>
      </c>
      <c r="D3295">
        <v>10000</v>
      </c>
      <c r="E3295">
        <v>13500</v>
      </c>
      <c r="F3295" t="s">
        <v>8219</v>
      </c>
      <c r="G3295" t="s">
        <v>8237</v>
      </c>
      <c r="H3295" t="s">
        <v>8249</v>
      </c>
      <c r="I3295">
        <v>1450602000</v>
      </c>
      <c r="J3295">
        <v>1445415653</v>
      </c>
      <c r="K3295" t="b">
        <v>0</v>
      </c>
      <c r="L3295">
        <v>170</v>
      </c>
      <c r="M3295" t="b">
        <v>1</v>
      </c>
      <c r="N3295" t="s">
        <v>8285</v>
      </c>
      <c r="O3295" s="9">
        <f t="shared" si="306"/>
        <v>135</v>
      </c>
      <c r="P3295" s="5">
        <f t="shared" si="307"/>
        <v>79.411764705882348</v>
      </c>
      <c r="Q3295" t="str">
        <f t="shared" si="308"/>
        <v>photography</v>
      </c>
      <c r="R3295" t="str">
        <f t="shared" si="309"/>
        <v>photobooks</v>
      </c>
      <c r="S3295" s="10">
        <f t="shared" si="310"/>
        <v>42298.34783564815</v>
      </c>
      <c r="T3295" s="10">
        <f t="shared" si="311"/>
        <v>42358.375</v>
      </c>
    </row>
    <row r="3296" spans="1:20" ht="45" x14ac:dyDescent="0.25">
      <c r="A3296">
        <v>2240</v>
      </c>
      <c r="B3296" s="3" t="s">
        <v>2241</v>
      </c>
      <c r="C3296" s="3" t="s">
        <v>6350</v>
      </c>
      <c r="D3296">
        <v>5000</v>
      </c>
      <c r="E3296">
        <v>13534</v>
      </c>
      <c r="F3296" t="s">
        <v>8219</v>
      </c>
      <c r="G3296" t="s">
        <v>8224</v>
      </c>
      <c r="H3296" t="s">
        <v>8246</v>
      </c>
      <c r="I3296">
        <v>1461354544</v>
      </c>
      <c r="J3296">
        <v>1458762544</v>
      </c>
      <c r="K3296" t="b">
        <v>0</v>
      </c>
      <c r="L3296">
        <v>96</v>
      </c>
      <c r="M3296" t="b">
        <v>1</v>
      </c>
      <c r="N3296" t="s">
        <v>8297</v>
      </c>
      <c r="O3296" s="9">
        <f t="shared" si="306"/>
        <v>271</v>
      </c>
      <c r="P3296" s="5">
        <f t="shared" si="307"/>
        <v>140.97916666666666</v>
      </c>
      <c r="Q3296" t="str">
        <f t="shared" si="308"/>
        <v>games</v>
      </c>
      <c r="R3296" t="str">
        <f t="shared" si="309"/>
        <v>tabletop games</v>
      </c>
      <c r="S3296" s="10">
        <f t="shared" si="310"/>
        <v>42452.825740740736</v>
      </c>
      <c r="T3296" s="10">
        <f t="shared" si="311"/>
        <v>42482.825740740736</v>
      </c>
    </row>
    <row r="3297" spans="1:20" ht="45" x14ac:dyDescent="0.25">
      <c r="A3297">
        <v>2272</v>
      </c>
      <c r="B3297" s="3" t="s">
        <v>2273</v>
      </c>
      <c r="C3297" s="3" t="s">
        <v>6382</v>
      </c>
      <c r="D3297">
        <v>1000</v>
      </c>
      <c r="E3297">
        <v>13566</v>
      </c>
      <c r="F3297" t="s">
        <v>8219</v>
      </c>
      <c r="G3297" t="s">
        <v>8224</v>
      </c>
      <c r="H3297" t="s">
        <v>8246</v>
      </c>
      <c r="I3297">
        <v>1449506836</v>
      </c>
      <c r="J3297">
        <v>1446914836</v>
      </c>
      <c r="K3297" t="b">
        <v>0</v>
      </c>
      <c r="L3297">
        <v>944</v>
      </c>
      <c r="M3297" t="b">
        <v>1</v>
      </c>
      <c r="N3297" t="s">
        <v>8297</v>
      </c>
      <c r="O3297" s="9">
        <f t="shared" si="306"/>
        <v>1357</v>
      </c>
      <c r="P3297" s="5">
        <f t="shared" si="307"/>
        <v>14.370762711864407</v>
      </c>
      <c r="Q3297" t="str">
        <f t="shared" si="308"/>
        <v>games</v>
      </c>
      <c r="R3297" t="str">
        <f t="shared" si="309"/>
        <v>tabletop games</v>
      </c>
      <c r="S3297" s="10">
        <f t="shared" si="310"/>
        <v>42315.699490740735</v>
      </c>
      <c r="T3297" s="10">
        <f t="shared" si="311"/>
        <v>42345.699490740735</v>
      </c>
    </row>
    <row r="3298" spans="1:20" ht="60" x14ac:dyDescent="0.25">
      <c r="A3298">
        <v>1352</v>
      </c>
      <c r="B3298" s="3" t="s">
        <v>1353</v>
      </c>
      <c r="C3298" s="3" t="s">
        <v>5462</v>
      </c>
      <c r="D3298">
        <v>10000</v>
      </c>
      <c r="E3298">
        <v>13614</v>
      </c>
      <c r="F3298" t="s">
        <v>8219</v>
      </c>
      <c r="G3298" t="s">
        <v>8224</v>
      </c>
      <c r="H3298" t="s">
        <v>8246</v>
      </c>
      <c r="I3298">
        <v>1441425540</v>
      </c>
      <c r="J3298">
        <v>1436968366</v>
      </c>
      <c r="K3298" t="b">
        <v>0</v>
      </c>
      <c r="L3298">
        <v>227</v>
      </c>
      <c r="M3298" t="b">
        <v>1</v>
      </c>
      <c r="N3298" t="s">
        <v>8274</v>
      </c>
      <c r="O3298" s="9">
        <f t="shared" si="306"/>
        <v>136</v>
      </c>
      <c r="P3298" s="5">
        <f t="shared" si="307"/>
        <v>59.973568281938327</v>
      </c>
      <c r="Q3298" t="str">
        <f t="shared" si="308"/>
        <v>publishing</v>
      </c>
      <c r="R3298" t="str">
        <f t="shared" si="309"/>
        <v>nonfiction</v>
      </c>
      <c r="S3298" s="10">
        <f t="shared" si="310"/>
        <v>42200.578310185185</v>
      </c>
      <c r="T3298" s="10">
        <f t="shared" si="311"/>
        <v>42252.165972222225</v>
      </c>
    </row>
    <row r="3299" spans="1:20" ht="60" x14ac:dyDescent="0.25">
      <c r="A3299">
        <v>2521</v>
      </c>
      <c r="B3299" s="3" t="s">
        <v>2521</v>
      </c>
      <c r="C3299" s="3" t="s">
        <v>6631</v>
      </c>
      <c r="D3299">
        <v>12500</v>
      </c>
      <c r="E3299">
        <v>13685.99</v>
      </c>
      <c r="F3299" t="s">
        <v>8219</v>
      </c>
      <c r="G3299" t="s">
        <v>8224</v>
      </c>
      <c r="H3299" t="s">
        <v>8246</v>
      </c>
      <c r="I3299">
        <v>1444778021</v>
      </c>
      <c r="J3299">
        <v>1442963621</v>
      </c>
      <c r="K3299" t="b">
        <v>0</v>
      </c>
      <c r="L3299">
        <v>132</v>
      </c>
      <c r="M3299" t="b">
        <v>1</v>
      </c>
      <c r="N3299" t="s">
        <v>8300</v>
      </c>
      <c r="O3299" s="9">
        <f t="shared" si="306"/>
        <v>109</v>
      </c>
      <c r="P3299" s="5">
        <f t="shared" si="307"/>
        <v>103.68174242424243</v>
      </c>
      <c r="Q3299" t="str">
        <f t="shared" si="308"/>
        <v>music</v>
      </c>
      <c r="R3299" t="str">
        <f t="shared" si="309"/>
        <v>classical music</v>
      </c>
      <c r="S3299" s="10">
        <f t="shared" si="310"/>
        <v>42269.967835648145</v>
      </c>
      <c r="T3299" s="10">
        <f t="shared" si="311"/>
        <v>42290.967835648145</v>
      </c>
    </row>
    <row r="3300" spans="1:20" ht="60" x14ac:dyDescent="0.25">
      <c r="A3300">
        <v>2229</v>
      </c>
      <c r="B3300" s="3" t="s">
        <v>2230</v>
      </c>
      <c r="C3300" s="3" t="s">
        <v>6339</v>
      </c>
      <c r="D3300">
        <v>8012</v>
      </c>
      <c r="E3300">
        <v>13704.33</v>
      </c>
      <c r="F3300" t="s">
        <v>8219</v>
      </c>
      <c r="G3300" t="s">
        <v>8224</v>
      </c>
      <c r="H3300" t="s">
        <v>8246</v>
      </c>
      <c r="I3300">
        <v>1378180800</v>
      </c>
      <c r="J3300">
        <v>1375113391</v>
      </c>
      <c r="K3300" t="b">
        <v>0</v>
      </c>
      <c r="L3300">
        <v>539</v>
      </c>
      <c r="M3300" t="b">
        <v>1</v>
      </c>
      <c r="N3300" t="s">
        <v>8297</v>
      </c>
      <c r="O3300" s="9">
        <f t="shared" si="306"/>
        <v>171</v>
      </c>
      <c r="P3300" s="5">
        <f t="shared" si="307"/>
        <v>25.42547309833024</v>
      </c>
      <c r="Q3300" t="str">
        <f t="shared" si="308"/>
        <v>games</v>
      </c>
      <c r="R3300" t="str">
        <f t="shared" si="309"/>
        <v>tabletop games</v>
      </c>
      <c r="S3300" s="10">
        <f t="shared" si="310"/>
        <v>41484.664247685185</v>
      </c>
      <c r="T3300" s="10">
        <f t="shared" si="311"/>
        <v>41520.166666666664</v>
      </c>
    </row>
    <row r="3301" spans="1:20" ht="45" x14ac:dyDescent="0.25">
      <c r="A3301">
        <v>377</v>
      </c>
      <c r="B3301" s="3" t="s">
        <v>378</v>
      </c>
      <c r="C3301" s="3" t="s">
        <v>4487</v>
      </c>
      <c r="D3301">
        <v>12000</v>
      </c>
      <c r="E3301">
        <v>13728</v>
      </c>
      <c r="F3301" t="s">
        <v>8219</v>
      </c>
      <c r="G3301" t="s">
        <v>8224</v>
      </c>
      <c r="H3301" t="s">
        <v>8246</v>
      </c>
      <c r="I3301">
        <v>1447484460</v>
      </c>
      <c r="J3301">
        <v>1444888868</v>
      </c>
      <c r="K3301" t="b">
        <v>0</v>
      </c>
      <c r="L3301">
        <v>133</v>
      </c>
      <c r="M3301" t="b">
        <v>1</v>
      </c>
      <c r="N3301" t="s">
        <v>8269</v>
      </c>
      <c r="O3301" s="9">
        <f t="shared" si="306"/>
        <v>114</v>
      </c>
      <c r="P3301" s="5">
        <f t="shared" si="307"/>
        <v>103.21804511278195</v>
      </c>
      <c r="Q3301" t="str">
        <f t="shared" si="308"/>
        <v>film &amp; video</v>
      </c>
      <c r="R3301" t="str">
        <f t="shared" si="309"/>
        <v>documentary</v>
      </c>
      <c r="S3301" s="10">
        <f t="shared" si="310"/>
        <v>42292.250787037032</v>
      </c>
      <c r="T3301" s="10">
        <f t="shared" si="311"/>
        <v>42322.292361111111</v>
      </c>
    </row>
    <row r="3302" spans="1:20" ht="30" x14ac:dyDescent="0.25">
      <c r="A3302">
        <v>1976</v>
      </c>
      <c r="B3302" s="3" t="s">
        <v>1977</v>
      </c>
      <c r="C3302" s="3" t="s">
        <v>6086</v>
      </c>
      <c r="D3302">
        <v>4000</v>
      </c>
      <c r="E3302">
        <v>13864</v>
      </c>
      <c r="F3302" t="s">
        <v>8219</v>
      </c>
      <c r="G3302" t="s">
        <v>8225</v>
      </c>
      <c r="H3302" t="s">
        <v>8247</v>
      </c>
      <c r="I3302">
        <v>1373751325</v>
      </c>
      <c r="J3302">
        <v>1371159325</v>
      </c>
      <c r="K3302" t="b">
        <v>1</v>
      </c>
      <c r="L3302">
        <v>473</v>
      </c>
      <c r="M3302" t="b">
        <v>1</v>
      </c>
      <c r="N3302" t="s">
        <v>8295</v>
      </c>
      <c r="O3302" s="9">
        <f t="shared" si="306"/>
        <v>347</v>
      </c>
      <c r="P3302" s="5">
        <f t="shared" si="307"/>
        <v>29.310782241014799</v>
      </c>
      <c r="Q3302" t="str">
        <f t="shared" si="308"/>
        <v>technology</v>
      </c>
      <c r="R3302" t="str">
        <f t="shared" si="309"/>
        <v>hardware</v>
      </c>
      <c r="S3302" s="10">
        <f t="shared" si="310"/>
        <v>41438.899594907409</v>
      </c>
      <c r="T3302" s="10">
        <f t="shared" si="311"/>
        <v>41468.899594907409</v>
      </c>
    </row>
    <row r="3303" spans="1:20" ht="60" x14ac:dyDescent="0.25">
      <c r="A3303">
        <v>1279</v>
      </c>
      <c r="B3303" s="3" t="s">
        <v>1280</v>
      </c>
      <c r="C3303" s="3" t="s">
        <v>5389</v>
      </c>
      <c r="D3303">
        <v>12516</v>
      </c>
      <c r="E3303">
        <v>13864.17</v>
      </c>
      <c r="F3303" t="s">
        <v>8219</v>
      </c>
      <c r="G3303" t="s">
        <v>8224</v>
      </c>
      <c r="H3303" t="s">
        <v>8246</v>
      </c>
      <c r="I3303">
        <v>1395624170</v>
      </c>
      <c r="J3303">
        <v>1392171770</v>
      </c>
      <c r="K3303" t="b">
        <v>1</v>
      </c>
      <c r="L3303">
        <v>189</v>
      </c>
      <c r="M3303" t="b">
        <v>1</v>
      </c>
      <c r="N3303" t="s">
        <v>8276</v>
      </c>
      <c r="O3303" s="9">
        <f t="shared" si="306"/>
        <v>111</v>
      </c>
      <c r="P3303" s="5">
        <f t="shared" si="307"/>
        <v>73.355396825396824</v>
      </c>
      <c r="Q3303" t="str">
        <f t="shared" si="308"/>
        <v>music</v>
      </c>
      <c r="R3303" t="str">
        <f t="shared" si="309"/>
        <v>rock</v>
      </c>
      <c r="S3303" s="10">
        <f t="shared" si="310"/>
        <v>41682.099189814813</v>
      </c>
      <c r="T3303" s="10">
        <f t="shared" si="311"/>
        <v>41722.057523148149</v>
      </c>
    </row>
    <row r="3304" spans="1:20" ht="45" x14ac:dyDescent="0.25">
      <c r="A3304">
        <v>1268</v>
      </c>
      <c r="B3304" s="3" t="s">
        <v>1269</v>
      </c>
      <c r="C3304" s="3" t="s">
        <v>5378</v>
      </c>
      <c r="D3304">
        <v>12000</v>
      </c>
      <c r="E3304">
        <v>14000</v>
      </c>
      <c r="F3304" t="s">
        <v>8219</v>
      </c>
      <c r="G3304" t="s">
        <v>8224</v>
      </c>
      <c r="H3304" t="s">
        <v>8246</v>
      </c>
      <c r="I3304">
        <v>1379708247</v>
      </c>
      <c r="J3304">
        <v>1377116247</v>
      </c>
      <c r="K3304" t="b">
        <v>1</v>
      </c>
      <c r="L3304">
        <v>182</v>
      </c>
      <c r="M3304" t="b">
        <v>1</v>
      </c>
      <c r="N3304" t="s">
        <v>8276</v>
      </c>
      <c r="O3304" s="9">
        <f t="shared" si="306"/>
        <v>117</v>
      </c>
      <c r="P3304" s="5">
        <f t="shared" si="307"/>
        <v>76.92307692307692</v>
      </c>
      <c r="Q3304" t="str">
        <f t="shared" si="308"/>
        <v>music</v>
      </c>
      <c r="R3304" t="str">
        <f t="shared" si="309"/>
        <v>rock</v>
      </c>
      <c r="S3304" s="10">
        <f t="shared" si="310"/>
        <v>41507.845451388886</v>
      </c>
      <c r="T3304" s="10">
        <f t="shared" si="311"/>
        <v>41537.845451388886</v>
      </c>
    </row>
    <row r="3305" spans="1:20" ht="60" x14ac:dyDescent="0.25">
      <c r="A3305">
        <v>2021</v>
      </c>
      <c r="B3305" s="3" t="s">
        <v>2022</v>
      </c>
      <c r="C3305" s="3" t="s">
        <v>6131</v>
      </c>
      <c r="D3305">
        <v>5000</v>
      </c>
      <c r="E3305">
        <v>14055</v>
      </c>
      <c r="F3305" t="s">
        <v>8219</v>
      </c>
      <c r="G3305" t="s">
        <v>8224</v>
      </c>
      <c r="H3305" t="s">
        <v>8246</v>
      </c>
      <c r="I3305">
        <v>1411522897</v>
      </c>
      <c r="J3305">
        <v>1407634897</v>
      </c>
      <c r="K3305" t="b">
        <v>1</v>
      </c>
      <c r="L3305">
        <v>95</v>
      </c>
      <c r="M3305" t="b">
        <v>1</v>
      </c>
      <c r="N3305" t="s">
        <v>8295</v>
      </c>
      <c r="O3305" s="9">
        <f t="shared" si="306"/>
        <v>281</v>
      </c>
      <c r="P3305" s="5">
        <f t="shared" si="307"/>
        <v>147.94736842105263</v>
      </c>
      <c r="Q3305" t="str">
        <f t="shared" si="308"/>
        <v>technology</v>
      </c>
      <c r="R3305" t="str">
        <f t="shared" si="309"/>
        <v>hardware</v>
      </c>
      <c r="S3305" s="10">
        <f t="shared" si="310"/>
        <v>41861.070567129631</v>
      </c>
      <c r="T3305" s="10">
        <f t="shared" si="311"/>
        <v>41906.070567129631</v>
      </c>
    </row>
    <row r="3306" spans="1:20" ht="60" x14ac:dyDescent="0.25">
      <c r="A3306">
        <v>51</v>
      </c>
      <c r="B3306" s="3" t="s">
        <v>53</v>
      </c>
      <c r="C3306" s="3" t="s">
        <v>4162</v>
      </c>
      <c r="D3306">
        <v>11000</v>
      </c>
      <c r="E3306">
        <v>14082</v>
      </c>
      <c r="F3306" t="s">
        <v>8219</v>
      </c>
      <c r="G3306" t="s">
        <v>8224</v>
      </c>
      <c r="H3306" t="s">
        <v>8246</v>
      </c>
      <c r="I3306">
        <v>1439245037</v>
      </c>
      <c r="J3306">
        <v>1436653037</v>
      </c>
      <c r="K3306" t="b">
        <v>0</v>
      </c>
      <c r="L3306">
        <v>119</v>
      </c>
      <c r="M3306" t="b">
        <v>1</v>
      </c>
      <c r="N3306" t="s">
        <v>8265</v>
      </c>
      <c r="O3306" s="9">
        <f t="shared" si="306"/>
        <v>128</v>
      </c>
      <c r="P3306" s="5">
        <f t="shared" si="307"/>
        <v>118.33613445378151</v>
      </c>
      <c r="Q3306" t="str">
        <f t="shared" si="308"/>
        <v>film &amp; video</v>
      </c>
      <c r="R3306" t="str">
        <f t="shared" si="309"/>
        <v>television</v>
      </c>
      <c r="S3306" s="10">
        <f t="shared" si="310"/>
        <v>42196.928668981483</v>
      </c>
      <c r="T3306" s="10">
        <f t="shared" si="311"/>
        <v>42226.928668981483</v>
      </c>
    </row>
    <row r="3307" spans="1:20" ht="45" x14ac:dyDescent="0.25">
      <c r="A3307">
        <v>318</v>
      </c>
      <c r="B3307" s="3" t="s">
        <v>319</v>
      </c>
      <c r="C3307" s="3" t="s">
        <v>4428</v>
      </c>
      <c r="D3307">
        <v>5000</v>
      </c>
      <c r="E3307">
        <v>14166</v>
      </c>
      <c r="F3307" t="s">
        <v>8219</v>
      </c>
      <c r="G3307" t="s">
        <v>8224</v>
      </c>
      <c r="H3307" t="s">
        <v>8246</v>
      </c>
      <c r="I3307">
        <v>1364342151</v>
      </c>
      <c r="J3307">
        <v>1361753751</v>
      </c>
      <c r="K3307" t="b">
        <v>1</v>
      </c>
      <c r="L3307">
        <v>284</v>
      </c>
      <c r="M3307" t="b">
        <v>1</v>
      </c>
      <c r="N3307" t="s">
        <v>8269</v>
      </c>
      <c r="O3307" s="9">
        <f t="shared" si="306"/>
        <v>283</v>
      </c>
      <c r="P3307" s="5">
        <f t="shared" si="307"/>
        <v>49.880281690140848</v>
      </c>
      <c r="Q3307" t="str">
        <f t="shared" si="308"/>
        <v>film &amp; video</v>
      </c>
      <c r="R3307" t="str">
        <f t="shared" si="309"/>
        <v>documentary</v>
      </c>
      <c r="S3307" s="10">
        <f t="shared" si="310"/>
        <v>41330.038784722223</v>
      </c>
      <c r="T3307" s="10">
        <f t="shared" si="311"/>
        <v>41359.997118055559</v>
      </c>
    </row>
    <row r="3308" spans="1:20" ht="60" x14ac:dyDescent="0.25">
      <c r="A3308">
        <v>2732</v>
      </c>
      <c r="B3308" s="3" t="s">
        <v>2732</v>
      </c>
      <c r="C3308" s="3" t="s">
        <v>6842</v>
      </c>
      <c r="D3308">
        <v>12000</v>
      </c>
      <c r="E3308">
        <v>14190</v>
      </c>
      <c r="F3308" t="s">
        <v>8219</v>
      </c>
      <c r="G3308" t="s">
        <v>8224</v>
      </c>
      <c r="H3308" t="s">
        <v>8246</v>
      </c>
      <c r="I3308">
        <v>1369699200</v>
      </c>
      <c r="J3308">
        <v>1366917828</v>
      </c>
      <c r="K3308" t="b">
        <v>0</v>
      </c>
      <c r="L3308">
        <v>146</v>
      </c>
      <c r="M3308" t="b">
        <v>1</v>
      </c>
      <c r="N3308" t="s">
        <v>8295</v>
      </c>
      <c r="O3308" s="9">
        <f t="shared" si="306"/>
        <v>118</v>
      </c>
      <c r="P3308" s="5">
        <f t="shared" si="307"/>
        <v>97.191780821917803</v>
      </c>
      <c r="Q3308" t="str">
        <f t="shared" si="308"/>
        <v>technology</v>
      </c>
      <c r="R3308" t="str">
        <f t="shared" si="309"/>
        <v>hardware</v>
      </c>
      <c r="S3308" s="10">
        <f t="shared" si="310"/>
        <v>41389.808194444442</v>
      </c>
      <c r="T3308" s="10">
        <f t="shared" si="311"/>
        <v>41422</v>
      </c>
    </row>
    <row r="3309" spans="1:20" ht="60" x14ac:dyDescent="0.25">
      <c r="A3309">
        <v>790</v>
      </c>
      <c r="B3309" s="3" t="s">
        <v>791</v>
      </c>
      <c r="C3309" s="3" t="s">
        <v>4900</v>
      </c>
      <c r="D3309">
        <v>10000</v>
      </c>
      <c r="E3309">
        <v>14437.46</v>
      </c>
      <c r="F3309" t="s">
        <v>8219</v>
      </c>
      <c r="G3309" t="s">
        <v>8224</v>
      </c>
      <c r="H3309" t="s">
        <v>8246</v>
      </c>
      <c r="I3309">
        <v>1359680939</v>
      </c>
      <c r="J3309">
        <v>1357088939</v>
      </c>
      <c r="K3309" t="b">
        <v>0</v>
      </c>
      <c r="L3309">
        <v>156</v>
      </c>
      <c r="M3309" t="b">
        <v>1</v>
      </c>
      <c r="N3309" t="s">
        <v>8276</v>
      </c>
      <c r="O3309" s="9">
        <f t="shared" si="306"/>
        <v>144</v>
      </c>
      <c r="P3309" s="5">
        <f t="shared" si="307"/>
        <v>92.547820512820508</v>
      </c>
      <c r="Q3309" t="str">
        <f t="shared" si="308"/>
        <v>music</v>
      </c>
      <c r="R3309" t="str">
        <f t="shared" si="309"/>
        <v>rock</v>
      </c>
      <c r="S3309" s="10">
        <f t="shared" si="310"/>
        <v>41276.047905092593</v>
      </c>
      <c r="T3309" s="10">
        <f t="shared" si="311"/>
        <v>41306.047905092593</v>
      </c>
    </row>
    <row r="3310" spans="1:20" ht="45" x14ac:dyDescent="0.25">
      <c r="A3310">
        <v>3163</v>
      </c>
      <c r="B3310" s="3" t="s">
        <v>3163</v>
      </c>
      <c r="C3310" s="3" t="s">
        <v>7273</v>
      </c>
      <c r="D3310">
        <v>13000</v>
      </c>
      <c r="E3310">
        <v>14450</v>
      </c>
      <c r="F3310" t="s">
        <v>8219</v>
      </c>
      <c r="G3310" t="s">
        <v>8224</v>
      </c>
      <c r="H3310" t="s">
        <v>8246</v>
      </c>
      <c r="I3310">
        <v>1402855525</v>
      </c>
      <c r="J3310">
        <v>1400263525</v>
      </c>
      <c r="K3310" t="b">
        <v>1</v>
      </c>
      <c r="L3310">
        <v>72</v>
      </c>
      <c r="M3310" t="b">
        <v>1</v>
      </c>
      <c r="N3310" t="s">
        <v>8271</v>
      </c>
      <c r="O3310" s="9">
        <f t="shared" si="306"/>
        <v>111</v>
      </c>
      <c r="P3310" s="5">
        <f t="shared" si="307"/>
        <v>200.69444444444446</v>
      </c>
      <c r="Q3310" t="str">
        <f t="shared" si="308"/>
        <v>theater</v>
      </c>
      <c r="R3310" t="str">
        <f t="shared" si="309"/>
        <v>plays</v>
      </c>
      <c r="S3310" s="10">
        <f t="shared" si="310"/>
        <v>41775.753761574073</v>
      </c>
      <c r="T3310" s="10">
        <f t="shared" si="311"/>
        <v>41805.753761574073</v>
      </c>
    </row>
    <row r="3311" spans="1:20" ht="45" x14ac:dyDescent="0.25">
      <c r="A3311">
        <v>1607</v>
      </c>
      <c r="B3311" s="3" t="s">
        <v>1608</v>
      </c>
      <c r="C3311" s="3" t="s">
        <v>5717</v>
      </c>
      <c r="D3311">
        <v>10000</v>
      </c>
      <c r="E3311">
        <v>14511</v>
      </c>
      <c r="F3311" t="s">
        <v>8219</v>
      </c>
      <c r="G3311" t="s">
        <v>8224</v>
      </c>
      <c r="H3311" t="s">
        <v>8246</v>
      </c>
      <c r="I3311">
        <v>1339701851</v>
      </c>
      <c r="J3311">
        <v>1337887451</v>
      </c>
      <c r="K3311" t="b">
        <v>0</v>
      </c>
      <c r="L3311">
        <v>205</v>
      </c>
      <c r="M3311" t="b">
        <v>1</v>
      </c>
      <c r="N3311" t="s">
        <v>8276</v>
      </c>
      <c r="O3311" s="9">
        <f t="shared" si="306"/>
        <v>145</v>
      </c>
      <c r="P3311" s="5">
        <f t="shared" si="307"/>
        <v>70.785365853658533</v>
      </c>
      <c r="Q3311" t="str">
        <f t="shared" si="308"/>
        <v>music</v>
      </c>
      <c r="R3311" t="str">
        <f t="shared" si="309"/>
        <v>rock</v>
      </c>
      <c r="S3311" s="10">
        <f t="shared" si="310"/>
        <v>41053.80846064815</v>
      </c>
      <c r="T3311" s="10">
        <f t="shared" si="311"/>
        <v>41074.80846064815</v>
      </c>
    </row>
    <row r="3312" spans="1:20" ht="30" x14ac:dyDescent="0.25">
      <c r="A3312">
        <v>1</v>
      </c>
      <c r="B3312" s="3" t="s">
        <v>3</v>
      </c>
      <c r="C3312" s="3" t="s">
        <v>4112</v>
      </c>
      <c r="D3312">
        <v>10275</v>
      </c>
      <c r="E3312">
        <v>14653</v>
      </c>
      <c r="F3312" t="s">
        <v>8219</v>
      </c>
      <c r="G3312" t="s">
        <v>8224</v>
      </c>
      <c r="H3312" t="s">
        <v>8246</v>
      </c>
      <c r="I3312">
        <v>1488464683</v>
      </c>
      <c r="J3312">
        <v>1485872683</v>
      </c>
      <c r="K3312" t="b">
        <v>0</v>
      </c>
      <c r="L3312">
        <v>79</v>
      </c>
      <c r="M3312" t="b">
        <v>1</v>
      </c>
      <c r="N3312" t="s">
        <v>8265</v>
      </c>
      <c r="O3312" s="9">
        <f t="shared" si="306"/>
        <v>143</v>
      </c>
      <c r="P3312" s="5">
        <f t="shared" si="307"/>
        <v>185.48101265822785</v>
      </c>
      <c r="Q3312" t="str">
        <f t="shared" si="308"/>
        <v>film &amp; video</v>
      </c>
      <c r="R3312" t="str">
        <f t="shared" si="309"/>
        <v>television</v>
      </c>
      <c r="S3312" s="10">
        <f t="shared" si="310"/>
        <v>42766.600497685184</v>
      </c>
      <c r="T3312" s="10">
        <f t="shared" si="311"/>
        <v>42796.600497685184</v>
      </c>
    </row>
    <row r="3313" spans="1:20" ht="45" x14ac:dyDescent="0.25">
      <c r="A3313">
        <v>242</v>
      </c>
      <c r="B3313" s="3" t="s">
        <v>244</v>
      </c>
      <c r="C3313" s="3" t="s">
        <v>4352</v>
      </c>
      <c r="D3313">
        <v>13000</v>
      </c>
      <c r="E3313">
        <v>14750</v>
      </c>
      <c r="F3313" t="s">
        <v>8219</v>
      </c>
      <c r="G3313" t="s">
        <v>8224</v>
      </c>
      <c r="H3313" t="s">
        <v>8246</v>
      </c>
      <c r="I3313">
        <v>1324381790</v>
      </c>
      <c r="J3313">
        <v>1321357790</v>
      </c>
      <c r="K3313" t="b">
        <v>1</v>
      </c>
      <c r="L3313">
        <v>202</v>
      </c>
      <c r="M3313" t="b">
        <v>1</v>
      </c>
      <c r="N3313" t="s">
        <v>8269</v>
      </c>
      <c r="O3313" s="9">
        <f t="shared" si="306"/>
        <v>113</v>
      </c>
      <c r="P3313" s="5">
        <f t="shared" si="307"/>
        <v>73.019801980198025</v>
      </c>
      <c r="Q3313" t="str">
        <f t="shared" si="308"/>
        <v>film &amp; video</v>
      </c>
      <c r="R3313" t="str">
        <f t="shared" si="309"/>
        <v>documentary</v>
      </c>
      <c r="S3313" s="10">
        <f t="shared" si="310"/>
        <v>40862.492939814816</v>
      </c>
      <c r="T3313" s="10">
        <f t="shared" si="311"/>
        <v>40897.492939814816</v>
      </c>
    </row>
    <row r="3314" spans="1:20" ht="45" x14ac:dyDescent="0.25">
      <c r="A3314">
        <v>2236</v>
      </c>
      <c r="B3314" s="3" t="s">
        <v>2237</v>
      </c>
      <c r="C3314" s="3" t="s">
        <v>6346</v>
      </c>
      <c r="D3314">
        <v>2800</v>
      </c>
      <c r="E3314">
        <v>15039</v>
      </c>
      <c r="F3314" t="s">
        <v>8219</v>
      </c>
      <c r="G3314" t="s">
        <v>8224</v>
      </c>
      <c r="H3314" t="s">
        <v>8246</v>
      </c>
      <c r="I3314">
        <v>1454338123</v>
      </c>
      <c r="J3314">
        <v>1451746123</v>
      </c>
      <c r="K3314" t="b">
        <v>0</v>
      </c>
      <c r="L3314">
        <v>680</v>
      </c>
      <c r="M3314" t="b">
        <v>1</v>
      </c>
      <c r="N3314" t="s">
        <v>8297</v>
      </c>
      <c r="O3314" s="9">
        <f t="shared" si="306"/>
        <v>537</v>
      </c>
      <c r="P3314" s="5">
        <f t="shared" si="307"/>
        <v>22.116176470588236</v>
      </c>
      <c r="Q3314" t="str">
        <f t="shared" si="308"/>
        <v>games</v>
      </c>
      <c r="R3314" t="str">
        <f t="shared" si="309"/>
        <v>tabletop games</v>
      </c>
      <c r="S3314" s="10">
        <f t="shared" si="310"/>
        <v>42371.617164351846</v>
      </c>
      <c r="T3314" s="10">
        <f t="shared" si="311"/>
        <v>42401.617164351846</v>
      </c>
    </row>
    <row r="3315" spans="1:20" ht="60" x14ac:dyDescent="0.25">
      <c r="A3315">
        <v>3046</v>
      </c>
      <c r="B3315" s="3" t="s">
        <v>3046</v>
      </c>
      <c r="C3315" s="3" t="s">
        <v>7156</v>
      </c>
      <c r="D3315">
        <v>7900</v>
      </c>
      <c r="E3315">
        <v>15077</v>
      </c>
      <c r="F3315" t="s">
        <v>8219</v>
      </c>
      <c r="G3315" t="s">
        <v>8224</v>
      </c>
      <c r="H3315" t="s">
        <v>8246</v>
      </c>
      <c r="I3315">
        <v>1410324720</v>
      </c>
      <c r="J3315">
        <v>1407784586</v>
      </c>
      <c r="K3315" t="b">
        <v>0</v>
      </c>
      <c r="L3315">
        <v>58</v>
      </c>
      <c r="M3315" t="b">
        <v>1</v>
      </c>
      <c r="N3315" t="s">
        <v>8303</v>
      </c>
      <c r="O3315" s="9">
        <f t="shared" si="306"/>
        <v>191</v>
      </c>
      <c r="P3315" s="5">
        <f t="shared" si="307"/>
        <v>259.94827586206895</v>
      </c>
      <c r="Q3315" t="str">
        <f t="shared" si="308"/>
        <v>theater</v>
      </c>
      <c r="R3315" t="str">
        <f t="shared" si="309"/>
        <v>spaces</v>
      </c>
      <c r="S3315" s="10">
        <f t="shared" si="310"/>
        <v>41862.803078703706</v>
      </c>
      <c r="T3315" s="10">
        <f t="shared" si="311"/>
        <v>41892.202777777777</v>
      </c>
    </row>
    <row r="3316" spans="1:20" ht="60" x14ac:dyDescent="0.25">
      <c r="A3316">
        <v>832</v>
      </c>
      <c r="B3316" s="3" t="s">
        <v>833</v>
      </c>
      <c r="C3316" s="3" t="s">
        <v>4942</v>
      </c>
      <c r="D3316">
        <v>15000</v>
      </c>
      <c r="E3316">
        <v>15091.06</v>
      </c>
      <c r="F3316" t="s">
        <v>8219</v>
      </c>
      <c r="G3316" t="s">
        <v>8224</v>
      </c>
      <c r="H3316" t="s">
        <v>8246</v>
      </c>
      <c r="I3316">
        <v>1327133580</v>
      </c>
      <c r="J3316">
        <v>1321978335</v>
      </c>
      <c r="K3316" t="b">
        <v>0</v>
      </c>
      <c r="L3316">
        <v>154</v>
      </c>
      <c r="M3316" t="b">
        <v>1</v>
      </c>
      <c r="N3316" t="s">
        <v>8276</v>
      </c>
      <c r="O3316" s="9">
        <f t="shared" si="306"/>
        <v>101</v>
      </c>
      <c r="P3316" s="5">
        <f t="shared" si="307"/>
        <v>97.993896103896105</v>
      </c>
      <c r="Q3316" t="str">
        <f t="shared" si="308"/>
        <v>music</v>
      </c>
      <c r="R3316" t="str">
        <f t="shared" si="309"/>
        <v>rock</v>
      </c>
      <c r="S3316" s="10">
        <f t="shared" si="310"/>
        <v>40869.675173611111</v>
      </c>
      <c r="T3316" s="10">
        <f t="shared" si="311"/>
        <v>40929.342361111114</v>
      </c>
    </row>
    <row r="3317" spans="1:20" ht="60" x14ac:dyDescent="0.25">
      <c r="A3317">
        <v>538</v>
      </c>
      <c r="B3317" s="3" t="s">
        <v>539</v>
      </c>
      <c r="C3317" s="3" t="s">
        <v>4648</v>
      </c>
      <c r="D3317">
        <v>5000</v>
      </c>
      <c r="E3317">
        <v>15121</v>
      </c>
      <c r="F3317" t="s">
        <v>8219</v>
      </c>
      <c r="G3317" t="s">
        <v>8224</v>
      </c>
      <c r="H3317" t="s">
        <v>8246</v>
      </c>
      <c r="I3317">
        <v>1463166263</v>
      </c>
      <c r="J3317">
        <v>1460574263</v>
      </c>
      <c r="K3317" t="b">
        <v>0</v>
      </c>
      <c r="L3317">
        <v>60</v>
      </c>
      <c r="M3317" t="b">
        <v>1</v>
      </c>
      <c r="N3317" t="s">
        <v>8271</v>
      </c>
      <c r="O3317" s="9">
        <f t="shared" si="306"/>
        <v>302</v>
      </c>
      <c r="P3317" s="5">
        <f t="shared" si="307"/>
        <v>252.01666666666668</v>
      </c>
      <c r="Q3317" t="str">
        <f t="shared" si="308"/>
        <v>theater</v>
      </c>
      <c r="R3317" t="str">
        <f t="shared" si="309"/>
        <v>plays</v>
      </c>
      <c r="S3317" s="10">
        <f t="shared" si="310"/>
        <v>42473.794710648144</v>
      </c>
      <c r="T3317" s="10">
        <f t="shared" si="311"/>
        <v>42503.794710648144</v>
      </c>
    </row>
    <row r="3318" spans="1:20" ht="30" x14ac:dyDescent="0.25">
      <c r="A3318">
        <v>3220</v>
      </c>
      <c r="B3318" s="3" t="s">
        <v>3220</v>
      </c>
      <c r="C3318" s="3" t="s">
        <v>7330</v>
      </c>
      <c r="D3318">
        <v>15000</v>
      </c>
      <c r="E3318">
        <v>15126</v>
      </c>
      <c r="F3318" t="s">
        <v>8219</v>
      </c>
      <c r="G3318" t="s">
        <v>8224</v>
      </c>
      <c r="H3318" t="s">
        <v>8246</v>
      </c>
      <c r="I3318">
        <v>1489352400</v>
      </c>
      <c r="J3318">
        <v>1486411204</v>
      </c>
      <c r="K3318" t="b">
        <v>1</v>
      </c>
      <c r="L3318">
        <v>59</v>
      </c>
      <c r="M3318" t="b">
        <v>1</v>
      </c>
      <c r="N3318" t="s">
        <v>8271</v>
      </c>
      <c r="O3318" s="9">
        <f t="shared" si="306"/>
        <v>101</v>
      </c>
      <c r="P3318" s="5">
        <f t="shared" si="307"/>
        <v>256.37288135593218</v>
      </c>
      <c r="Q3318" t="str">
        <f t="shared" si="308"/>
        <v>theater</v>
      </c>
      <c r="R3318" t="str">
        <f t="shared" si="309"/>
        <v>plays</v>
      </c>
      <c r="S3318" s="10">
        <f t="shared" si="310"/>
        <v>42772.833379629628</v>
      </c>
      <c r="T3318" s="10">
        <f t="shared" si="311"/>
        <v>42806.875</v>
      </c>
    </row>
    <row r="3319" spans="1:20" ht="45" x14ac:dyDescent="0.25">
      <c r="A3319">
        <v>2338</v>
      </c>
      <c r="B3319" s="3" t="s">
        <v>2339</v>
      </c>
      <c r="C3319" s="3" t="s">
        <v>6448</v>
      </c>
      <c r="D3319">
        <v>15000</v>
      </c>
      <c r="E3319">
        <v>15171.5</v>
      </c>
      <c r="F3319" t="s">
        <v>8219</v>
      </c>
      <c r="G3319" t="s">
        <v>8224</v>
      </c>
      <c r="H3319" t="s">
        <v>8246</v>
      </c>
      <c r="I3319">
        <v>1404077484</v>
      </c>
      <c r="J3319">
        <v>1401485484</v>
      </c>
      <c r="K3319" t="b">
        <v>1</v>
      </c>
      <c r="L3319">
        <v>123</v>
      </c>
      <c r="M3319" t="b">
        <v>1</v>
      </c>
      <c r="N3319" t="s">
        <v>8298</v>
      </c>
      <c r="O3319" s="9">
        <f t="shared" si="306"/>
        <v>101</v>
      </c>
      <c r="P3319" s="5">
        <f t="shared" si="307"/>
        <v>123.34552845528455</v>
      </c>
      <c r="Q3319" t="str">
        <f t="shared" si="308"/>
        <v>food</v>
      </c>
      <c r="R3319" t="str">
        <f t="shared" si="309"/>
        <v>small batch</v>
      </c>
      <c r="S3319" s="10">
        <f t="shared" si="310"/>
        <v>41789.896805555552</v>
      </c>
      <c r="T3319" s="10">
        <f t="shared" si="311"/>
        <v>41819.896805555552</v>
      </c>
    </row>
    <row r="3320" spans="1:20" ht="30" x14ac:dyDescent="0.25">
      <c r="A3320">
        <v>1461</v>
      </c>
      <c r="B3320" s="3" t="s">
        <v>1462</v>
      </c>
      <c r="C3320" s="3" t="s">
        <v>5571</v>
      </c>
      <c r="D3320">
        <v>15000</v>
      </c>
      <c r="E3320">
        <v>15186.69</v>
      </c>
      <c r="F3320" t="s">
        <v>8219</v>
      </c>
      <c r="G3320" t="s">
        <v>8224</v>
      </c>
      <c r="H3320" t="s">
        <v>8246</v>
      </c>
      <c r="I3320">
        <v>1413849600</v>
      </c>
      <c r="J3320">
        <v>1410967754</v>
      </c>
      <c r="K3320" t="b">
        <v>1</v>
      </c>
      <c r="L3320">
        <v>340</v>
      </c>
      <c r="M3320" t="b">
        <v>1</v>
      </c>
      <c r="N3320" t="s">
        <v>8288</v>
      </c>
      <c r="O3320" s="9">
        <f t="shared" si="306"/>
        <v>101</v>
      </c>
      <c r="P3320" s="5">
        <f t="shared" si="307"/>
        <v>44.66673529411765</v>
      </c>
      <c r="Q3320" t="str">
        <f t="shared" si="308"/>
        <v>publishing</v>
      </c>
      <c r="R3320" t="str">
        <f t="shared" si="309"/>
        <v>radio &amp; podcasts</v>
      </c>
      <c r="S3320" s="10">
        <f t="shared" si="310"/>
        <v>41899.645300925928</v>
      </c>
      <c r="T3320" s="10">
        <f t="shared" si="311"/>
        <v>41933</v>
      </c>
    </row>
    <row r="3321" spans="1:20" ht="45" x14ac:dyDescent="0.25">
      <c r="A3321">
        <v>1830</v>
      </c>
      <c r="B3321" s="3" t="s">
        <v>1831</v>
      </c>
      <c r="C3321" s="3" t="s">
        <v>5940</v>
      </c>
      <c r="D3321">
        <v>15000</v>
      </c>
      <c r="E3321">
        <v>15230</v>
      </c>
      <c r="F3321" t="s">
        <v>8219</v>
      </c>
      <c r="G3321" t="s">
        <v>8224</v>
      </c>
      <c r="H3321" t="s">
        <v>8246</v>
      </c>
      <c r="I3321">
        <v>1393259107</v>
      </c>
      <c r="J3321">
        <v>1390667107</v>
      </c>
      <c r="K3321" t="b">
        <v>0</v>
      </c>
      <c r="L3321">
        <v>226</v>
      </c>
      <c r="M3321" t="b">
        <v>1</v>
      </c>
      <c r="N3321" t="s">
        <v>8276</v>
      </c>
      <c r="O3321" s="9">
        <f t="shared" si="306"/>
        <v>102</v>
      </c>
      <c r="P3321" s="5">
        <f t="shared" si="307"/>
        <v>67.389380530973455</v>
      </c>
      <c r="Q3321" t="str">
        <f t="shared" si="308"/>
        <v>music</v>
      </c>
      <c r="R3321" t="str">
        <f t="shared" si="309"/>
        <v>rock</v>
      </c>
      <c r="S3321" s="10">
        <f t="shared" si="310"/>
        <v>41664.684108796297</v>
      </c>
      <c r="T3321" s="10">
        <f t="shared" si="311"/>
        <v>41694.684108796297</v>
      </c>
    </row>
    <row r="3322" spans="1:20" ht="60" x14ac:dyDescent="0.25">
      <c r="A3322">
        <v>2450</v>
      </c>
      <c r="B3322" s="3" t="s">
        <v>2451</v>
      </c>
      <c r="C3322" s="3" t="s">
        <v>6560</v>
      </c>
      <c r="D3322">
        <v>15000</v>
      </c>
      <c r="E3322">
        <v>15230.03</v>
      </c>
      <c r="F3322" t="s">
        <v>8219</v>
      </c>
      <c r="G3322" t="s">
        <v>8224</v>
      </c>
      <c r="H3322" t="s">
        <v>8246</v>
      </c>
      <c r="I3322">
        <v>1414465860</v>
      </c>
      <c r="J3322">
        <v>1411177456</v>
      </c>
      <c r="K3322" t="b">
        <v>0</v>
      </c>
      <c r="L3322">
        <v>102</v>
      </c>
      <c r="M3322" t="b">
        <v>1</v>
      </c>
      <c r="N3322" t="s">
        <v>8298</v>
      </c>
      <c r="O3322" s="9">
        <f t="shared" si="306"/>
        <v>102</v>
      </c>
      <c r="P3322" s="5">
        <f t="shared" si="307"/>
        <v>149.31401960784314</v>
      </c>
      <c r="Q3322" t="str">
        <f t="shared" si="308"/>
        <v>food</v>
      </c>
      <c r="R3322" t="str">
        <f t="shared" si="309"/>
        <v>small batch</v>
      </c>
      <c r="S3322" s="10">
        <f t="shared" si="310"/>
        <v>41902.07240740741</v>
      </c>
      <c r="T3322" s="10">
        <f t="shared" si="311"/>
        <v>41940.132638888892</v>
      </c>
    </row>
    <row r="3323" spans="1:20" ht="60" x14ac:dyDescent="0.25">
      <c r="A3323">
        <v>3286</v>
      </c>
      <c r="B3323" s="3" t="s">
        <v>3286</v>
      </c>
      <c r="C3323" s="3" t="s">
        <v>7396</v>
      </c>
      <c r="D3323">
        <v>15000</v>
      </c>
      <c r="E3323">
        <v>15265</v>
      </c>
      <c r="F3323" t="s">
        <v>8219</v>
      </c>
      <c r="G3323" t="s">
        <v>8224</v>
      </c>
      <c r="H3323" t="s">
        <v>8246</v>
      </c>
      <c r="I3323">
        <v>1471291782</v>
      </c>
      <c r="J3323">
        <v>1468699782</v>
      </c>
      <c r="K3323" t="b">
        <v>0</v>
      </c>
      <c r="L3323">
        <v>122</v>
      </c>
      <c r="M3323" t="b">
        <v>1</v>
      </c>
      <c r="N3323" t="s">
        <v>8271</v>
      </c>
      <c r="O3323" s="9">
        <f t="shared" si="306"/>
        <v>102</v>
      </c>
      <c r="P3323" s="5">
        <f t="shared" si="307"/>
        <v>125.12295081967213</v>
      </c>
      <c r="Q3323" t="str">
        <f t="shared" si="308"/>
        <v>theater</v>
      </c>
      <c r="R3323" t="str">
        <f t="shared" si="309"/>
        <v>plays</v>
      </c>
      <c r="S3323" s="10">
        <f t="shared" si="310"/>
        <v>42567.840069444443</v>
      </c>
      <c r="T3323" s="10">
        <f t="shared" si="311"/>
        <v>42597.840069444443</v>
      </c>
    </row>
    <row r="3324" spans="1:20" ht="45" x14ac:dyDescent="0.25">
      <c r="A3324">
        <v>246</v>
      </c>
      <c r="B3324" s="3" t="s">
        <v>247</v>
      </c>
      <c r="C3324" s="3" t="s">
        <v>4356</v>
      </c>
      <c r="D3324">
        <v>5000</v>
      </c>
      <c r="E3324">
        <v>15273</v>
      </c>
      <c r="F3324" t="s">
        <v>8219</v>
      </c>
      <c r="G3324" t="s">
        <v>8224</v>
      </c>
      <c r="H3324" t="s">
        <v>8246</v>
      </c>
      <c r="I3324">
        <v>1292665405</v>
      </c>
      <c r="J3324">
        <v>1288341805</v>
      </c>
      <c r="K3324" t="b">
        <v>1</v>
      </c>
      <c r="L3324">
        <v>223</v>
      </c>
      <c r="M3324" t="b">
        <v>1</v>
      </c>
      <c r="N3324" t="s">
        <v>8269</v>
      </c>
      <c r="O3324" s="9">
        <f t="shared" si="306"/>
        <v>305</v>
      </c>
      <c r="P3324" s="5">
        <f t="shared" si="307"/>
        <v>68.488789237668158</v>
      </c>
      <c r="Q3324" t="str">
        <f t="shared" si="308"/>
        <v>film &amp; video</v>
      </c>
      <c r="R3324" t="str">
        <f t="shared" si="309"/>
        <v>documentary</v>
      </c>
      <c r="S3324" s="10">
        <f t="shared" si="310"/>
        <v>40480.363483796296</v>
      </c>
      <c r="T3324" s="10">
        <f t="shared" si="311"/>
        <v>40530.405150462961</v>
      </c>
    </row>
    <row r="3325" spans="1:20" ht="60" x14ac:dyDescent="0.25">
      <c r="A3325">
        <v>57</v>
      </c>
      <c r="B3325" s="3" t="s">
        <v>59</v>
      </c>
      <c r="C3325" s="3" t="s">
        <v>4168</v>
      </c>
      <c r="D3325">
        <v>15000</v>
      </c>
      <c r="E3325">
        <v>15285</v>
      </c>
      <c r="F3325" t="s">
        <v>8219</v>
      </c>
      <c r="G3325" t="s">
        <v>8224</v>
      </c>
      <c r="H3325" t="s">
        <v>8246</v>
      </c>
      <c r="I3325">
        <v>1429991962</v>
      </c>
      <c r="J3325">
        <v>1427399962</v>
      </c>
      <c r="K3325" t="b">
        <v>0</v>
      </c>
      <c r="L3325">
        <v>69</v>
      </c>
      <c r="M3325" t="b">
        <v>1</v>
      </c>
      <c r="N3325" t="s">
        <v>8265</v>
      </c>
      <c r="O3325" s="9">
        <f t="shared" si="306"/>
        <v>102</v>
      </c>
      <c r="P3325" s="5">
        <f t="shared" si="307"/>
        <v>221.52173913043478</v>
      </c>
      <c r="Q3325" t="str">
        <f t="shared" si="308"/>
        <v>film &amp; video</v>
      </c>
      <c r="R3325" t="str">
        <f t="shared" si="309"/>
        <v>television</v>
      </c>
      <c r="S3325" s="10">
        <f t="shared" si="310"/>
        <v>42089.83289351852</v>
      </c>
      <c r="T3325" s="10">
        <f t="shared" si="311"/>
        <v>42119.83289351852</v>
      </c>
    </row>
    <row r="3326" spans="1:20" ht="60" x14ac:dyDescent="0.25">
      <c r="A3326">
        <v>3267</v>
      </c>
      <c r="B3326" s="3" t="s">
        <v>3267</v>
      </c>
      <c r="C3326" s="3" t="s">
        <v>7377</v>
      </c>
      <c r="D3326">
        <v>15000</v>
      </c>
      <c r="E3326">
        <v>15315</v>
      </c>
      <c r="F3326" t="s">
        <v>8219</v>
      </c>
      <c r="G3326" t="s">
        <v>8224</v>
      </c>
      <c r="H3326" t="s">
        <v>8246</v>
      </c>
      <c r="I3326">
        <v>1437156660</v>
      </c>
      <c r="J3326">
        <v>1434564660</v>
      </c>
      <c r="K3326" t="b">
        <v>1</v>
      </c>
      <c r="L3326">
        <v>288</v>
      </c>
      <c r="M3326" t="b">
        <v>1</v>
      </c>
      <c r="N3326" t="s">
        <v>8271</v>
      </c>
      <c r="O3326" s="9">
        <f t="shared" si="306"/>
        <v>102</v>
      </c>
      <c r="P3326" s="5">
        <f t="shared" si="307"/>
        <v>53.177083333333336</v>
      </c>
      <c r="Q3326" t="str">
        <f t="shared" si="308"/>
        <v>theater</v>
      </c>
      <c r="R3326" t="str">
        <f t="shared" si="309"/>
        <v>plays</v>
      </c>
      <c r="S3326" s="10">
        <f t="shared" si="310"/>
        <v>42172.757638888885</v>
      </c>
      <c r="T3326" s="10">
        <f t="shared" si="311"/>
        <v>42202.757638888885</v>
      </c>
    </row>
    <row r="3327" spans="1:20" ht="45" x14ac:dyDescent="0.25">
      <c r="A3327">
        <v>1854</v>
      </c>
      <c r="B3327" s="3" t="s">
        <v>1855</v>
      </c>
      <c r="C3327" s="3" t="s">
        <v>5964</v>
      </c>
      <c r="D3327">
        <v>15000</v>
      </c>
      <c r="E3327">
        <v>15318.55</v>
      </c>
      <c r="F3327" t="s">
        <v>8219</v>
      </c>
      <c r="G3327" t="s">
        <v>8224</v>
      </c>
      <c r="H3327" t="s">
        <v>8246</v>
      </c>
      <c r="I3327">
        <v>1369355437</v>
      </c>
      <c r="J3327">
        <v>1366763437</v>
      </c>
      <c r="K3327" t="b">
        <v>0</v>
      </c>
      <c r="L3327">
        <v>174</v>
      </c>
      <c r="M3327" t="b">
        <v>1</v>
      </c>
      <c r="N3327" t="s">
        <v>8276</v>
      </c>
      <c r="O3327" s="9">
        <f t="shared" si="306"/>
        <v>102</v>
      </c>
      <c r="P3327" s="5">
        <f t="shared" si="307"/>
        <v>88.037643678160919</v>
      </c>
      <c r="Q3327" t="str">
        <f t="shared" si="308"/>
        <v>music</v>
      </c>
      <c r="R3327" t="str">
        <f t="shared" si="309"/>
        <v>rock</v>
      </c>
      <c r="S3327" s="10">
        <f t="shared" si="310"/>
        <v>41388.021261574075</v>
      </c>
      <c r="T3327" s="10">
        <f t="shared" si="311"/>
        <v>41418.021261574075</v>
      </c>
    </row>
    <row r="3328" spans="1:20" ht="30" x14ac:dyDescent="0.25">
      <c r="A3328">
        <v>3338</v>
      </c>
      <c r="B3328" s="3" t="s">
        <v>3338</v>
      </c>
      <c r="C3328" s="3" t="s">
        <v>7448</v>
      </c>
      <c r="D3328">
        <v>15000</v>
      </c>
      <c r="E3328">
        <v>15327</v>
      </c>
      <c r="F3328" t="s">
        <v>8219</v>
      </c>
      <c r="G3328" t="s">
        <v>8224</v>
      </c>
      <c r="H3328" t="s">
        <v>8246</v>
      </c>
      <c r="I3328">
        <v>1487944080</v>
      </c>
      <c r="J3328">
        <v>1486129680</v>
      </c>
      <c r="K3328" t="b">
        <v>0</v>
      </c>
      <c r="L3328">
        <v>112</v>
      </c>
      <c r="M3328" t="b">
        <v>1</v>
      </c>
      <c r="N3328" t="s">
        <v>8271</v>
      </c>
      <c r="O3328" s="9">
        <f t="shared" si="306"/>
        <v>102</v>
      </c>
      <c r="P3328" s="5">
        <f t="shared" si="307"/>
        <v>136.84821428571428</v>
      </c>
      <c r="Q3328" t="str">
        <f t="shared" si="308"/>
        <v>theater</v>
      </c>
      <c r="R3328" t="str">
        <f t="shared" si="309"/>
        <v>plays</v>
      </c>
      <c r="S3328" s="10">
        <f t="shared" si="310"/>
        <v>42769.574999999997</v>
      </c>
      <c r="T3328" s="10">
        <f t="shared" si="311"/>
        <v>42790.574999999997</v>
      </c>
    </row>
    <row r="3329" spans="1:20" ht="60" x14ac:dyDescent="0.25">
      <c r="A3329">
        <v>1293</v>
      </c>
      <c r="B3329" s="3" t="s">
        <v>1294</v>
      </c>
      <c r="C3329" s="3" t="s">
        <v>5403</v>
      </c>
      <c r="D3329">
        <v>15000</v>
      </c>
      <c r="E3329">
        <v>15335</v>
      </c>
      <c r="F3329" t="s">
        <v>8219</v>
      </c>
      <c r="G3329" t="s">
        <v>8224</v>
      </c>
      <c r="H3329" t="s">
        <v>8246</v>
      </c>
      <c r="I3329">
        <v>1447523371</v>
      </c>
      <c r="J3329">
        <v>1444927771</v>
      </c>
      <c r="K3329" t="b">
        <v>0</v>
      </c>
      <c r="L3329">
        <v>120</v>
      </c>
      <c r="M3329" t="b">
        <v>1</v>
      </c>
      <c r="N3329" t="s">
        <v>8271</v>
      </c>
      <c r="O3329" s="9">
        <f t="shared" si="306"/>
        <v>102</v>
      </c>
      <c r="P3329" s="5">
        <f t="shared" si="307"/>
        <v>127.79166666666667</v>
      </c>
      <c r="Q3329" t="str">
        <f t="shared" si="308"/>
        <v>theater</v>
      </c>
      <c r="R3329" t="str">
        <f t="shared" si="309"/>
        <v>plays</v>
      </c>
      <c r="S3329" s="10">
        <f t="shared" si="310"/>
        <v>42292.701053240744</v>
      </c>
      <c r="T3329" s="10">
        <f t="shared" si="311"/>
        <v>42322.742719907401</v>
      </c>
    </row>
    <row r="3330" spans="1:20" ht="45" x14ac:dyDescent="0.25">
      <c r="A3330">
        <v>301</v>
      </c>
      <c r="B3330" s="3" t="s">
        <v>302</v>
      </c>
      <c r="C3330" s="3" t="s">
        <v>4411</v>
      </c>
      <c r="D3330">
        <v>13000</v>
      </c>
      <c r="E3330">
        <v>15435.55</v>
      </c>
      <c r="F3330" t="s">
        <v>8219</v>
      </c>
      <c r="G3330" t="s">
        <v>8224</v>
      </c>
      <c r="H3330" t="s">
        <v>8246</v>
      </c>
      <c r="I3330">
        <v>1363711335</v>
      </c>
      <c r="J3330">
        <v>1360258935</v>
      </c>
      <c r="K3330" t="b">
        <v>1</v>
      </c>
      <c r="L3330">
        <v>251</v>
      </c>
      <c r="M3330" t="b">
        <v>1</v>
      </c>
      <c r="N3330" t="s">
        <v>8269</v>
      </c>
      <c r="O3330" s="9">
        <f t="shared" ref="O3330:O3393" si="312">ROUND((E3330/D3330)*100,0)</f>
        <v>119</v>
      </c>
      <c r="P3330" s="5">
        <f t="shared" ref="P3330:P3393" si="313">E3330/L3330</f>
        <v>61.496215139442228</v>
      </c>
      <c r="Q3330" t="str">
        <f t="shared" ref="Q3330:Q3393" si="314">LEFT(N3330,SEARCH("/",N3330)-1)</f>
        <v>film &amp; video</v>
      </c>
      <c r="R3330" t="str">
        <f t="shared" ref="R3330:R3393" si="315">RIGHT(N3330,LEN(N3330)-SEARCH("/",N3330,1))</f>
        <v>documentary</v>
      </c>
      <c r="S3330" s="10">
        <f t="shared" ref="S3330:S3393" si="316">(((J3330/60)/60)/24)+DATE(1970,1,1)</f>
        <v>41312.737673611111</v>
      </c>
      <c r="T3330" s="10">
        <f t="shared" ref="T3330:T3393" si="317">(((I3330/60)/60)/24)+DATE(1970,1,1)</f>
        <v>41352.696006944447</v>
      </c>
    </row>
    <row r="3331" spans="1:20" ht="45" x14ac:dyDescent="0.25">
      <c r="A3331">
        <v>3272</v>
      </c>
      <c r="B3331" s="3" t="s">
        <v>3272</v>
      </c>
      <c r="C3331" s="3" t="s">
        <v>7382</v>
      </c>
      <c r="D3331">
        <v>10000</v>
      </c>
      <c r="E3331">
        <v>15443</v>
      </c>
      <c r="F3331" t="s">
        <v>8219</v>
      </c>
      <c r="G3331" t="s">
        <v>8224</v>
      </c>
      <c r="H3331" t="s">
        <v>8246</v>
      </c>
      <c r="I3331">
        <v>1446814809</v>
      </c>
      <c r="J3331">
        <v>1444219209</v>
      </c>
      <c r="K3331" t="b">
        <v>1</v>
      </c>
      <c r="L3331">
        <v>145</v>
      </c>
      <c r="M3331" t="b">
        <v>1</v>
      </c>
      <c r="N3331" t="s">
        <v>8271</v>
      </c>
      <c r="O3331" s="9">
        <f t="shared" si="312"/>
        <v>154</v>
      </c>
      <c r="P3331" s="5">
        <f t="shared" si="313"/>
        <v>106.50344827586207</v>
      </c>
      <c r="Q3331" t="str">
        <f t="shared" si="314"/>
        <v>theater</v>
      </c>
      <c r="R3331" t="str">
        <f t="shared" si="315"/>
        <v>plays</v>
      </c>
      <c r="S3331" s="10">
        <f t="shared" si="316"/>
        <v>42284.500104166669</v>
      </c>
      <c r="T3331" s="10">
        <f t="shared" si="317"/>
        <v>42314.541770833333</v>
      </c>
    </row>
    <row r="3332" spans="1:20" ht="60" x14ac:dyDescent="0.25">
      <c r="A3332">
        <v>3235</v>
      </c>
      <c r="B3332" s="3" t="s">
        <v>3235</v>
      </c>
      <c r="C3332" s="3" t="s">
        <v>7345</v>
      </c>
      <c r="D3332">
        <v>15000</v>
      </c>
      <c r="E3332">
        <v>15481</v>
      </c>
      <c r="F3332" t="s">
        <v>8219</v>
      </c>
      <c r="G3332" t="s">
        <v>8224</v>
      </c>
      <c r="H3332" t="s">
        <v>8246</v>
      </c>
      <c r="I3332">
        <v>1467361251</v>
      </c>
      <c r="J3332">
        <v>1464769251</v>
      </c>
      <c r="K3332" t="b">
        <v>1</v>
      </c>
      <c r="L3332">
        <v>181</v>
      </c>
      <c r="M3332" t="b">
        <v>1</v>
      </c>
      <c r="N3332" t="s">
        <v>8271</v>
      </c>
      <c r="O3332" s="9">
        <f t="shared" si="312"/>
        <v>103</v>
      </c>
      <c r="P3332" s="5">
        <f t="shared" si="313"/>
        <v>85.530386740331494</v>
      </c>
      <c r="Q3332" t="str">
        <f t="shared" si="314"/>
        <v>theater</v>
      </c>
      <c r="R3332" t="str">
        <f t="shared" si="315"/>
        <v>plays</v>
      </c>
      <c r="S3332" s="10">
        <f t="shared" si="316"/>
        <v>42522.347812499997</v>
      </c>
      <c r="T3332" s="10">
        <f t="shared" si="317"/>
        <v>42552.347812499997</v>
      </c>
    </row>
    <row r="3333" spans="1:20" ht="60" x14ac:dyDescent="0.25">
      <c r="A3333">
        <v>1218</v>
      </c>
      <c r="B3333" s="3" t="s">
        <v>1219</v>
      </c>
      <c r="C3333" s="3" t="s">
        <v>5328</v>
      </c>
      <c r="D3333">
        <v>9000</v>
      </c>
      <c r="E3333">
        <v>15505</v>
      </c>
      <c r="F3333" t="s">
        <v>8219</v>
      </c>
      <c r="G3333" t="s">
        <v>8224</v>
      </c>
      <c r="H3333" t="s">
        <v>8246</v>
      </c>
      <c r="I3333">
        <v>1446346800</v>
      </c>
      <c r="J3333">
        <v>1443714800</v>
      </c>
      <c r="K3333" t="b">
        <v>0</v>
      </c>
      <c r="L3333">
        <v>89</v>
      </c>
      <c r="M3333" t="b">
        <v>1</v>
      </c>
      <c r="N3333" t="s">
        <v>8285</v>
      </c>
      <c r="O3333" s="9">
        <f t="shared" si="312"/>
        <v>172</v>
      </c>
      <c r="P3333" s="5">
        <f t="shared" si="313"/>
        <v>174.2134831460674</v>
      </c>
      <c r="Q3333" t="str">
        <f t="shared" si="314"/>
        <v>photography</v>
      </c>
      <c r="R3333" t="str">
        <f t="shared" si="315"/>
        <v>photobooks</v>
      </c>
      <c r="S3333" s="10">
        <f t="shared" si="316"/>
        <v>42278.662037037036</v>
      </c>
      <c r="T3333" s="10">
        <f t="shared" si="317"/>
        <v>42309.125</v>
      </c>
    </row>
    <row r="3334" spans="1:20" ht="60" x14ac:dyDescent="0.25">
      <c r="A3334">
        <v>1208</v>
      </c>
      <c r="B3334" s="3" t="s">
        <v>1209</v>
      </c>
      <c r="C3334" s="3" t="s">
        <v>5318</v>
      </c>
      <c r="D3334">
        <v>10000</v>
      </c>
      <c r="E3334">
        <v>15530</v>
      </c>
      <c r="F3334" t="s">
        <v>8219</v>
      </c>
      <c r="G3334" t="s">
        <v>8224</v>
      </c>
      <c r="H3334" t="s">
        <v>8246</v>
      </c>
      <c r="I3334">
        <v>1458835264</v>
      </c>
      <c r="J3334">
        <v>1456246864</v>
      </c>
      <c r="K3334" t="b">
        <v>0</v>
      </c>
      <c r="L3334">
        <v>75</v>
      </c>
      <c r="M3334" t="b">
        <v>1</v>
      </c>
      <c r="N3334" t="s">
        <v>8285</v>
      </c>
      <c r="O3334" s="9">
        <f t="shared" si="312"/>
        <v>155</v>
      </c>
      <c r="P3334" s="5">
        <f t="shared" si="313"/>
        <v>207.06666666666666</v>
      </c>
      <c r="Q3334" t="str">
        <f t="shared" si="314"/>
        <v>photography</v>
      </c>
      <c r="R3334" t="str">
        <f t="shared" si="315"/>
        <v>photobooks</v>
      </c>
      <c r="S3334" s="10">
        <f t="shared" si="316"/>
        <v>42423.709074074075</v>
      </c>
      <c r="T3334" s="10">
        <f t="shared" si="317"/>
        <v>42453.667407407411</v>
      </c>
    </row>
    <row r="3335" spans="1:20" ht="60" x14ac:dyDescent="0.25">
      <c r="A3335">
        <v>3411</v>
      </c>
      <c r="B3335" s="3" t="s">
        <v>3410</v>
      </c>
      <c r="C3335" s="3" t="s">
        <v>7521</v>
      </c>
      <c r="D3335">
        <v>15000</v>
      </c>
      <c r="E3335">
        <v>15535</v>
      </c>
      <c r="F3335" t="s">
        <v>8219</v>
      </c>
      <c r="G3335" t="s">
        <v>8224</v>
      </c>
      <c r="H3335" t="s">
        <v>8246</v>
      </c>
      <c r="I3335">
        <v>1444264372</v>
      </c>
      <c r="J3335">
        <v>1442536372</v>
      </c>
      <c r="K3335" t="b">
        <v>0</v>
      </c>
      <c r="L3335">
        <v>78</v>
      </c>
      <c r="M3335" t="b">
        <v>1</v>
      </c>
      <c r="N3335" t="s">
        <v>8271</v>
      </c>
      <c r="O3335" s="9">
        <f t="shared" si="312"/>
        <v>104</v>
      </c>
      <c r="P3335" s="5">
        <f t="shared" si="313"/>
        <v>199.16666666666666</v>
      </c>
      <c r="Q3335" t="str">
        <f t="shared" si="314"/>
        <v>theater</v>
      </c>
      <c r="R3335" t="str">
        <f t="shared" si="315"/>
        <v>plays</v>
      </c>
      <c r="S3335" s="10">
        <f t="shared" si="316"/>
        <v>42265.022824074069</v>
      </c>
      <c r="T3335" s="10">
        <f t="shared" si="317"/>
        <v>42285.022824074069</v>
      </c>
    </row>
    <row r="3336" spans="1:20" ht="45" x14ac:dyDescent="0.25">
      <c r="A3336">
        <v>1220</v>
      </c>
      <c r="B3336" s="3" t="s">
        <v>1221</v>
      </c>
      <c r="C3336" s="3" t="s">
        <v>5330</v>
      </c>
      <c r="D3336">
        <v>15000</v>
      </c>
      <c r="E3336">
        <v>15565</v>
      </c>
      <c r="F3336" t="s">
        <v>8219</v>
      </c>
      <c r="G3336" t="s">
        <v>8236</v>
      </c>
      <c r="H3336" t="s">
        <v>8249</v>
      </c>
      <c r="I3336">
        <v>1440515112</v>
      </c>
      <c r="J3336">
        <v>1437923112</v>
      </c>
      <c r="K3336" t="b">
        <v>0</v>
      </c>
      <c r="L3336">
        <v>140</v>
      </c>
      <c r="M3336" t="b">
        <v>1</v>
      </c>
      <c r="N3336" t="s">
        <v>8285</v>
      </c>
      <c r="O3336" s="9">
        <f t="shared" si="312"/>
        <v>104</v>
      </c>
      <c r="P3336" s="5">
        <f t="shared" si="313"/>
        <v>111.17857142857143</v>
      </c>
      <c r="Q3336" t="str">
        <f t="shared" si="314"/>
        <v>photography</v>
      </c>
      <c r="R3336" t="str">
        <f t="shared" si="315"/>
        <v>photobooks</v>
      </c>
      <c r="S3336" s="10">
        <f t="shared" si="316"/>
        <v>42211.628611111111</v>
      </c>
      <c r="T3336" s="10">
        <f t="shared" si="317"/>
        <v>42241.628611111111</v>
      </c>
    </row>
    <row r="3337" spans="1:20" ht="60" x14ac:dyDescent="0.25">
      <c r="A3337">
        <v>1631</v>
      </c>
      <c r="B3337" s="3" t="s">
        <v>1632</v>
      </c>
      <c r="C3337" s="3" t="s">
        <v>5741</v>
      </c>
      <c r="D3337">
        <v>10000</v>
      </c>
      <c r="E3337">
        <v>15591</v>
      </c>
      <c r="F3337" t="s">
        <v>8219</v>
      </c>
      <c r="G3337" t="s">
        <v>8224</v>
      </c>
      <c r="H3337" t="s">
        <v>8246</v>
      </c>
      <c r="I3337">
        <v>1350074261</v>
      </c>
      <c r="J3337">
        <v>1347482261</v>
      </c>
      <c r="K3337" t="b">
        <v>0</v>
      </c>
      <c r="L3337">
        <v>133</v>
      </c>
      <c r="M3337" t="b">
        <v>1</v>
      </c>
      <c r="N3337" t="s">
        <v>8276</v>
      </c>
      <c r="O3337" s="9">
        <f t="shared" si="312"/>
        <v>156</v>
      </c>
      <c r="P3337" s="5">
        <f t="shared" si="313"/>
        <v>117.22556390977444</v>
      </c>
      <c r="Q3337" t="str">
        <f t="shared" si="314"/>
        <v>music</v>
      </c>
      <c r="R3337" t="str">
        <f t="shared" si="315"/>
        <v>rock</v>
      </c>
      <c r="S3337" s="10">
        <f t="shared" si="316"/>
        <v>41164.859502314815</v>
      </c>
      <c r="T3337" s="10">
        <f t="shared" si="317"/>
        <v>41194.859502314815</v>
      </c>
    </row>
    <row r="3338" spans="1:20" ht="45" x14ac:dyDescent="0.25">
      <c r="A3338">
        <v>365</v>
      </c>
      <c r="B3338" s="3" t="s">
        <v>366</v>
      </c>
      <c r="C3338" s="3" t="s">
        <v>4475</v>
      </c>
      <c r="D3338">
        <v>15000</v>
      </c>
      <c r="E3338">
        <v>15596</v>
      </c>
      <c r="F3338" t="s">
        <v>8219</v>
      </c>
      <c r="G3338" t="s">
        <v>8225</v>
      </c>
      <c r="H3338" t="s">
        <v>8247</v>
      </c>
      <c r="I3338">
        <v>1393597999</v>
      </c>
      <c r="J3338">
        <v>1391005999</v>
      </c>
      <c r="K3338" t="b">
        <v>0</v>
      </c>
      <c r="L3338">
        <v>65</v>
      </c>
      <c r="M3338" t="b">
        <v>1</v>
      </c>
      <c r="N3338" t="s">
        <v>8269</v>
      </c>
      <c r="O3338" s="9">
        <f t="shared" si="312"/>
        <v>104</v>
      </c>
      <c r="P3338" s="5">
        <f t="shared" si="313"/>
        <v>239.93846153846152</v>
      </c>
      <c r="Q3338" t="str">
        <f t="shared" si="314"/>
        <v>film &amp; video</v>
      </c>
      <c r="R3338" t="str">
        <f t="shared" si="315"/>
        <v>documentary</v>
      </c>
      <c r="S3338" s="10">
        <f t="shared" si="316"/>
        <v>41668.606469907405</v>
      </c>
      <c r="T3338" s="10">
        <f t="shared" si="317"/>
        <v>41698.606469907405</v>
      </c>
    </row>
    <row r="3339" spans="1:20" ht="30" x14ac:dyDescent="0.25">
      <c r="A3339">
        <v>3779</v>
      </c>
      <c r="B3339" s="3" t="s">
        <v>3776</v>
      </c>
      <c r="C3339" s="3" t="s">
        <v>7889</v>
      </c>
      <c r="D3339">
        <v>15000</v>
      </c>
      <c r="E3339">
        <v>15597</v>
      </c>
      <c r="F3339" t="s">
        <v>8219</v>
      </c>
      <c r="G3339" t="s">
        <v>8224</v>
      </c>
      <c r="H3339" t="s">
        <v>8246</v>
      </c>
      <c r="I3339">
        <v>1459010340</v>
      </c>
      <c r="J3339">
        <v>1456421940</v>
      </c>
      <c r="K3339" t="b">
        <v>0</v>
      </c>
      <c r="L3339">
        <v>115</v>
      </c>
      <c r="M3339" t="b">
        <v>1</v>
      </c>
      <c r="N3339" t="s">
        <v>8305</v>
      </c>
      <c r="O3339" s="9">
        <f t="shared" si="312"/>
        <v>104</v>
      </c>
      <c r="P3339" s="5">
        <f t="shared" si="313"/>
        <v>135.62608695652173</v>
      </c>
      <c r="Q3339" t="str">
        <f t="shared" si="314"/>
        <v>theater</v>
      </c>
      <c r="R3339" t="str">
        <f t="shared" si="315"/>
        <v>musical</v>
      </c>
      <c r="S3339" s="10">
        <f t="shared" si="316"/>
        <v>42425.735416666663</v>
      </c>
      <c r="T3339" s="10">
        <f t="shared" si="317"/>
        <v>42455.693750000006</v>
      </c>
    </row>
    <row r="3340" spans="1:20" ht="60" x14ac:dyDescent="0.25">
      <c r="A3340">
        <v>2316</v>
      </c>
      <c r="B3340" s="3" t="s">
        <v>2317</v>
      </c>
      <c r="C3340" s="3" t="s">
        <v>6426</v>
      </c>
      <c r="D3340">
        <v>15000</v>
      </c>
      <c r="E3340">
        <v>15606.4</v>
      </c>
      <c r="F3340" t="s">
        <v>8219</v>
      </c>
      <c r="G3340" t="s">
        <v>8224</v>
      </c>
      <c r="H3340" t="s">
        <v>8246</v>
      </c>
      <c r="I3340">
        <v>1260383040</v>
      </c>
      <c r="J3340">
        <v>1253726650</v>
      </c>
      <c r="K3340" t="b">
        <v>1</v>
      </c>
      <c r="L3340">
        <v>200</v>
      </c>
      <c r="M3340" t="b">
        <v>1</v>
      </c>
      <c r="N3340" t="s">
        <v>8279</v>
      </c>
      <c r="O3340" s="9">
        <f t="shared" si="312"/>
        <v>104</v>
      </c>
      <c r="P3340" s="5">
        <f t="shared" si="313"/>
        <v>78.031999999999996</v>
      </c>
      <c r="Q3340" t="str">
        <f t="shared" si="314"/>
        <v>music</v>
      </c>
      <c r="R3340" t="str">
        <f t="shared" si="315"/>
        <v>indie rock</v>
      </c>
      <c r="S3340" s="10">
        <f t="shared" si="316"/>
        <v>40079.725115740745</v>
      </c>
      <c r="T3340" s="10">
        <f t="shared" si="317"/>
        <v>40156.76666666667</v>
      </c>
    </row>
    <row r="3341" spans="1:20" ht="60" x14ac:dyDescent="0.25">
      <c r="A3341">
        <v>795</v>
      </c>
      <c r="B3341" s="3" t="s">
        <v>796</v>
      </c>
      <c r="C3341" s="3" t="s">
        <v>4905</v>
      </c>
      <c r="D3341">
        <v>14000</v>
      </c>
      <c r="E3341">
        <v>15650</v>
      </c>
      <c r="F3341" t="s">
        <v>8219</v>
      </c>
      <c r="G3341" t="s">
        <v>8224</v>
      </c>
      <c r="H3341" t="s">
        <v>8246</v>
      </c>
      <c r="I3341">
        <v>1333774740</v>
      </c>
      <c r="J3341">
        <v>1330094566</v>
      </c>
      <c r="K3341" t="b">
        <v>0</v>
      </c>
      <c r="L3341">
        <v>184</v>
      </c>
      <c r="M3341" t="b">
        <v>1</v>
      </c>
      <c r="N3341" t="s">
        <v>8276</v>
      </c>
      <c r="O3341" s="9">
        <f t="shared" si="312"/>
        <v>112</v>
      </c>
      <c r="P3341" s="5">
        <f t="shared" si="313"/>
        <v>85.054347826086953</v>
      </c>
      <c r="Q3341" t="str">
        <f t="shared" si="314"/>
        <v>music</v>
      </c>
      <c r="R3341" t="str">
        <f t="shared" si="315"/>
        <v>rock</v>
      </c>
      <c r="S3341" s="10">
        <f t="shared" si="316"/>
        <v>40963.613032407404</v>
      </c>
      <c r="T3341" s="10">
        <f t="shared" si="317"/>
        <v>41006.207638888889</v>
      </c>
    </row>
    <row r="3342" spans="1:20" ht="60" x14ac:dyDescent="0.25">
      <c r="A3342">
        <v>1511</v>
      </c>
      <c r="B3342" s="3" t="s">
        <v>1512</v>
      </c>
      <c r="C3342" s="3" t="s">
        <v>5621</v>
      </c>
      <c r="D3342">
        <v>14000</v>
      </c>
      <c r="E3342">
        <v>15651</v>
      </c>
      <c r="F3342" t="s">
        <v>8219</v>
      </c>
      <c r="G3342" t="s">
        <v>8224</v>
      </c>
      <c r="H3342" t="s">
        <v>8246</v>
      </c>
      <c r="I3342">
        <v>1447858804</v>
      </c>
      <c r="J3342">
        <v>1445263204</v>
      </c>
      <c r="K3342" t="b">
        <v>1</v>
      </c>
      <c r="L3342">
        <v>206</v>
      </c>
      <c r="M3342" t="b">
        <v>1</v>
      </c>
      <c r="N3342" t="s">
        <v>8285</v>
      </c>
      <c r="O3342" s="9">
        <f t="shared" si="312"/>
        <v>112</v>
      </c>
      <c r="P3342" s="5">
        <f t="shared" si="313"/>
        <v>75.975728155339809</v>
      </c>
      <c r="Q3342" t="str">
        <f t="shared" si="314"/>
        <v>photography</v>
      </c>
      <c r="R3342" t="str">
        <f t="shared" si="315"/>
        <v>photobooks</v>
      </c>
      <c r="S3342" s="10">
        <f t="shared" si="316"/>
        <v>42296.583379629628</v>
      </c>
      <c r="T3342" s="10">
        <f t="shared" si="317"/>
        <v>42326.625046296293</v>
      </c>
    </row>
    <row r="3343" spans="1:20" ht="60" x14ac:dyDescent="0.25">
      <c r="A3343">
        <v>1959</v>
      </c>
      <c r="B3343" s="3" t="s">
        <v>1960</v>
      </c>
      <c r="C3343" s="3" t="s">
        <v>6069</v>
      </c>
      <c r="D3343">
        <v>10000</v>
      </c>
      <c r="E3343">
        <v>15673.44</v>
      </c>
      <c r="F3343" t="s">
        <v>8219</v>
      </c>
      <c r="G3343" t="s">
        <v>8224</v>
      </c>
      <c r="H3343" t="s">
        <v>8246</v>
      </c>
      <c r="I3343">
        <v>1412121600</v>
      </c>
      <c r="J3343">
        <v>1408565860</v>
      </c>
      <c r="K3343" t="b">
        <v>1</v>
      </c>
      <c r="L3343">
        <v>424</v>
      </c>
      <c r="M3343" t="b">
        <v>1</v>
      </c>
      <c r="N3343" t="s">
        <v>8295</v>
      </c>
      <c r="O3343" s="9">
        <f t="shared" si="312"/>
        <v>157</v>
      </c>
      <c r="P3343" s="5">
        <f t="shared" si="313"/>
        <v>36.965660377358489</v>
      </c>
      <c r="Q3343" t="str">
        <f t="shared" si="314"/>
        <v>technology</v>
      </c>
      <c r="R3343" t="str">
        <f t="shared" si="315"/>
        <v>hardware</v>
      </c>
      <c r="S3343" s="10">
        <f t="shared" si="316"/>
        <v>41871.845601851855</v>
      </c>
      <c r="T3343" s="10">
        <f t="shared" si="317"/>
        <v>41913</v>
      </c>
    </row>
    <row r="3344" spans="1:20" ht="45" x14ac:dyDescent="0.25">
      <c r="A3344">
        <v>3304</v>
      </c>
      <c r="B3344" s="3" t="s">
        <v>3304</v>
      </c>
      <c r="C3344" s="3" t="s">
        <v>7414</v>
      </c>
      <c r="D3344">
        <v>15000</v>
      </c>
      <c r="E3344">
        <v>15677.5</v>
      </c>
      <c r="F3344" t="s">
        <v>8219</v>
      </c>
      <c r="G3344" t="s">
        <v>8224</v>
      </c>
      <c r="H3344" t="s">
        <v>8246</v>
      </c>
      <c r="I3344">
        <v>1482418752</v>
      </c>
      <c r="J3344">
        <v>1479826752</v>
      </c>
      <c r="K3344" t="b">
        <v>0</v>
      </c>
      <c r="L3344">
        <v>175</v>
      </c>
      <c r="M3344" t="b">
        <v>1</v>
      </c>
      <c r="N3344" t="s">
        <v>8271</v>
      </c>
      <c r="O3344" s="9">
        <f t="shared" si="312"/>
        <v>105</v>
      </c>
      <c r="P3344" s="5">
        <f t="shared" si="313"/>
        <v>89.585714285714289</v>
      </c>
      <c r="Q3344" t="str">
        <f t="shared" si="314"/>
        <v>theater</v>
      </c>
      <c r="R3344" t="str">
        <f t="shared" si="315"/>
        <v>plays</v>
      </c>
      <c r="S3344" s="10">
        <f t="shared" si="316"/>
        <v>42696.624444444446</v>
      </c>
      <c r="T3344" s="10">
        <f t="shared" si="317"/>
        <v>42726.624444444446</v>
      </c>
    </row>
    <row r="3345" spans="1:20" ht="45" x14ac:dyDescent="0.25">
      <c r="A3345">
        <v>3013</v>
      </c>
      <c r="B3345" s="3" t="s">
        <v>3013</v>
      </c>
      <c r="C3345" s="3" t="s">
        <v>7123</v>
      </c>
      <c r="D3345">
        <v>10000</v>
      </c>
      <c r="E3345">
        <v>15696</v>
      </c>
      <c r="F3345" t="s">
        <v>8219</v>
      </c>
      <c r="G3345" t="s">
        <v>8224</v>
      </c>
      <c r="H3345" t="s">
        <v>8246</v>
      </c>
      <c r="I3345">
        <v>1434917049</v>
      </c>
      <c r="J3345">
        <v>1432325049</v>
      </c>
      <c r="K3345" t="b">
        <v>0</v>
      </c>
      <c r="L3345">
        <v>107</v>
      </c>
      <c r="M3345" t="b">
        <v>1</v>
      </c>
      <c r="N3345" t="s">
        <v>8303</v>
      </c>
      <c r="O3345" s="9">
        <f t="shared" si="312"/>
        <v>157</v>
      </c>
      <c r="P3345" s="5">
        <f t="shared" si="313"/>
        <v>146.69158878504672</v>
      </c>
      <c r="Q3345" t="str">
        <f t="shared" si="314"/>
        <v>theater</v>
      </c>
      <c r="R3345" t="str">
        <f t="shared" si="315"/>
        <v>spaces</v>
      </c>
      <c r="S3345" s="10">
        <f t="shared" si="316"/>
        <v>42146.836215277777</v>
      </c>
      <c r="T3345" s="10">
        <f t="shared" si="317"/>
        <v>42176.836215277777</v>
      </c>
    </row>
    <row r="3346" spans="1:20" ht="60" x14ac:dyDescent="0.25">
      <c r="A3346">
        <v>534</v>
      </c>
      <c r="B3346" s="3" t="s">
        <v>535</v>
      </c>
      <c r="C3346" s="3" t="s">
        <v>4644</v>
      </c>
      <c r="D3346">
        <v>15000</v>
      </c>
      <c r="E3346">
        <v>15700</v>
      </c>
      <c r="F3346" t="s">
        <v>8219</v>
      </c>
      <c r="G3346" t="s">
        <v>8234</v>
      </c>
      <c r="H3346" t="s">
        <v>8254</v>
      </c>
      <c r="I3346">
        <v>1446418800</v>
      </c>
      <c r="J3346">
        <v>1443036470</v>
      </c>
      <c r="K3346" t="b">
        <v>0</v>
      </c>
      <c r="L3346">
        <v>48</v>
      </c>
      <c r="M3346" t="b">
        <v>1</v>
      </c>
      <c r="N3346" t="s">
        <v>8271</v>
      </c>
      <c r="O3346" s="9">
        <f t="shared" si="312"/>
        <v>105</v>
      </c>
      <c r="P3346" s="5">
        <f t="shared" si="313"/>
        <v>327.08333333333331</v>
      </c>
      <c r="Q3346" t="str">
        <f t="shared" si="314"/>
        <v>theater</v>
      </c>
      <c r="R3346" t="str">
        <f t="shared" si="315"/>
        <v>plays</v>
      </c>
      <c r="S3346" s="10">
        <f t="shared" si="316"/>
        <v>42270.810995370368</v>
      </c>
      <c r="T3346" s="10">
        <f t="shared" si="317"/>
        <v>42309.958333333328</v>
      </c>
    </row>
    <row r="3347" spans="1:20" ht="45" x14ac:dyDescent="0.25">
      <c r="A3347">
        <v>3274</v>
      </c>
      <c r="B3347" s="3" t="s">
        <v>3274</v>
      </c>
      <c r="C3347" s="3" t="s">
        <v>7384</v>
      </c>
      <c r="D3347">
        <v>15500</v>
      </c>
      <c r="E3347">
        <v>15705</v>
      </c>
      <c r="F3347" t="s">
        <v>8219</v>
      </c>
      <c r="G3347" t="s">
        <v>8224</v>
      </c>
      <c r="H3347" t="s">
        <v>8246</v>
      </c>
      <c r="I3347">
        <v>1458075600</v>
      </c>
      <c r="J3347">
        <v>1454259272</v>
      </c>
      <c r="K3347" t="b">
        <v>1</v>
      </c>
      <c r="L3347">
        <v>286</v>
      </c>
      <c r="M3347" t="b">
        <v>1</v>
      </c>
      <c r="N3347" t="s">
        <v>8271</v>
      </c>
      <c r="O3347" s="9">
        <f t="shared" si="312"/>
        <v>101</v>
      </c>
      <c r="P3347" s="5">
        <f t="shared" si="313"/>
        <v>54.912587412587413</v>
      </c>
      <c r="Q3347" t="str">
        <f t="shared" si="314"/>
        <v>theater</v>
      </c>
      <c r="R3347" t="str">
        <f t="shared" si="315"/>
        <v>plays</v>
      </c>
      <c r="S3347" s="10">
        <f t="shared" si="316"/>
        <v>42400.704537037032</v>
      </c>
      <c r="T3347" s="10">
        <f t="shared" si="317"/>
        <v>42444.875</v>
      </c>
    </row>
    <row r="3348" spans="1:20" ht="60" x14ac:dyDescent="0.25">
      <c r="A3348">
        <v>289</v>
      </c>
      <c r="B3348" s="3" t="s">
        <v>290</v>
      </c>
      <c r="C3348" s="3" t="s">
        <v>4399</v>
      </c>
      <c r="D3348">
        <v>15000</v>
      </c>
      <c r="E3348">
        <v>15723</v>
      </c>
      <c r="F3348" t="s">
        <v>8219</v>
      </c>
      <c r="G3348" t="s">
        <v>8225</v>
      </c>
      <c r="H3348" t="s">
        <v>8247</v>
      </c>
      <c r="I3348">
        <v>1383389834</v>
      </c>
      <c r="J3348">
        <v>1380797834</v>
      </c>
      <c r="K3348" t="b">
        <v>1</v>
      </c>
      <c r="L3348">
        <v>232</v>
      </c>
      <c r="M3348" t="b">
        <v>1</v>
      </c>
      <c r="N3348" t="s">
        <v>8269</v>
      </c>
      <c r="O3348" s="9">
        <f t="shared" si="312"/>
        <v>105</v>
      </c>
      <c r="P3348" s="5">
        <f t="shared" si="313"/>
        <v>67.771551724137936</v>
      </c>
      <c r="Q3348" t="str">
        <f t="shared" si="314"/>
        <v>film &amp; video</v>
      </c>
      <c r="R3348" t="str">
        <f t="shared" si="315"/>
        <v>documentary</v>
      </c>
      <c r="S3348" s="10">
        <f t="shared" si="316"/>
        <v>41550.456412037034</v>
      </c>
      <c r="T3348" s="10">
        <f t="shared" si="317"/>
        <v>41580.456412037034</v>
      </c>
    </row>
    <row r="3349" spans="1:20" ht="45" x14ac:dyDescent="0.25">
      <c r="A3349">
        <v>2182</v>
      </c>
      <c r="B3349" s="3" t="s">
        <v>2183</v>
      </c>
      <c r="C3349" s="3" t="s">
        <v>6292</v>
      </c>
      <c r="D3349">
        <v>3000</v>
      </c>
      <c r="E3349">
        <v>15725</v>
      </c>
      <c r="F3349" t="s">
        <v>8219</v>
      </c>
      <c r="G3349" t="s">
        <v>8229</v>
      </c>
      <c r="H3349" t="s">
        <v>8251</v>
      </c>
      <c r="I3349">
        <v>1412285825</v>
      </c>
      <c r="J3349">
        <v>1409261825</v>
      </c>
      <c r="K3349" t="b">
        <v>0</v>
      </c>
      <c r="L3349">
        <v>356</v>
      </c>
      <c r="M3349" t="b">
        <v>1</v>
      </c>
      <c r="N3349" t="s">
        <v>8297</v>
      </c>
      <c r="O3349" s="9">
        <f t="shared" si="312"/>
        <v>524</v>
      </c>
      <c r="P3349" s="5">
        <f t="shared" si="313"/>
        <v>44.171348314606739</v>
      </c>
      <c r="Q3349" t="str">
        <f t="shared" si="314"/>
        <v>games</v>
      </c>
      <c r="R3349" t="str">
        <f t="shared" si="315"/>
        <v>tabletop games</v>
      </c>
      <c r="S3349" s="10">
        <f t="shared" si="316"/>
        <v>41879.900752314818</v>
      </c>
      <c r="T3349" s="10">
        <f t="shared" si="317"/>
        <v>41914.900752314818</v>
      </c>
    </row>
    <row r="3350" spans="1:20" ht="60" x14ac:dyDescent="0.25">
      <c r="A3350">
        <v>2995</v>
      </c>
      <c r="B3350" s="3" t="s">
        <v>2995</v>
      </c>
      <c r="C3350" s="3" t="s">
        <v>7105</v>
      </c>
      <c r="D3350">
        <v>15000</v>
      </c>
      <c r="E3350">
        <v>15744</v>
      </c>
      <c r="F3350" t="s">
        <v>8219</v>
      </c>
      <c r="G3350" t="s">
        <v>8224</v>
      </c>
      <c r="H3350" t="s">
        <v>8246</v>
      </c>
      <c r="I3350">
        <v>1484841471</v>
      </c>
      <c r="J3350">
        <v>1482249471</v>
      </c>
      <c r="K3350" t="b">
        <v>0</v>
      </c>
      <c r="L3350">
        <v>249</v>
      </c>
      <c r="M3350" t="b">
        <v>1</v>
      </c>
      <c r="N3350" t="s">
        <v>8303</v>
      </c>
      <c r="O3350" s="9">
        <f t="shared" si="312"/>
        <v>105</v>
      </c>
      <c r="P3350" s="5">
        <f t="shared" si="313"/>
        <v>63.2289156626506</v>
      </c>
      <c r="Q3350" t="str">
        <f t="shared" si="314"/>
        <v>theater</v>
      </c>
      <c r="R3350" t="str">
        <f t="shared" si="315"/>
        <v>spaces</v>
      </c>
      <c r="S3350" s="10">
        <f t="shared" si="316"/>
        <v>42724.665173611109</v>
      </c>
      <c r="T3350" s="10">
        <f t="shared" si="317"/>
        <v>42754.665173611109</v>
      </c>
    </row>
    <row r="3351" spans="1:20" ht="30" x14ac:dyDescent="0.25">
      <c r="A3351">
        <v>2618</v>
      </c>
      <c r="B3351" s="3" t="s">
        <v>2618</v>
      </c>
      <c r="C3351" s="3" t="s">
        <v>6728</v>
      </c>
      <c r="D3351">
        <v>15000</v>
      </c>
      <c r="E3351">
        <v>15808</v>
      </c>
      <c r="F3351" t="s">
        <v>8219</v>
      </c>
      <c r="G3351" t="s">
        <v>8224</v>
      </c>
      <c r="H3351" t="s">
        <v>8246</v>
      </c>
      <c r="I3351">
        <v>1449000061</v>
      </c>
      <c r="J3351">
        <v>1443812461</v>
      </c>
      <c r="K3351" t="b">
        <v>1</v>
      </c>
      <c r="L3351">
        <v>77</v>
      </c>
      <c r="M3351" t="b">
        <v>1</v>
      </c>
      <c r="N3351" t="s">
        <v>8301</v>
      </c>
      <c r="O3351" s="9">
        <f t="shared" si="312"/>
        <v>105</v>
      </c>
      <c r="P3351" s="5">
        <f t="shared" si="313"/>
        <v>205.2987012987013</v>
      </c>
      <c r="Q3351" t="str">
        <f t="shared" si="314"/>
        <v>technology</v>
      </c>
      <c r="R3351" t="str">
        <f t="shared" si="315"/>
        <v>space exploration</v>
      </c>
      <c r="S3351" s="10">
        <f t="shared" si="316"/>
        <v>42279.792372685188</v>
      </c>
      <c r="T3351" s="10">
        <f t="shared" si="317"/>
        <v>42339.834039351852</v>
      </c>
    </row>
    <row r="3352" spans="1:20" ht="60" x14ac:dyDescent="0.25">
      <c r="A3352">
        <v>2257</v>
      </c>
      <c r="B3352" s="3" t="s">
        <v>2258</v>
      </c>
      <c r="C3352" s="3" t="s">
        <v>6367</v>
      </c>
      <c r="D3352">
        <v>2500</v>
      </c>
      <c r="E3352">
        <v>15903.5</v>
      </c>
      <c r="F3352" t="s">
        <v>8219</v>
      </c>
      <c r="G3352" t="s">
        <v>8225</v>
      </c>
      <c r="H3352" t="s">
        <v>8247</v>
      </c>
      <c r="I3352">
        <v>1466377200</v>
      </c>
      <c r="J3352">
        <v>1463351329</v>
      </c>
      <c r="K3352" t="b">
        <v>0</v>
      </c>
      <c r="L3352">
        <v>169</v>
      </c>
      <c r="M3352" t="b">
        <v>1</v>
      </c>
      <c r="N3352" t="s">
        <v>8297</v>
      </c>
      <c r="O3352" s="9">
        <f t="shared" si="312"/>
        <v>636</v>
      </c>
      <c r="P3352" s="5">
        <f t="shared" si="313"/>
        <v>94.103550295857985</v>
      </c>
      <c r="Q3352" t="str">
        <f t="shared" si="314"/>
        <v>games</v>
      </c>
      <c r="R3352" t="str">
        <f t="shared" si="315"/>
        <v>tabletop games</v>
      </c>
      <c r="S3352" s="10">
        <f t="shared" si="316"/>
        <v>42505.936678240745</v>
      </c>
      <c r="T3352" s="10">
        <f t="shared" si="317"/>
        <v>42540.958333333328</v>
      </c>
    </row>
    <row r="3353" spans="1:20" ht="60" x14ac:dyDescent="0.25">
      <c r="A3353">
        <v>1277</v>
      </c>
      <c r="B3353" s="3" t="s">
        <v>1278</v>
      </c>
      <c r="C3353" s="3" t="s">
        <v>5387</v>
      </c>
      <c r="D3353">
        <v>15000</v>
      </c>
      <c r="E3353">
        <v>15918.65</v>
      </c>
      <c r="F3353" t="s">
        <v>8219</v>
      </c>
      <c r="G3353" t="s">
        <v>8224</v>
      </c>
      <c r="H3353" t="s">
        <v>8246</v>
      </c>
      <c r="I3353">
        <v>1346765347</v>
      </c>
      <c r="J3353">
        <v>1343741347</v>
      </c>
      <c r="K3353" t="b">
        <v>1</v>
      </c>
      <c r="L3353">
        <v>413</v>
      </c>
      <c r="M3353" t="b">
        <v>1</v>
      </c>
      <c r="N3353" t="s">
        <v>8276</v>
      </c>
      <c r="O3353" s="9">
        <f t="shared" si="312"/>
        <v>106</v>
      </c>
      <c r="P3353" s="5">
        <f t="shared" si="313"/>
        <v>38.543946731234868</v>
      </c>
      <c r="Q3353" t="str">
        <f t="shared" si="314"/>
        <v>music</v>
      </c>
      <c r="R3353" t="str">
        <f t="shared" si="315"/>
        <v>rock</v>
      </c>
      <c r="S3353" s="10">
        <f t="shared" si="316"/>
        <v>41121.561886574076</v>
      </c>
      <c r="T3353" s="10">
        <f t="shared" si="317"/>
        <v>41156.561886574076</v>
      </c>
    </row>
    <row r="3354" spans="1:20" ht="60" x14ac:dyDescent="0.25">
      <c r="A3354">
        <v>2666</v>
      </c>
      <c r="B3354" s="3" t="s">
        <v>2666</v>
      </c>
      <c r="C3354" s="3" t="s">
        <v>6776</v>
      </c>
      <c r="D3354">
        <v>10000</v>
      </c>
      <c r="E3354">
        <v>15929.51</v>
      </c>
      <c r="F3354" t="s">
        <v>8219</v>
      </c>
      <c r="G3354" t="s">
        <v>8224</v>
      </c>
      <c r="H3354" t="s">
        <v>8246</v>
      </c>
      <c r="I3354">
        <v>1443214800</v>
      </c>
      <c r="J3354">
        <v>1440008439</v>
      </c>
      <c r="K3354" t="b">
        <v>0</v>
      </c>
      <c r="L3354">
        <v>206</v>
      </c>
      <c r="M3354" t="b">
        <v>1</v>
      </c>
      <c r="N3354" t="s">
        <v>8302</v>
      </c>
      <c r="O3354" s="9">
        <f t="shared" si="312"/>
        <v>159</v>
      </c>
      <c r="P3354" s="5">
        <f t="shared" si="313"/>
        <v>77.327718446601949</v>
      </c>
      <c r="Q3354" t="str">
        <f t="shared" si="314"/>
        <v>technology</v>
      </c>
      <c r="R3354" t="str">
        <f t="shared" si="315"/>
        <v>makerspaces</v>
      </c>
      <c r="S3354" s="10">
        <f t="shared" si="316"/>
        <v>42235.764340277776</v>
      </c>
      <c r="T3354" s="10">
        <f t="shared" si="317"/>
        <v>42272.875</v>
      </c>
    </row>
    <row r="3355" spans="1:20" ht="30" x14ac:dyDescent="0.25">
      <c r="A3355">
        <v>2196</v>
      </c>
      <c r="B3355" s="3" t="s">
        <v>2197</v>
      </c>
      <c r="C3355" s="3" t="s">
        <v>6306</v>
      </c>
      <c r="D3355">
        <v>14000</v>
      </c>
      <c r="E3355">
        <v>15937</v>
      </c>
      <c r="F3355" t="s">
        <v>8219</v>
      </c>
      <c r="G3355" t="s">
        <v>8224</v>
      </c>
      <c r="H3355" t="s">
        <v>8246</v>
      </c>
      <c r="I3355">
        <v>1480662000</v>
      </c>
      <c r="J3355">
        <v>1478000502</v>
      </c>
      <c r="K3355" t="b">
        <v>0</v>
      </c>
      <c r="L3355">
        <v>234</v>
      </c>
      <c r="M3355" t="b">
        <v>1</v>
      </c>
      <c r="N3355" t="s">
        <v>8297</v>
      </c>
      <c r="O3355" s="9">
        <f t="shared" si="312"/>
        <v>114</v>
      </c>
      <c r="P3355" s="5">
        <f t="shared" si="313"/>
        <v>68.106837606837601</v>
      </c>
      <c r="Q3355" t="str">
        <f t="shared" si="314"/>
        <v>games</v>
      </c>
      <c r="R3355" t="str">
        <f t="shared" si="315"/>
        <v>tabletop games</v>
      </c>
      <c r="S3355" s="10">
        <f t="shared" si="316"/>
        <v>42675.487291666665</v>
      </c>
      <c r="T3355" s="10">
        <f t="shared" si="317"/>
        <v>42706.291666666672</v>
      </c>
    </row>
    <row r="3356" spans="1:20" ht="45" x14ac:dyDescent="0.25">
      <c r="A3356">
        <v>396</v>
      </c>
      <c r="B3356" s="3" t="s">
        <v>397</v>
      </c>
      <c r="C3356" s="3" t="s">
        <v>4506</v>
      </c>
      <c r="D3356">
        <v>15000</v>
      </c>
      <c r="E3356">
        <v>16000</v>
      </c>
      <c r="F3356" t="s">
        <v>8219</v>
      </c>
      <c r="G3356" t="s">
        <v>8224</v>
      </c>
      <c r="H3356" t="s">
        <v>8246</v>
      </c>
      <c r="I3356">
        <v>1341668006</v>
      </c>
      <c r="J3356">
        <v>1340372006</v>
      </c>
      <c r="K3356" t="b">
        <v>0</v>
      </c>
      <c r="L3356">
        <v>196</v>
      </c>
      <c r="M3356" t="b">
        <v>1</v>
      </c>
      <c r="N3356" t="s">
        <v>8269</v>
      </c>
      <c r="O3356" s="9">
        <f t="shared" si="312"/>
        <v>107</v>
      </c>
      <c r="P3356" s="5">
        <f t="shared" si="313"/>
        <v>81.632653061224488</v>
      </c>
      <c r="Q3356" t="str">
        <f t="shared" si="314"/>
        <v>film &amp; video</v>
      </c>
      <c r="R3356" t="str">
        <f t="shared" si="315"/>
        <v>documentary</v>
      </c>
      <c r="S3356" s="10">
        <f t="shared" si="316"/>
        <v>41082.564884259256</v>
      </c>
      <c r="T3356" s="10">
        <f t="shared" si="317"/>
        <v>41097.564884259256</v>
      </c>
    </row>
    <row r="3357" spans="1:20" ht="60" x14ac:dyDescent="0.25">
      <c r="A3357">
        <v>240</v>
      </c>
      <c r="B3357" s="3" t="s">
        <v>242</v>
      </c>
      <c r="C3357" s="3" t="s">
        <v>4350</v>
      </c>
      <c r="D3357">
        <v>15000</v>
      </c>
      <c r="E3357">
        <v>16145.12</v>
      </c>
      <c r="F3357" t="s">
        <v>8219</v>
      </c>
      <c r="G3357" t="s">
        <v>8224</v>
      </c>
      <c r="H3357" t="s">
        <v>8246</v>
      </c>
      <c r="I3357">
        <v>1367773211</v>
      </c>
      <c r="J3357">
        <v>1363885211</v>
      </c>
      <c r="K3357" t="b">
        <v>1</v>
      </c>
      <c r="L3357">
        <v>137</v>
      </c>
      <c r="M3357" t="b">
        <v>1</v>
      </c>
      <c r="N3357" t="s">
        <v>8269</v>
      </c>
      <c r="O3357" s="9">
        <f t="shared" si="312"/>
        <v>108</v>
      </c>
      <c r="P3357" s="5">
        <f t="shared" si="313"/>
        <v>117.84759124087591</v>
      </c>
      <c r="Q3357" t="str">
        <f t="shared" si="314"/>
        <v>film &amp; video</v>
      </c>
      <c r="R3357" t="str">
        <f t="shared" si="315"/>
        <v>documentary</v>
      </c>
      <c r="S3357" s="10">
        <f t="shared" si="316"/>
        <v>41354.708460648151</v>
      </c>
      <c r="T3357" s="10">
        <f t="shared" si="317"/>
        <v>41399.708460648151</v>
      </c>
    </row>
    <row r="3358" spans="1:20" ht="60" x14ac:dyDescent="0.25">
      <c r="A3358">
        <v>1510</v>
      </c>
      <c r="B3358" s="3" t="s">
        <v>1511</v>
      </c>
      <c r="C3358" s="3" t="s">
        <v>5620</v>
      </c>
      <c r="D3358">
        <v>16000</v>
      </c>
      <c r="E3358">
        <v>16165.6</v>
      </c>
      <c r="F3358" t="s">
        <v>8219</v>
      </c>
      <c r="G3358" t="s">
        <v>8225</v>
      </c>
      <c r="H3358" t="s">
        <v>8247</v>
      </c>
      <c r="I3358">
        <v>1405761278</v>
      </c>
      <c r="J3358">
        <v>1403169278</v>
      </c>
      <c r="K3358" t="b">
        <v>1</v>
      </c>
      <c r="L3358">
        <v>405</v>
      </c>
      <c r="M3358" t="b">
        <v>1</v>
      </c>
      <c r="N3358" t="s">
        <v>8285</v>
      </c>
      <c r="O3358" s="9">
        <f t="shared" si="312"/>
        <v>101</v>
      </c>
      <c r="P3358" s="5">
        <f t="shared" si="313"/>
        <v>39.91506172839506</v>
      </c>
      <c r="Q3358" t="str">
        <f t="shared" si="314"/>
        <v>photography</v>
      </c>
      <c r="R3358" t="str">
        <f t="shared" si="315"/>
        <v>photobooks</v>
      </c>
      <c r="S3358" s="10">
        <f t="shared" si="316"/>
        <v>41809.385162037033</v>
      </c>
      <c r="T3358" s="10">
        <f t="shared" si="317"/>
        <v>41839.385162037033</v>
      </c>
    </row>
    <row r="3359" spans="1:20" ht="45" x14ac:dyDescent="0.25">
      <c r="A3359">
        <v>1753</v>
      </c>
      <c r="B3359" s="3" t="s">
        <v>1754</v>
      </c>
      <c r="C3359" s="3" t="s">
        <v>5863</v>
      </c>
      <c r="D3359">
        <v>15000</v>
      </c>
      <c r="E3359">
        <v>16200</v>
      </c>
      <c r="F3359" t="s">
        <v>8219</v>
      </c>
      <c r="G3359" t="s">
        <v>8232</v>
      </c>
      <c r="H3359" t="s">
        <v>8253</v>
      </c>
      <c r="I3359">
        <v>1458579568</v>
      </c>
      <c r="J3359">
        <v>1455991168</v>
      </c>
      <c r="K3359" t="b">
        <v>0</v>
      </c>
      <c r="L3359">
        <v>35</v>
      </c>
      <c r="M3359" t="b">
        <v>1</v>
      </c>
      <c r="N3359" t="s">
        <v>8285</v>
      </c>
      <c r="O3359" s="9">
        <f t="shared" si="312"/>
        <v>108</v>
      </c>
      <c r="P3359" s="5">
        <f t="shared" si="313"/>
        <v>462.85714285714283</v>
      </c>
      <c r="Q3359" t="str">
        <f t="shared" si="314"/>
        <v>photography</v>
      </c>
      <c r="R3359" t="str">
        <f t="shared" si="315"/>
        <v>photobooks</v>
      </c>
      <c r="S3359" s="10">
        <f t="shared" si="316"/>
        <v>42420.74962962963</v>
      </c>
      <c r="T3359" s="10">
        <f t="shared" si="317"/>
        <v>42450.707962962959</v>
      </c>
    </row>
    <row r="3360" spans="1:20" ht="60" x14ac:dyDescent="0.25">
      <c r="A3360">
        <v>1257</v>
      </c>
      <c r="B3360" s="3" t="s">
        <v>1258</v>
      </c>
      <c r="C3360" s="3" t="s">
        <v>5367</v>
      </c>
      <c r="D3360">
        <v>5500</v>
      </c>
      <c r="E3360">
        <v>16210</v>
      </c>
      <c r="F3360" t="s">
        <v>8219</v>
      </c>
      <c r="G3360" t="s">
        <v>8224</v>
      </c>
      <c r="H3360" t="s">
        <v>8246</v>
      </c>
      <c r="I3360">
        <v>1301792590</v>
      </c>
      <c r="J3360">
        <v>1297562590</v>
      </c>
      <c r="K3360" t="b">
        <v>1</v>
      </c>
      <c r="L3360">
        <v>176</v>
      </c>
      <c r="M3360" t="b">
        <v>1</v>
      </c>
      <c r="N3360" t="s">
        <v>8276</v>
      </c>
      <c r="O3360" s="9">
        <f t="shared" si="312"/>
        <v>295</v>
      </c>
      <c r="P3360" s="5">
        <f t="shared" si="313"/>
        <v>92.102272727272734</v>
      </c>
      <c r="Q3360" t="str">
        <f t="shared" si="314"/>
        <v>music</v>
      </c>
      <c r="R3360" t="str">
        <f t="shared" si="315"/>
        <v>rock</v>
      </c>
      <c r="S3360" s="10">
        <f t="shared" si="316"/>
        <v>40587.085532407407</v>
      </c>
      <c r="T3360" s="10">
        <f t="shared" si="317"/>
        <v>40636.043865740743</v>
      </c>
    </row>
    <row r="3361" spans="1:20" ht="60" x14ac:dyDescent="0.25">
      <c r="A3361">
        <v>2044</v>
      </c>
      <c r="B3361" s="3" t="s">
        <v>2045</v>
      </c>
      <c r="C3361" s="3" t="s">
        <v>6154</v>
      </c>
      <c r="D3361">
        <v>15000</v>
      </c>
      <c r="E3361">
        <v>16232</v>
      </c>
      <c r="F3361" t="s">
        <v>8219</v>
      </c>
      <c r="G3361" t="s">
        <v>8224</v>
      </c>
      <c r="H3361" t="s">
        <v>8246</v>
      </c>
      <c r="I3361">
        <v>1434212714</v>
      </c>
      <c r="J3361">
        <v>1431620714</v>
      </c>
      <c r="K3361" t="b">
        <v>0</v>
      </c>
      <c r="L3361">
        <v>180</v>
      </c>
      <c r="M3361" t="b">
        <v>1</v>
      </c>
      <c r="N3361" t="s">
        <v>8295</v>
      </c>
      <c r="O3361" s="9">
        <f t="shared" si="312"/>
        <v>108</v>
      </c>
      <c r="P3361" s="5">
        <f t="shared" si="313"/>
        <v>90.177777777777777</v>
      </c>
      <c r="Q3361" t="str">
        <f t="shared" si="314"/>
        <v>technology</v>
      </c>
      <c r="R3361" t="str">
        <f t="shared" si="315"/>
        <v>hardware</v>
      </c>
      <c r="S3361" s="10">
        <f t="shared" si="316"/>
        <v>42138.684189814812</v>
      </c>
      <c r="T3361" s="10">
        <f t="shared" si="317"/>
        <v>42168.684189814812</v>
      </c>
    </row>
    <row r="3362" spans="1:20" ht="60" x14ac:dyDescent="0.25">
      <c r="A3362">
        <v>286</v>
      </c>
      <c r="B3362" s="3" t="s">
        <v>287</v>
      </c>
      <c r="C3362" s="3" t="s">
        <v>4396</v>
      </c>
      <c r="D3362">
        <v>15000</v>
      </c>
      <c r="E3362">
        <v>16373</v>
      </c>
      <c r="F3362" t="s">
        <v>8219</v>
      </c>
      <c r="G3362" t="s">
        <v>8224</v>
      </c>
      <c r="H3362" t="s">
        <v>8246</v>
      </c>
      <c r="I3362">
        <v>1364236524</v>
      </c>
      <c r="J3362">
        <v>1360352124</v>
      </c>
      <c r="K3362" t="b">
        <v>1</v>
      </c>
      <c r="L3362">
        <v>135</v>
      </c>
      <c r="M3362" t="b">
        <v>1</v>
      </c>
      <c r="N3362" t="s">
        <v>8269</v>
      </c>
      <c r="O3362" s="9">
        <f t="shared" si="312"/>
        <v>109</v>
      </c>
      <c r="P3362" s="5">
        <f t="shared" si="313"/>
        <v>121.28148148148148</v>
      </c>
      <c r="Q3362" t="str">
        <f t="shared" si="314"/>
        <v>film &amp; video</v>
      </c>
      <c r="R3362" t="str">
        <f t="shared" si="315"/>
        <v>documentary</v>
      </c>
      <c r="S3362" s="10">
        <f t="shared" si="316"/>
        <v>41313.816249999996</v>
      </c>
      <c r="T3362" s="10">
        <f t="shared" si="317"/>
        <v>41358.774583333332</v>
      </c>
    </row>
    <row r="3363" spans="1:20" ht="45" x14ac:dyDescent="0.25">
      <c r="A3363">
        <v>3402</v>
      </c>
      <c r="B3363" s="3" t="s">
        <v>3401</v>
      </c>
      <c r="C3363" s="3" t="s">
        <v>7512</v>
      </c>
      <c r="D3363">
        <v>15000</v>
      </c>
      <c r="E3363">
        <v>16465</v>
      </c>
      <c r="F3363" t="s">
        <v>8219</v>
      </c>
      <c r="G3363" t="s">
        <v>8224</v>
      </c>
      <c r="H3363" t="s">
        <v>8246</v>
      </c>
      <c r="I3363">
        <v>1447295460</v>
      </c>
      <c r="J3363">
        <v>1444747843</v>
      </c>
      <c r="K3363" t="b">
        <v>0</v>
      </c>
      <c r="L3363">
        <v>165</v>
      </c>
      <c r="M3363" t="b">
        <v>1</v>
      </c>
      <c r="N3363" t="s">
        <v>8271</v>
      </c>
      <c r="O3363" s="9">
        <f t="shared" si="312"/>
        <v>110</v>
      </c>
      <c r="P3363" s="5">
        <f t="shared" si="313"/>
        <v>99.787878787878782</v>
      </c>
      <c r="Q3363" t="str">
        <f t="shared" si="314"/>
        <v>theater</v>
      </c>
      <c r="R3363" t="str">
        <f t="shared" si="315"/>
        <v>plays</v>
      </c>
      <c r="S3363" s="10">
        <f t="shared" si="316"/>
        <v>42290.61855324074</v>
      </c>
      <c r="T3363" s="10">
        <f t="shared" si="317"/>
        <v>42320.104861111111</v>
      </c>
    </row>
    <row r="3364" spans="1:20" ht="45" x14ac:dyDescent="0.25">
      <c r="A3364">
        <v>3043</v>
      </c>
      <c r="B3364" s="3" t="s">
        <v>3043</v>
      </c>
      <c r="C3364" s="3" t="s">
        <v>7153</v>
      </c>
      <c r="D3364">
        <v>15000</v>
      </c>
      <c r="E3364">
        <v>16501</v>
      </c>
      <c r="F3364" t="s">
        <v>8219</v>
      </c>
      <c r="G3364" t="s">
        <v>8229</v>
      </c>
      <c r="H3364" t="s">
        <v>8251</v>
      </c>
      <c r="I3364">
        <v>1429152600</v>
      </c>
      <c r="J3364">
        <v>1426815699</v>
      </c>
      <c r="K3364" t="b">
        <v>0</v>
      </c>
      <c r="L3364">
        <v>128</v>
      </c>
      <c r="M3364" t="b">
        <v>1</v>
      </c>
      <c r="N3364" t="s">
        <v>8303</v>
      </c>
      <c r="O3364" s="9">
        <f t="shared" si="312"/>
        <v>110</v>
      </c>
      <c r="P3364" s="5">
        <f t="shared" si="313"/>
        <v>128.9140625</v>
      </c>
      <c r="Q3364" t="str">
        <f t="shared" si="314"/>
        <v>theater</v>
      </c>
      <c r="R3364" t="str">
        <f t="shared" si="315"/>
        <v>spaces</v>
      </c>
      <c r="S3364" s="10">
        <f t="shared" si="316"/>
        <v>42083.070590277777</v>
      </c>
      <c r="T3364" s="10">
        <f t="shared" si="317"/>
        <v>42110.118055555555</v>
      </c>
    </row>
    <row r="3365" spans="1:20" ht="60" x14ac:dyDescent="0.25">
      <c r="A3365">
        <v>338</v>
      </c>
      <c r="B3365" s="3" t="s">
        <v>339</v>
      </c>
      <c r="C3365" s="3" t="s">
        <v>4448</v>
      </c>
      <c r="D3365">
        <v>15000</v>
      </c>
      <c r="E3365">
        <v>16520.04</v>
      </c>
      <c r="F3365" t="s">
        <v>8219</v>
      </c>
      <c r="G3365" t="s">
        <v>8224</v>
      </c>
      <c r="H3365" t="s">
        <v>8246</v>
      </c>
      <c r="I3365">
        <v>1472864400</v>
      </c>
      <c r="J3365">
        <v>1468001290</v>
      </c>
      <c r="K3365" t="b">
        <v>1</v>
      </c>
      <c r="L3365">
        <v>236</v>
      </c>
      <c r="M3365" t="b">
        <v>1</v>
      </c>
      <c r="N3365" t="s">
        <v>8269</v>
      </c>
      <c r="O3365" s="9">
        <f t="shared" si="312"/>
        <v>110</v>
      </c>
      <c r="P3365" s="5">
        <f t="shared" si="313"/>
        <v>70.000169491525426</v>
      </c>
      <c r="Q3365" t="str">
        <f t="shared" si="314"/>
        <v>film &amp; video</v>
      </c>
      <c r="R3365" t="str">
        <f t="shared" si="315"/>
        <v>documentary</v>
      </c>
      <c r="S3365" s="10">
        <f t="shared" si="316"/>
        <v>42559.755671296298</v>
      </c>
      <c r="T3365" s="10">
        <f t="shared" si="317"/>
        <v>42616.041666666672</v>
      </c>
    </row>
    <row r="3366" spans="1:20" ht="60" x14ac:dyDescent="0.25">
      <c r="A3366">
        <v>1505</v>
      </c>
      <c r="B3366" s="3" t="s">
        <v>1506</v>
      </c>
      <c r="C3366" s="3" t="s">
        <v>5615</v>
      </c>
      <c r="D3366">
        <v>16000</v>
      </c>
      <c r="E3366">
        <v>16573</v>
      </c>
      <c r="F3366" t="s">
        <v>8219</v>
      </c>
      <c r="G3366" t="s">
        <v>8236</v>
      </c>
      <c r="H3366" t="s">
        <v>8249</v>
      </c>
      <c r="I3366">
        <v>1458676860</v>
      </c>
      <c r="J3366">
        <v>1455446303</v>
      </c>
      <c r="K3366" t="b">
        <v>1</v>
      </c>
      <c r="L3366">
        <v>345</v>
      </c>
      <c r="M3366" t="b">
        <v>1</v>
      </c>
      <c r="N3366" t="s">
        <v>8285</v>
      </c>
      <c r="O3366" s="9">
        <f t="shared" si="312"/>
        <v>104</v>
      </c>
      <c r="P3366" s="5">
        <f t="shared" si="313"/>
        <v>48.037681159420288</v>
      </c>
      <c r="Q3366" t="str">
        <f t="shared" si="314"/>
        <v>photography</v>
      </c>
      <c r="R3366" t="str">
        <f t="shared" si="315"/>
        <v>photobooks</v>
      </c>
      <c r="S3366" s="10">
        <f t="shared" si="316"/>
        <v>42414.44332175926</v>
      </c>
      <c r="T3366" s="10">
        <f t="shared" si="317"/>
        <v>42451.834027777775</v>
      </c>
    </row>
    <row r="3367" spans="1:20" ht="45" x14ac:dyDescent="0.25">
      <c r="A3367">
        <v>1280</v>
      </c>
      <c r="B3367" s="3" t="s">
        <v>1281</v>
      </c>
      <c r="C3367" s="3" t="s">
        <v>5390</v>
      </c>
      <c r="D3367">
        <v>15000</v>
      </c>
      <c r="E3367">
        <v>16636.78</v>
      </c>
      <c r="F3367" t="s">
        <v>8219</v>
      </c>
      <c r="G3367" t="s">
        <v>8224</v>
      </c>
      <c r="H3367" t="s">
        <v>8246</v>
      </c>
      <c r="I3367">
        <v>1299003054</v>
      </c>
      <c r="J3367">
        <v>1291227054</v>
      </c>
      <c r="K3367" t="b">
        <v>1</v>
      </c>
      <c r="L3367">
        <v>130</v>
      </c>
      <c r="M3367" t="b">
        <v>1</v>
      </c>
      <c r="N3367" t="s">
        <v>8276</v>
      </c>
      <c r="O3367" s="9">
        <f t="shared" si="312"/>
        <v>111</v>
      </c>
      <c r="P3367" s="5">
        <f t="shared" si="313"/>
        <v>127.97523076923076</v>
      </c>
      <c r="Q3367" t="str">
        <f t="shared" si="314"/>
        <v>music</v>
      </c>
      <c r="R3367" t="str">
        <f t="shared" si="315"/>
        <v>rock</v>
      </c>
      <c r="S3367" s="10">
        <f t="shared" si="316"/>
        <v>40513.757569444446</v>
      </c>
      <c r="T3367" s="10">
        <f t="shared" si="317"/>
        <v>40603.757569444446</v>
      </c>
    </row>
    <row r="3368" spans="1:20" ht="45" x14ac:dyDescent="0.25">
      <c r="A3368">
        <v>1203</v>
      </c>
      <c r="B3368" s="3" t="s">
        <v>1204</v>
      </c>
      <c r="C3368" s="3" t="s">
        <v>5313</v>
      </c>
      <c r="D3368">
        <v>16300</v>
      </c>
      <c r="E3368">
        <v>16700</v>
      </c>
      <c r="F3368" t="s">
        <v>8219</v>
      </c>
      <c r="G3368" t="s">
        <v>8224</v>
      </c>
      <c r="H3368" t="s">
        <v>8246</v>
      </c>
      <c r="I3368">
        <v>1433083527</v>
      </c>
      <c r="J3368">
        <v>1430491527</v>
      </c>
      <c r="K3368" t="b">
        <v>0</v>
      </c>
      <c r="L3368">
        <v>101</v>
      </c>
      <c r="M3368" t="b">
        <v>1</v>
      </c>
      <c r="N3368" t="s">
        <v>8285</v>
      </c>
      <c r="O3368" s="9">
        <f t="shared" si="312"/>
        <v>102</v>
      </c>
      <c r="P3368" s="5">
        <f t="shared" si="313"/>
        <v>165.34653465346534</v>
      </c>
      <c r="Q3368" t="str">
        <f t="shared" si="314"/>
        <v>photography</v>
      </c>
      <c r="R3368" t="str">
        <f t="shared" si="315"/>
        <v>photobooks</v>
      </c>
      <c r="S3368" s="10">
        <f t="shared" si="316"/>
        <v>42125.614895833336</v>
      </c>
      <c r="T3368" s="10">
        <f t="shared" si="317"/>
        <v>42155.614895833336</v>
      </c>
    </row>
    <row r="3369" spans="1:20" ht="60" x14ac:dyDescent="0.25">
      <c r="A3369">
        <v>2723</v>
      </c>
      <c r="B3369" s="3" t="s">
        <v>2723</v>
      </c>
      <c r="C3369" s="3" t="s">
        <v>6833</v>
      </c>
      <c r="D3369">
        <v>12000</v>
      </c>
      <c r="E3369">
        <v>16806</v>
      </c>
      <c r="F3369" t="s">
        <v>8219</v>
      </c>
      <c r="G3369" t="s">
        <v>8224</v>
      </c>
      <c r="H3369" t="s">
        <v>8246</v>
      </c>
      <c r="I3369">
        <v>1420060088</v>
      </c>
      <c r="J3369">
        <v>1414872488</v>
      </c>
      <c r="K3369" t="b">
        <v>0</v>
      </c>
      <c r="L3369">
        <v>176</v>
      </c>
      <c r="M3369" t="b">
        <v>1</v>
      </c>
      <c r="N3369" t="s">
        <v>8295</v>
      </c>
      <c r="O3369" s="9">
        <f t="shared" si="312"/>
        <v>140</v>
      </c>
      <c r="P3369" s="5">
        <f t="shared" si="313"/>
        <v>95.48863636363636</v>
      </c>
      <c r="Q3369" t="str">
        <f t="shared" si="314"/>
        <v>technology</v>
      </c>
      <c r="R3369" t="str">
        <f t="shared" si="315"/>
        <v>hardware</v>
      </c>
      <c r="S3369" s="10">
        <f t="shared" si="316"/>
        <v>41944.83898148148</v>
      </c>
      <c r="T3369" s="10">
        <f t="shared" si="317"/>
        <v>42004.880648148144</v>
      </c>
    </row>
    <row r="3370" spans="1:20" ht="60" x14ac:dyDescent="0.25">
      <c r="A3370">
        <v>1972</v>
      </c>
      <c r="B3370" s="3" t="s">
        <v>1973</v>
      </c>
      <c r="C3370" s="3" t="s">
        <v>6082</v>
      </c>
      <c r="D3370">
        <v>2500</v>
      </c>
      <c r="E3370">
        <v>16862</v>
      </c>
      <c r="F3370" t="s">
        <v>8219</v>
      </c>
      <c r="G3370" t="s">
        <v>8224</v>
      </c>
      <c r="H3370" t="s">
        <v>8246</v>
      </c>
      <c r="I3370">
        <v>1353201444</v>
      </c>
      <c r="J3370">
        <v>1350605844</v>
      </c>
      <c r="K3370" t="b">
        <v>1</v>
      </c>
      <c r="L3370">
        <v>238</v>
      </c>
      <c r="M3370" t="b">
        <v>1</v>
      </c>
      <c r="N3370" t="s">
        <v>8295</v>
      </c>
      <c r="O3370" s="9">
        <f t="shared" si="312"/>
        <v>674</v>
      </c>
      <c r="P3370" s="5">
        <f t="shared" si="313"/>
        <v>70.848739495798313</v>
      </c>
      <c r="Q3370" t="str">
        <f t="shared" si="314"/>
        <v>technology</v>
      </c>
      <c r="R3370" t="str">
        <f t="shared" si="315"/>
        <v>hardware</v>
      </c>
      <c r="S3370" s="10">
        <f t="shared" si="316"/>
        <v>41201.012083333335</v>
      </c>
      <c r="T3370" s="10">
        <f t="shared" si="317"/>
        <v>41231.053749999999</v>
      </c>
    </row>
    <row r="3371" spans="1:20" ht="60" x14ac:dyDescent="0.25">
      <c r="A3371">
        <v>346</v>
      </c>
      <c r="B3371" s="3" t="s">
        <v>347</v>
      </c>
      <c r="C3371" s="3" t="s">
        <v>4456</v>
      </c>
      <c r="D3371">
        <v>10000</v>
      </c>
      <c r="E3371">
        <v>17028.88</v>
      </c>
      <c r="F3371" t="s">
        <v>8219</v>
      </c>
      <c r="G3371" t="s">
        <v>8224</v>
      </c>
      <c r="H3371" t="s">
        <v>8246</v>
      </c>
      <c r="I3371">
        <v>1444824021</v>
      </c>
      <c r="J3371">
        <v>1442232021</v>
      </c>
      <c r="K3371" t="b">
        <v>1</v>
      </c>
      <c r="L3371">
        <v>188</v>
      </c>
      <c r="M3371" t="b">
        <v>1</v>
      </c>
      <c r="N3371" t="s">
        <v>8269</v>
      </c>
      <c r="O3371" s="9">
        <f t="shared" si="312"/>
        <v>170</v>
      </c>
      <c r="P3371" s="5">
        <f t="shared" si="313"/>
        <v>90.579148936170213</v>
      </c>
      <c r="Q3371" t="str">
        <f t="shared" si="314"/>
        <v>film &amp; video</v>
      </c>
      <c r="R3371" t="str">
        <f t="shared" si="315"/>
        <v>documentary</v>
      </c>
      <c r="S3371" s="10">
        <f t="shared" si="316"/>
        <v>42261.500243055561</v>
      </c>
      <c r="T3371" s="10">
        <f t="shared" si="317"/>
        <v>42291.500243055561</v>
      </c>
    </row>
    <row r="3372" spans="1:20" ht="45" x14ac:dyDescent="0.25">
      <c r="A3372">
        <v>316</v>
      </c>
      <c r="B3372" s="3" t="s">
        <v>317</v>
      </c>
      <c r="C3372" s="3" t="s">
        <v>4426</v>
      </c>
      <c r="D3372">
        <v>15000</v>
      </c>
      <c r="E3372">
        <v>17066</v>
      </c>
      <c r="F3372" t="s">
        <v>8219</v>
      </c>
      <c r="G3372" t="s">
        <v>8229</v>
      </c>
      <c r="H3372" t="s">
        <v>8251</v>
      </c>
      <c r="I3372">
        <v>1418273940</v>
      </c>
      <c r="J3372">
        <v>1415398197</v>
      </c>
      <c r="K3372" t="b">
        <v>1</v>
      </c>
      <c r="L3372">
        <v>158</v>
      </c>
      <c r="M3372" t="b">
        <v>1</v>
      </c>
      <c r="N3372" t="s">
        <v>8269</v>
      </c>
      <c r="O3372" s="9">
        <f t="shared" si="312"/>
        <v>114</v>
      </c>
      <c r="P3372" s="5">
        <f t="shared" si="313"/>
        <v>108.01265822784811</v>
      </c>
      <c r="Q3372" t="str">
        <f t="shared" si="314"/>
        <v>film &amp; video</v>
      </c>
      <c r="R3372" t="str">
        <f t="shared" si="315"/>
        <v>documentary</v>
      </c>
      <c r="S3372" s="10">
        <f t="shared" si="316"/>
        <v>41950.923576388886</v>
      </c>
      <c r="T3372" s="10">
        <f t="shared" si="317"/>
        <v>41984.207638888889</v>
      </c>
    </row>
    <row r="3373" spans="1:20" ht="60" x14ac:dyDescent="0.25">
      <c r="A3373">
        <v>2108</v>
      </c>
      <c r="B3373" s="3" t="s">
        <v>2109</v>
      </c>
      <c r="C3373" s="3" t="s">
        <v>6218</v>
      </c>
      <c r="D3373">
        <v>16000</v>
      </c>
      <c r="E3373">
        <v>17170</v>
      </c>
      <c r="F3373" t="s">
        <v>8219</v>
      </c>
      <c r="G3373" t="s">
        <v>8224</v>
      </c>
      <c r="H3373" t="s">
        <v>8246</v>
      </c>
      <c r="I3373">
        <v>1347249300</v>
      </c>
      <c r="J3373">
        <v>1344917580</v>
      </c>
      <c r="K3373" t="b">
        <v>0</v>
      </c>
      <c r="L3373">
        <v>191</v>
      </c>
      <c r="M3373" t="b">
        <v>1</v>
      </c>
      <c r="N3373" t="s">
        <v>8279</v>
      </c>
      <c r="O3373" s="9">
        <f t="shared" si="312"/>
        <v>107</v>
      </c>
      <c r="P3373" s="5">
        <f t="shared" si="313"/>
        <v>89.895287958115176</v>
      </c>
      <c r="Q3373" t="str">
        <f t="shared" si="314"/>
        <v>music</v>
      </c>
      <c r="R3373" t="str">
        <f t="shared" si="315"/>
        <v>indie rock</v>
      </c>
      <c r="S3373" s="10">
        <f t="shared" si="316"/>
        <v>41135.175694444442</v>
      </c>
      <c r="T3373" s="10">
        <f t="shared" si="317"/>
        <v>41162.163194444445</v>
      </c>
    </row>
    <row r="3374" spans="1:20" ht="45" x14ac:dyDescent="0.25">
      <c r="A3374">
        <v>2612</v>
      </c>
      <c r="B3374" s="3" t="s">
        <v>2612</v>
      </c>
      <c r="C3374" s="3" t="s">
        <v>6722</v>
      </c>
      <c r="D3374">
        <v>10000</v>
      </c>
      <c r="E3374">
        <v>17176.13</v>
      </c>
      <c r="F3374" t="s">
        <v>8219</v>
      </c>
      <c r="G3374" t="s">
        <v>8224</v>
      </c>
      <c r="H3374" t="s">
        <v>8246</v>
      </c>
      <c r="I3374">
        <v>1420773970</v>
      </c>
      <c r="J3374">
        <v>1418095570</v>
      </c>
      <c r="K3374" t="b">
        <v>1</v>
      </c>
      <c r="L3374">
        <v>294</v>
      </c>
      <c r="M3374" t="b">
        <v>1</v>
      </c>
      <c r="N3374" t="s">
        <v>8301</v>
      </c>
      <c r="O3374" s="9">
        <f t="shared" si="312"/>
        <v>172</v>
      </c>
      <c r="P3374" s="5">
        <f t="shared" si="313"/>
        <v>58.422210884353746</v>
      </c>
      <c r="Q3374" t="str">
        <f t="shared" si="314"/>
        <v>technology</v>
      </c>
      <c r="R3374" t="str">
        <f t="shared" si="315"/>
        <v>space exploration</v>
      </c>
      <c r="S3374" s="10">
        <f t="shared" si="316"/>
        <v>41982.143171296295</v>
      </c>
      <c r="T3374" s="10">
        <f t="shared" si="317"/>
        <v>42013.143171296295</v>
      </c>
    </row>
    <row r="3375" spans="1:20" ht="60" x14ac:dyDescent="0.25">
      <c r="A3375">
        <v>1466</v>
      </c>
      <c r="B3375" s="3" t="s">
        <v>1467</v>
      </c>
      <c r="C3375" s="3" t="s">
        <v>5576</v>
      </c>
      <c r="D3375">
        <v>16000</v>
      </c>
      <c r="E3375">
        <v>17260.37</v>
      </c>
      <c r="F3375" t="s">
        <v>8219</v>
      </c>
      <c r="G3375" t="s">
        <v>8224</v>
      </c>
      <c r="H3375" t="s">
        <v>8246</v>
      </c>
      <c r="I3375">
        <v>1452574800</v>
      </c>
      <c r="J3375">
        <v>1449029266</v>
      </c>
      <c r="K3375" t="b">
        <v>1</v>
      </c>
      <c r="L3375">
        <v>248</v>
      </c>
      <c r="M3375" t="b">
        <v>1</v>
      </c>
      <c r="N3375" t="s">
        <v>8288</v>
      </c>
      <c r="O3375" s="9">
        <f t="shared" si="312"/>
        <v>108</v>
      </c>
      <c r="P3375" s="5">
        <f t="shared" si="313"/>
        <v>69.598266129032254</v>
      </c>
      <c r="Q3375" t="str">
        <f t="shared" si="314"/>
        <v>publishing</v>
      </c>
      <c r="R3375" t="str">
        <f t="shared" si="315"/>
        <v>radio &amp; podcasts</v>
      </c>
      <c r="S3375" s="10">
        <f t="shared" si="316"/>
        <v>42340.172060185185</v>
      </c>
      <c r="T3375" s="10">
        <f t="shared" si="317"/>
        <v>42381.208333333328</v>
      </c>
    </row>
    <row r="3376" spans="1:20" ht="60" x14ac:dyDescent="0.25">
      <c r="A3376">
        <v>2041</v>
      </c>
      <c r="B3376" s="3" t="s">
        <v>2042</v>
      </c>
      <c r="C3376" s="3" t="s">
        <v>6151</v>
      </c>
      <c r="D3376">
        <v>9500</v>
      </c>
      <c r="E3376">
        <v>17277</v>
      </c>
      <c r="F3376" t="s">
        <v>8219</v>
      </c>
      <c r="G3376" t="s">
        <v>8224</v>
      </c>
      <c r="H3376" t="s">
        <v>8246</v>
      </c>
      <c r="I3376">
        <v>1478785027</v>
      </c>
      <c r="J3376">
        <v>1476189427</v>
      </c>
      <c r="K3376" t="b">
        <v>0</v>
      </c>
      <c r="L3376">
        <v>120</v>
      </c>
      <c r="M3376" t="b">
        <v>1</v>
      </c>
      <c r="N3376" t="s">
        <v>8295</v>
      </c>
      <c r="O3376" s="9">
        <f t="shared" si="312"/>
        <v>182</v>
      </c>
      <c r="P3376" s="5">
        <f t="shared" si="313"/>
        <v>143.97499999999999</v>
      </c>
      <c r="Q3376" t="str">
        <f t="shared" si="314"/>
        <v>technology</v>
      </c>
      <c r="R3376" t="str">
        <f t="shared" si="315"/>
        <v>hardware</v>
      </c>
      <c r="S3376" s="10">
        <f t="shared" si="316"/>
        <v>42654.525775462964</v>
      </c>
      <c r="T3376" s="10">
        <f t="shared" si="317"/>
        <v>42684.567442129628</v>
      </c>
    </row>
    <row r="3377" spans="1:20" ht="45" x14ac:dyDescent="0.25">
      <c r="A3377">
        <v>1890</v>
      </c>
      <c r="B3377" s="3" t="s">
        <v>1891</v>
      </c>
      <c r="C3377" s="3" t="s">
        <v>6000</v>
      </c>
      <c r="D3377">
        <v>12000</v>
      </c>
      <c r="E3377">
        <v>17350.13</v>
      </c>
      <c r="F3377" t="s">
        <v>8219</v>
      </c>
      <c r="G3377" t="s">
        <v>8224</v>
      </c>
      <c r="H3377" t="s">
        <v>8246</v>
      </c>
      <c r="I3377">
        <v>1355597528</v>
      </c>
      <c r="J3377">
        <v>1353005528</v>
      </c>
      <c r="K3377" t="b">
        <v>0</v>
      </c>
      <c r="L3377">
        <v>246</v>
      </c>
      <c r="M3377" t="b">
        <v>1</v>
      </c>
      <c r="N3377" t="s">
        <v>8279</v>
      </c>
      <c r="O3377" s="9">
        <f t="shared" si="312"/>
        <v>145</v>
      </c>
      <c r="P3377" s="5">
        <f t="shared" si="313"/>
        <v>70.5289837398374</v>
      </c>
      <c r="Q3377" t="str">
        <f t="shared" si="314"/>
        <v>music</v>
      </c>
      <c r="R3377" t="str">
        <f t="shared" si="315"/>
        <v>indie rock</v>
      </c>
      <c r="S3377" s="10">
        <f t="shared" si="316"/>
        <v>41228.786203703705</v>
      </c>
      <c r="T3377" s="10">
        <f t="shared" si="317"/>
        <v>41258.786203703705</v>
      </c>
    </row>
    <row r="3378" spans="1:20" ht="60" x14ac:dyDescent="0.25">
      <c r="A3378">
        <v>1938</v>
      </c>
      <c r="B3378" s="3" t="s">
        <v>1939</v>
      </c>
      <c r="C3378" s="3" t="s">
        <v>6048</v>
      </c>
      <c r="D3378">
        <v>15000</v>
      </c>
      <c r="E3378">
        <v>17390</v>
      </c>
      <c r="F3378" t="s">
        <v>8219</v>
      </c>
      <c r="G3378" t="s">
        <v>8224</v>
      </c>
      <c r="H3378" t="s">
        <v>8246</v>
      </c>
      <c r="I3378">
        <v>1372741200</v>
      </c>
      <c r="J3378">
        <v>1370067231</v>
      </c>
      <c r="K3378" t="b">
        <v>0</v>
      </c>
      <c r="L3378">
        <v>114</v>
      </c>
      <c r="M3378" t="b">
        <v>1</v>
      </c>
      <c r="N3378" t="s">
        <v>8279</v>
      </c>
      <c r="O3378" s="9">
        <f t="shared" si="312"/>
        <v>116</v>
      </c>
      <c r="P3378" s="5">
        <f t="shared" si="313"/>
        <v>152.54385964912279</v>
      </c>
      <c r="Q3378" t="str">
        <f t="shared" si="314"/>
        <v>music</v>
      </c>
      <c r="R3378" t="str">
        <f t="shared" si="315"/>
        <v>indie rock</v>
      </c>
      <c r="S3378" s="10">
        <f t="shared" si="316"/>
        <v>41426.259618055556</v>
      </c>
      <c r="T3378" s="10">
        <f t="shared" si="317"/>
        <v>41457.208333333336</v>
      </c>
    </row>
    <row r="3379" spans="1:20" ht="30" x14ac:dyDescent="0.25">
      <c r="A3379">
        <v>1207</v>
      </c>
      <c r="B3379" s="3" t="s">
        <v>1208</v>
      </c>
      <c r="C3379" s="3" t="s">
        <v>5317</v>
      </c>
      <c r="D3379">
        <v>16700</v>
      </c>
      <c r="E3379">
        <v>17396</v>
      </c>
      <c r="F3379" t="s">
        <v>8219</v>
      </c>
      <c r="G3379" t="s">
        <v>8237</v>
      </c>
      <c r="H3379" t="s">
        <v>8249</v>
      </c>
      <c r="I3379">
        <v>1459418400</v>
      </c>
      <c r="J3379">
        <v>1456827573</v>
      </c>
      <c r="K3379" t="b">
        <v>0</v>
      </c>
      <c r="L3379">
        <v>141</v>
      </c>
      <c r="M3379" t="b">
        <v>1</v>
      </c>
      <c r="N3379" t="s">
        <v>8285</v>
      </c>
      <c r="O3379" s="9">
        <f t="shared" si="312"/>
        <v>104</v>
      </c>
      <c r="P3379" s="5">
        <f t="shared" si="313"/>
        <v>123.37588652482269</v>
      </c>
      <c r="Q3379" t="str">
        <f t="shared" si="314"/>
        <v>photography</v>
      </c>
      <c r="R3379" t="str">
        <f t="shared" si="315"/>
        <v>photobooks</v>
      </c>
      <c r="S3379" s="10">
        <f t="shared" si="316"/>
        <v>42430.430243055554</v>
      </c>
      <c r="T3379" s="10">
        <f t="shared" si="317"/>
        <v>42460.416666666672</v>
      </c>
    </row>
    <row r="3380" spans="1:20" ht="60" x14ac:dyDescent="0.25">
      <c r="A3380">
        <v>379</v>
      </c>
      <c r="B3380" s="3" t="s">
        <v>380</v>
      </c>
      <c r="C3380" s="3" t="s">
        <v>4489</v>
      </c>
      <c r="D3380">
        <v>15000</v>
      </c>
      <c r="E3380">
        <v>17412</v>
      </c>
      <c r="F3380" t="s">
        <v>8219</v>
      </c>
      <c r="G3380" t="s">
        <v>8224</v>
      </c>
      <c r="H3380" t="s">
        <v>8246</v>
      </c>
      <c r="I3380">
        <v>1336062672</v>
      </c>
      <c r="J3380">
        <v>1332174672</v>
      </c>
      <c r="K3380" t="b">
        <v>0</v>
      </c>
      <c r="L3380">
        <v>149</v>
      </c>
      <c r="M3380" t="b">
        <v>1</v>
      </c>
      <c r="N3380" t="s">
        <v>8269</v>
      </c>
      <c r="O3380" s="9">
        <f t="shared" si="312"/>
        <v>116</v>
      </c>
      <c r="P3380" s="5">
        <f t="shared" si="313"/>
        <v>116.85906040268456</v>
      </c>
      <c r="Q3380" t="str">
        <f t="shared" si="314"/>
        <v>film &amp; video</v>
      </c>
      <c r="R3380" t="str">
        <f t="shared" si="315"/>
        <v>documentary</v>
      </c>
      <c r="S3380" s="10">
        <f t="shared" si="316"/>
        <v>40987.688333333332</v>
      </c>
      <c r="T3380" s="10">
        <f t="shared" si="317"/>
        <v>41032.688333333332</v>
      </c>
    </row>
    <row r="3381" spans="1:20" ht="60" x14ac:dyDescent="0.25">
      <c r="A3381">
        <v>3187</v>
      </c>
      <c r="B3381" s="3" t="s">
        <v>3187</v>
      </c>
      <c r="C3381" s="3" t="s">
        <v>7297</v>
      </c>
      <c r="D3381">
        <v>15000</v>
      </c>
      <c r="E3381">
        <v>17444</v>
      </c>
      <c r="F3381" t="s">
        <v>8219</v>
      </c>
      <c r="G3381" t="s">
        <v>8224</v>
      </c>
      <c r="H3381" t="s">
        <v>8246</v>
      </c>
      <c r="I3381">
        <v>1407167973</v>
      </c>
      <c r="J3381">
        <v>1405439973</v>
      </c>
      <c r="K3381" t="b">
        <v>1</v>
      </c>
      <c r="L3381">
        <v>244</v>
      </c>
      <c r="M3381" t="b">
        <v>1</v>
      </c>
      <c r="N3381" t="s">
        <v>8271</v>
      </c>
      <c r="O3381" s="9">
        <f t="shared" si="312"/>
        <v>116</v>
      </c>
      <c r="P3381" s="5">
        <f t="shared" si="313"/>
        <v>71.491803278688522</v>
      </c>
      <c r="Q3381" t="str">
        <f t="shared" si="314"/>
        <v>theater</v>
      </c>
      <c r="R3381" t="str">
        <f t="shared" si="315"/>
        <v>plays</v>
      </c>
      <c r="S3381" s="10">
        <f t="shared" si="316"/>
        <v>41835.666354166664</v>
      </c>
      <c r="T3381" s="10">
        <f t="shared" si="317"/>
        <v>41855.666354166664</v>
      </c>
    </row>
    <row r="3382" spans="1:20" ht="45" x14ac:dyDescent="0.25">
      <c r="A3382">
        <v>821</v>
      </c>
      <c r="B3382" s="3" t="s">
        <v>822</v>
      </c>
      <c r="C3382" s="3" t="s">
        <v>4931</v>
      </c>
      <c r="D3382">
        <v>17482</v>
      </c>
      <c r="E3382">
        <v>17482</v>
      </c>
      <c r="F3382" t="s">
        <v>8219</v>
      </c>
      <c r="G3382" t="s">
        <v>8224</v>
      </c>
      <c r="H3382" t="s">
        <v>8246</v>
      </c>
      <c r="I3382">
        <v>1430712060</v>
      </c>
      <c r="J3382">
        <v>1427753265</v>
      </c>
      <c r="K3382" t="b">
        <v>0</v>
      </c>
      <c r="L3382">
        <v>78</v>
      </c>
      <c r="M3382" t="b">
        <v>1</v>
      </c>
      <c r="N3382" t="s">
        <v>8276</v>
      </c>
      <c r="O3382" s="9">
        <f t="shared" si="312"/>
        <v>100</v>
      </c>
      <c r="P3382" s="5">
        <f t="shared" si="313"/>
        <v>224.12820512820514</v>
      </c>
      <c r="Q3382" t="str">
        <f t="shared" si="314"/>
        <v>music</v>
      </c>
      <c r="R3382" t="str">
        <f t="shared" si="315"/>
        <v>rock</v>
      </c>
      <c r="S3382" s="10">
        <f t="shared" si="316"/>
        <v>42093.922048611115</v>
      </c>
      <c r="T3382" s="10">
        <f t="shared" si="317"/>
        <v>42128.167361111111</v>
      </c>
    </row>
    <row r="3383" spans="1:20" ht="60" x14ac:dyDescent="0.25">
      <c r="A3383">
        <v>1852</v>
      </c>
      <c r="B3383" s="3" t="s">
        <v>1853</v>
      </c>
      <c r="C3383" s="3" t="s">
        <v>5962</v>
      </c>
      <c r="D3383">
        <v>15000</v>
      </c>
      <c r="E3383">
        <v>17545</v>
      </c>
      <c r="F3383" t="s">
        <v>8219</v>
      </c>
      <c r="G3383" t="s">
        <v>8224</v>
      </c>
      <c r="H3383" t="s">
        <v>8246</v>
      </c>
      <c r="I3383">
        <v>1429920000</v>
      </c>
      <c r="J3383">
        <v>1426703452</v>
      </c>
      <c r="K3383" t="b">
        <v>0</v>
      </c>
      <c r="L3383">
        <v>131</v>
      </c>
      <c r="M3383" t="b">
        <v>1</v>
      </c>
      <c r="N3383" t="s">
        <v>8276</v>
      </c>
      <c r="O3383" s="9">
        <f t="shared" si="312"/>
        <v>117</v>
      </c>
      <c r="P3383" s="5">
        <f t="shared" si="313"/>
        <v>133.93129770992365</v>
      </c>
      <c r="Q3383" t="str">
        <f t="shared" si="314"/>
        <v>music</v>
      </c>
      <c r="R3383" t="str">
        <f t="shared" si="315"/>
        <v>rock</v>
      </c>
      <c r="S3383" s="10">
        <f t="shared" si="316"/>
        <v>42081.77143518519</v>
      </c>
      <c r="T3383" s="10">
        <f t="shared" si="317"/>
        <v>42119</v>
      </c>
    </row>
    <row r="3384" spans="1:20" ht="60" x14ac:dyDescent="0.25">
      <c r="A3384">
        <v>1540</v>
      </c>
      <c r="B3384" s="3" t="s">
        <v>1541</v>
      </c>
      <c r="C3384" s="3" t="s">
        <v>5650</v>
      </c>
      <c r="D3384">
        <v>15000</v>
      </c>
      <c r="E3384">
        <v>17680</v>
      </c>
      <c r="F3384" t="s">
        <v>8219</v>
      </c>
      <c r="G3384" t="s">
        <v>8224</v>
      </c>
      <c r="H3384" t="s">
        <v>8246</v>
      </c>
      <c r="I3384">
        <v>1416964500</v>
      </c>
      <c r="J3384">
        <v>1414368616</v>
      </c>
      <c r="K3384" t="b">
        <v>1</v>
      </c>
      <c r="L3384">
        <v>98</v>
      </c>
      <c r="M3384" t="b">
        <v>1</v>
      </c>
      <c r="N3384" t="s">
        <v>8285</v>
      </c>
      <c r="O3384" s="9">
        <f t="shared" si="312"/>
        <v>118</v>
      </c>
      <c r="P3384" s="5">
        <f t="shared" si="313"/>
        <v>180.40816326530611</v>
      </c>
      <c r="Q3384" t="str">
        <f t="shared" si="314"/>
        <v>photography</v>
      </c>
      <c r="R3384" t="str">
        <f t="shared" si="315"/>
        <v>photobooks</v>
      </c>
      <c r="S3384" s="10">
        <f t="shared" si="316"/>
        <v>41939.00712962963</v>
      </c>
      <c r="T3384" s="10">
        <f t="shared" si="317"/>
        <v>41969.052083333328</v>
      </c>
    </row>
    <row r="3385" spans="1:20" ht="60" x14ac:dyDescent="0.25">
      <c r="A3385">
        <v>2633</v>
      </c>
      <c r="B3385" s="3" t="s">
        <v>2633</v>
      </c>
      <c r="C3385" s="3" t="s">
        <v>6743</v>
      </c>
      <c r="D3385">
        <v>5000</v>
      </c>
      <c r="E3385">
        <v>17731</v>
      </c>
      <c r="F3385" t="s">
        <v>8219</v>
      </c>
      <c r="G3385" t="s">
        <v>8224</v>
      </c>
      <c r="H3385" t="s">
        <v>8246</v>
      </c>
      <c r="I3385">
        <v>1393542000</v>
      </c>
      <c r="J3385">
        <v>1390938332</v>
      </c>
      <c r="K3385" t="b">
        <v>0</v>
      </c>
      <c r="L3385">
        <v>199</v>
      </c>
      <c r="M3385" t="b">
        <v>1</v>
      </c>
      <c r="N3385" t="s">
        <v>8301</v>
      </c>
      <c r="O3385" s="9">
        <f t="shared" si="312"/>
        <v>355</v>
      </c>
      <c r="P3385" s="5">
        <f t="shared" si="313"/>
        <v>89.100502512562812</v>
      </c>
      <c r="Q3385" t="str">
        <f t="shared" si="314"/>
        <v>technology</v>
      </c>
      <c r="R3385" t="str">
        <f t="shared" si="315"/>
        <v>space exploration</v>
      </c>
      <c r="S3385" s="10">
        <f t="shared" si="316"/>
        <v>41667.823287037041</v>
      </c>
      <c r="T3385" s="10">
        <f t="shared" si="317"/>
        <v>41697.958333333336</v>
      </c>
    </row>
    <row r="3386" spans="1:20" ht="60" x14ac:dyDescent="0.25">
      <c r="A3386">
        <v>313</v>
      </c>
      <c r="B3386" s="3" t="s">
        <v>314</v>
      </c>
      <c r="C3386" s="3" t="s">
        <v>4423</v>
      </c>
      <c r="D3386">
        <v>17000</v>
      </c>
      <c r="E3386">
        <v>17805</v>
      </c>
      <c r="F3386" t="s">
        <v>8219</v>
      </c>
      <c r="G3386" t="s">
        <v>8224</v>
      </c>
      <c r="H3386" t="s">
        <v>8246</v>
      </c>
      <c r="I3386">
        <v>1281542340</v>
      </c>
      <c r="J3386">
        <v>1277702894</v>
      </c>
      <c r="K3386" t="b">
        <v>1</v>
      </c>
      <c r="L3386">
        <v>222</v>
      </c>
      <c r="M3386" t="b">
        <v>1</v>
      </c>
      <c r="N3386" t="s">
        <v>8269</v>
      </c>
      <c r="O3386" s="9">
        <f t="shared" si="312"/>
        <v>105</v>
      </c>
      <c r="P3386" s="5">
        <f t="shared" si="313"/>
        <v>80.202702702702709</v>
      </c>
      <c r="Q3386" t="str">
        <f t="shared" si="314"/>
        <v>film &amp; video</v>
      </c>
      <c r="R3386" t="str">
        <f t="shared" si="315"/>
        <v>documentary</v>
      </c>
      <c r="S3386" s="10">
        <f t="shared" si="316"/>
        <v>40357.227939814817</v>
      </c>
      <c r="T3386" s="10">
        <f t="shared" si="317"/>
        <v>40401.665972222225</v>
      </c>
    </row>
    <row r="3387" spans="1:20" ht="45" x14ac:dyDescent="0.25">
      <c r="A3387">
        <v>345</v>
      </c>
      <c r="B3387" s="3" t="s">
        <v>346</v>
      </c>
      <c r="C3387" s="3" t="s">
        <v>4455</v>
      </c>
      <c r="D3387">
        <v>14500</v>
      </c>
      <c r="E3387">
        <v>17875</v>
      </c>
      <c r="F3387" t="s">
        <v>8219</v>
      </c>
      <c r="G3387" t="s">
        <v>8224</v>
      </c>
      <c r="H3387" t="s">
        <v>8246</v>
      </c>
      <c r="I3387">
        <v>1432161590</v>
      </c>
      <c r="J3387">
        <v>1429569590</v>
      </c>
      <c r="K3387" t="b">
        <v>1</v>
      </c>
      <c r="L3387">
        <v>179</v>
      </c>
      <c r="M3387" t="b">
        <v>1</v>
      </c>
      <c r="N3387" t="s">
        <v>8269</v>
      </c>
      <c r="O3387" s="9">
        <f t="shared" si="312"/>
        <v>123</v>
      </c>
      <c r="P3387" s="5">
        <f t="shared" si="313"/>
        <v>99.860335195530723</v>
      </c>
      <c r="Q3387" t="str">
        <f t="shared" si="314"/>
        <v>film &amp; video</v>
      </c>
      <c r="R3387" t="str">
        <f t="shared" si="315"/>
        <v>documentary</v>
      </c>
      <c r="S3387" s="10">
        <f t="shared" si="316"/>
        <v>42114.944328703699</v>
      </c>
      <c r="T3387" s="10">
        <f t="shared" si="317"/>
        <v>42144.944328703699</v>
      </c>
    </row>
    <row r="3388" spans="1:20" ht="60" x14ac:dyDescent="0.25">
      <c r="A3388">
        <v>299</v>
      </c>
      <c r="B3388" s="3" t="s">
        <v>300</v>
      </c>
      <c r="C3388" s="3" t="s">
        <v>4409</v>
      </c>
      <c r="D3388">
        <v>10000</v>
      </c>
      <c r="E3388">
        <v>17895.25</v>
      </c>
      <c r="F3388" t="s">
        <v>8219</v>
      </c>
      <c r="G3388" t="s">
        <v>8224</v>
      </c>
      <c r="H3388" t="s">
        <v>8246</v>
      </c>
      <c r="I3388">
        <v>1289975060</v>
      </c>
      <c r="J3388">
        <v>1287379460</v>
      </c>
      <c r="K3388" t="b">
        <v>1</v>
      </c>
      <c r="L3388">
        <v>244</v>
      </c>
      <c r="M3388" t="b">
        <v>1</v>
      </c>
      <c r="N3388" t="s">
        <v>8269</v>
      </c>
      <c r="O3388" s="9">
        <f t="shared" si="312"/>
        <v>179</v>
      </c>
      <c r="P3388" s="5">
        <f t="shared" si="313"/>
        <v>73.341188524590166</v>
      </c>
      <c r="Q3388" t="str">
        <f t="shared" si="314"/>
        <v>film &amp; video</v>
      </c>
      <c r="R3388" t="str">
        <f t="shared" si="315"/>
        <v>documentary</v>
      </c>
      <c r="S3388" s="10">
        <f t="shared" si="316"/>
        <v>40469.225231481483</v>
      </c>
      <c r="T3388" s="10">
        <f t="shared" si="317"/>
        <v>40499.266898148147</v>
      </c>
    </row>
    <row r="3389" spans="1:20" ht="45" x14ac:dyDescent="0.25">
      <c r="A3389">
        <v>2608</v>
      </c>
      <c r="B3389" s="3" t="s">
        <v>2608</v>
      </c>
      <c r="C3389" s="3" t="s">
        <v>6718</v>
      </c>
      <c r="D3389">
        <v>8000</v>
      </c>
      <c r="E3389">
        <v>17914</v>
      </c>
      <c r="F3389" t="s">
        <v>8219</v>
      </c>
      <c r="G3389" t="s">
        <v>8224</v>
      </c>
      <c r="H3389" t="s">
        <v>8246</v>
      </c>
      <c r="I3389">
        <v>1489536000</v>
      </c>
      <c r="J3389">
        <v>1485976468</v>
      </c>
      <c r="K3389" t="b">
        <v>1</v>
      </c>
      <c r="L3389">
        <v>304</v>
      </c>
      <c r="M3389" t="b">
        <v>1</v>
      </c>
      <c r="N3389" t="s">
        <v>8301</v>
      </c>
      <c r="O3389" s="9">
        <f t="shared" si="312"/>
        <v>224</v>
      </c>
      <c r="P3389" s="5">
        <f t="shared" si="313"/>
        <v>58.92763157894737</v>
      </c>
      <c r="Q3389" t="str">
        <f t="shared" si="314"/>
        <v>technology</v>
      </c>
      <c r="R3389" t="str">
        <f t="shared" si="315"/>
        <v>space exploration</v>
      </c>
      <c r="S3389" s="10">
        <f t="shared" si="316"/>
        <v>42767.801712962959</v>
      </c>
      <c r="T3389" s="10">
        <f t="shared" si="317"/>
        <v>42809</v>
      </c>
    </row>
    <row r="3390" spans="1:20" ht="45" x14ac:dyDescent="0.25">
      <c r="A3390">
        <v>1504</v>
      </c>
      <c r="B3390" s="3" t="s">
        <v>1505</v>
      </c>
      <c r="C3390" s="3" t="s">
        <v>5614</v>
      </c>
      <c r="D3390">
        <v>6500</v>
      </c>
      <c r="E3390">
        <v>18066</v>
      </c>
      <c r="F3390" t="s">
        <v>8219</v>
      </c>
      <c r="G3390" t="s">
        <v>8225</v>
      </c>
      <c r="H3390" t="s">
        <v>8247</v>
      </c>
      <c r="I3390">
        <v>1402389180</v>
      </c>
      <c r="J3390">
        <v>1399996024</v>
      </c>
      <c r="K3390" t="b">
        <v>1</v>
      </c>
      <c r="L3390">
        <v>269</v>
      </c>
      <c r="M3390" t="b">
        <v>1</v>
      </c>
      <c r="N3390" t="s">
        <v>8285</v>
      </c>
      <c r="O3390" s="9">
        <f t="shared" si="312"/>
        <v>278</v>
      </c>
      <c r="P3390" s="5">
        <f t="shared" si="313"/>
        <v>67.159851301115239</v>
      </c>
      <c r="Q3390" t="str">
        <f t="shared" si="314"/>
        <v>photography</v>
      </c>
      <c r="R3390" t="str">
        <f t="shared" si="315"/>
        <v>photobooks</v>
      </c>
      <c r="S3390" s="10">
        <f t="shared" si="316"/>
        <v>41772.657685185186</v>
      </c>
      <c r="T3390" s="10">
        <f t="shared" si="317"/>
        <v>41800.356249999997</v>
      </c>
    </row>
    <row r="3391" spans="1:20" ht="60" x14ac:dyDescent="0.25">
      <c r="A3391">
        <v>256</v>
      </c>
      <c r="B3391" s="3" t="s">
        <v>257</v>
      </c>
      <c r="C3391" s="3" t="s">
        <v>4366</v>
      </c>
      <c r="D3391">
        <v>13000</v>
      </c>
      <c r="E3391">
        <v>18083</v>
      </c>
      <c r="F3391" t="s">
        <v>8219</v>
      </c>
      <c r="G3391" t="s">
        <v>8224</v>
      </c>
      <c r="H3391" t="s">
        <v>8246</v>
      </c>
      <c r="I3391">
        <v>1363458467</v>
      </c>
      <c r="J3391">
        <v>1360866467</v>
      </c>
      <c r="K3391" t="b">
        <v>1</v>
      </c>
      <c r="L3391">
        <v>275</v>
      </c>
      <c r="M3391" t="b">
        <v>1</v>
      </c>
      <c r="N3391" t="s">
        <v>8269</v>
      </c>
      <c r="O3391" s="9">
        <f t="shared" si="312"/>
        <v>139</v>
      </c>
      <c r="P3391" s="5">
        <f t="shared" si="313"/>
        <v>65.756363636363631</v>
      </c>
      <c r="Q3391" t="str">
        <f t="shared" si="314"/>
        <v>film &amp; video</v>
      </c>
      <c r="R3391" t="str">
        <f t="shared" si="315"/>
        <v>documentary</v>
      </c>
      <c r="S3391" s="10">
        <f t="shared" si="316"/>
        <v>41319.769293981481</v>
      </c>
      <c r="T3391" s="10">
        <f t="shared" si="317"/>
        <v>41349.769293981481</v>
      </c>
    </row>
    <row r="3392" spans="1:20" ht="60" x14ac:dyDescent="0.25">
      <c r="A3392">
        <v>2664</v>
      </c>
      <c r="B3392" s="3" t="s">
        <v>2664</v>
      </c>
      <c r="C3392" s="3" t="s">
        <v>6774</v>
      </c>
      <c r="D3392">
        <v>17500</v>
      </c>
      <c r="E3392">
        <v>18100</v>
      </c>
      <c r="F3392" t="s">
        <v>8219</v>
      </c>
      <c r="G3392" t="s">
        <v>8224</v>
      </c>
      <c r="H3392" t="s">
        <v>8246</v>
      </c>
      <c r="I3392">
        <v>1449644340</v>
      </c>
      <c r="J3392">
        <v>1446683797</v>
      </c>
      <c r="K3392" t="b">
        <v>0</v>
      </c>
      <c r="L3392">
        <v>104</v>
      </c>
      <c r="M3392" t="b">
        <v>1</v>
      </c>
      <c r="N3392" t="s">
        <v>8302</v>
      </c>
      <c r="O3392" s="9">
        <f t="shared" si="312"/>
        <v>103</v>
      </c>
      <c r="P3392" s="5">
        <f t="shared" si="313"/>
        <v>174.03846153846155</v>
      </c>
      <c r="Q3392" t="str">
        <f t="shared" si="314"/>
        <v>technology</v>
      </c>
      <c r="R3392" t="str">
        <f t="shared" si="315"/>
        <v>makerspaces</v>
      </c>
      <c r="S3392" s="10">
        <f t="shared" si="316"/>
        <v>42313.02542824074</v>
      </c>
      <c r="T3392" s="10">
        <f t="shared" si="317"/>
        <v>42347.290972222225</v>
      </c>
    </row>
    <row r="3393" spans="1:20" ht="60" x14ac:dyDescent="0.25">
      <c r="A3393">
        <v>3019</v>
      </c>
      <c r="B3393" s="3" t="s">
        <v>3019</v>
      </c>
      <c r="C3393" s="3" t="s">
        <v>7129</v>
      </c>
      <c r="D3393">
        <v>15000</v>
      </c>
      <c r="E3393">
        <v>18185</v>
      </c>
      <c r="F3393" t="s">
        <v>8219</v>
      </c>
      <c r="G3393" t="s">
        <v>8224</v>
      </c>
      <c r="H3393" t="s">
        <v>8246</v>
      </c>
      <c r="I3393">
        <v>1401159600</v>
      </c>
      <c r="J3393">
        <v>1398801620</v>
      </c>
      <c r="K3393" t="b">
        <v>0</v>
      </c>
      <c r="L3393">
        <v>226</v>
      </c>
      <c r="M3393" t="b">
        <v>1</v>
      </c>
      <c r="N3393" t="s">
        <v>8303</v>
      </c>
      <c r="O3393" s="9">
        <f t="shared" si="312"/>
        <v>121</v>
      </c>
      <c r="P3393" s="5">
        <f t="shared" si="313"/>
        <v>80.464601769911511</v>
      </c>
      <c r="Q3393" t="str">
        <f t="shared" si="314"/>
        <v>theater</v>
      </c>
      <c r="R3393" t="str">
        <f t="shared" si="315"/>
        <v>spaces</v>
      </c>
      <c r="S3393" s="10">
        <f t="shared" si="316"/>
        <v>41758.833564814813</v>
      </c>
      <c r="T3393" s="10">
        <f t="shared" si="317"/>
        <v>41786.125</v>
      </c>
    </row>
    <row r="3394" spans="1:20" ht="60" x14ac:dyDescent="0.25">
      <c r="A3394">
        <v>2305</v>
      </c>
      <c r="B3394" s="3" t="s">
        <v>2306</v>
      </c>
      <c r="C3394" s="3" t="s">
        <v>6415</v>
      </c>
      <c r="D3394">
        <v>18000</v>
      </c>
      <c r="E3394">
        <v>18221</v>
      </c>
      <c r="F3394" t="s">
        <v>8219</v>
      </c>
      <c r="G3394" t="s">
        <v>8224</v>
      </c>
      <c r="H3394" t="s">
        <v>8246</v>
      </c>
      <c r="I3394">
        <v>1407520800</v>
      </c>
      <c r="J3394">
        <v>1405356072</v>
      </c>
      <c r="K3394" t="b">
        <v>1</v>
      </c>
      <c r="L3394">
        <v>167</v>
      </c>
      <c r="M3394" t="b">
        <v>1</v>
      </c>
      <c r="N3394" t="s">
        <v>8279</v>
      </c>
      <c r="O3394" s="9">
        <f t="shared" ref="O3394:O3457" si="318">ROUND((E3394/D3394)*100,0)</f>
        <v>101</v>
      </c>
      <c r="P3394" s="5">
        <f t="shared" ref="P3394:P3457" si="319">E3394/L3394</f>
        <v>109.10778443113773</v>
      </c>
      <c r="Q3394" t="str">
        <f t="shared" ref="Q3394:Q3457" si="320">LEFT(N3394,SEARCH("/",N3394)-1)</f>
        <v>music</v>
      </c>
      <c r="R3394" t="str">
        <f t="shared" ref="R3394:R3457" si="321">RIGHT(N3394,LEN(N3394)-SEARCH("/",N3394,1))</f>
        <v>indie rock</v>
      </c>
      <c r="S3394" s="10">
        <f t="shared" ref="S3394:S3457" si="322">(((J3394/60)/60)/24)+DATE(1970,1,1)</f>
        <v>41834.695277777777</v>
      </c>
      <c r="T3394" s="10">
        <f t="shared" ref="T3394:T3457" si="323">(((I3394/60)/60)/24)+DATE(1970,1,1)</f>
        <v>41859.75</v>
      </c>
    </row>
    <row r="3395" spans="1:20" ht="45" x14ac:dyDescent="0.25">
      <c r="A3395">
        <v>1516</v>
      </c>
      <c r="B3395" s="3" t="s">
        <v>1517</v>
      </c>
      <c r="C3395" s="3" t="s">
        <v>5626</v>
      </c>
      <c r="D3395">
        <v>17000</v>
      </c>
      <c r="E3395">
        <v>18472</v>
      </c>
      <c r="F3395" t="s">
        <v>8219</v>
      </c>
      <c r="G3395" t="s">
        <v>8224</v>
      </c>
      <c r="H3395" t="s">
        <v>8246</v>
      </c>
      <c r="I3395">
        <v>1475762400</v>
      </c>
      <c r="J3395">
        <v>1473160292</v>
      </c>
      <c r="K3395" t="b">
        <v>1</v>
      </c>
      <c r="L3395">
        <v>116</v>
      </c>
      <c r="M3395" t="b">
        <v>1</v>
      </c>
      <c r="N3395" t="s">
        <v>8285</v>
      </c>
      <c r="O3395" s="9">
        <f t="shared" si="318"/>
        <v>109</v>
      </c>
      <c r="P3395" s="5">
        <f t="shared" si="319"/>
        <v>159.24137931034483</v>
      </c>
      <c r="Q3395" t="str">
        <f t="shared" si="320"/>
        <v>photography</v>
      </c>
      <c r="R3395" t="str">
        <f t="shared" si="321"/>
        <v>photobooks</v>
      </c>
      <c r="S3395" s="10">
        <f t="shared" si="322"/>
        <v>42619.466342592597</v>
      </c>
      <c r="T3395" s="10">
        <f t="shared" si="323"/>
        <v>42649.583333333328</v>
      </c>
    </row>
    <row r="3396" spans="1:20" ht="60" x14ac:dyDescent="0.25">
      <c r="A3396">
        <v>1282</v>
      </c>
      <c r="B3396" s="3" t="s">
        <v>1283</v>
      </c>
      <c r="C3396" s="3" t="s">
        <v>5392</v>
      </c>
      <c r="D3396">
        <v>15000</v>
      </c>
      <c r="E3396">
        <v>18542</v>
      </c>
      <c r="F3396" t="s">
        <v>8219</v>
      </c>
      <c r="G3396" t="s">
        <v>8224</v>
      </c>
      <c r="H3396" t="s">
        <v>8246</v>
      </c>
      <c r="I3396">
        <v>1386565140</v>
      </c>
      <c r="J3396">
        <v>1383909855</v>
      </c>
      <c r="K3396" t="b">
        <v>1</v>
      </c>
      <c r="L3396">
        <v>274</v>
      </c>
      <c r="M3396" t="b">
        <v>1</v>
      </c>
      <c r="N3396" t="s">
        <v>8276</v>
      </c>
      <c r="O3396" s="9">
        <f t="shared" si="318"/>
        <v>124</v>
      </c>
      <c r="P3396" s="5">
        <f t="shared" si="319"/>
        <v>67.671532846715323</v>
      </c>
      <c r="Q3396" t="str">
        <f t="shared" si="320"/>
        <v>music</v>
      </c>
      <c r="R3396" t="str">
        <f t="shared" si="321"/>
        <v>rock</v>
      </c>
      <c r="S3396" s="10">
        <f t="shared" si="322"/>
        <v>41586.475173611114</v>
      </c>
      <c r="T3396" s="10">
        <f t="shared" si="323"/>
        <v>41617.207638888889</v>
      </c>
    </row>
    <row r="3397" spans="1:20" ht="45" x14ac:dyDescent="0.25">
      <c r="A3397">
        <v>1520</v>
      </c>
      <c r="B3397" s="3" t="s">
        <v>1521</v>
      </c>
      <c r="C3397" s="3" t="s">
        <v>5630</v>
      </c>
      <c r="D3397">
        <v>18000</v>
      </c>
      <c r="E3397">
        <v>18625</v>
      </c>
      <c r="F3397" t="s">
        <v>8219</v>
      </c>
      <c r="G3397" t="s">
        <v>8224</v>
      </c>
      <c r="H3397" t="s">
        <v>8246</v>
      </c>
      <c r="I3397">
        <v>1418961600</v>
      </c>
      <c r="J3397">
        <v>1415824513</v>
      </c>
      <c r="K3397" t="b">
        <v>1</v>
      </c>
      <c r="L3397">
        <v>167</v>
      </c>
      <c r="M3397" t="b">
        <v>1</v>
      </c>
      <c r="N3397" t="s">
        <v>8285</v>
      </c>
      <c r="O3397" s="9">
        <f t="shared" si="318"/>
        <v>103</v>
      </c>
      <c r="P3397" s="5">
        <f t="shared" si="319"/>
        <v>111.52694610778443</v>
      </c>
      <c r="Q3397" t="str">
        <f t="shared" si="320"/>
        <v>photography</v>
      </c>
      <c r="R3397" t="str">
        <f t="shared" si="321"/>
        <v>photobooks</v>
      </c>
      <c r="S3397" s="10">
        <f t="shared" si="322"/>
        <v>41955.857789351852</v>
      </c>
      <c r="T3397" s="10">
        <f t="shared" si="323"/>
        <v>41992.166666666672</v>
      </c>
    </row>
    <row r="3398" spans="1:20" ht="60" x14ac:dyDescent="0.25">
      <c r="A3398">
        <v>2718</v>
      </c>
      <c r="B3398" s="3" t="s">
        <v>2718</v>
      </c>
      <c r="C3398" s="3" t="s">
        <v>6828</v>
      </c>
      <c r="D3398">
        <v>18000</v>
      </c>
      <c r="E3398">
        <v>18645</v>
      </c>
      <c r="F3398" t="s">
        <v>8219</v>
      </c>
      <c r="G3398" t="s">
        <v>8224</v>
      </c>
      <c r="H3398" t="s">
        <v>8246</v>
      </c>
      <c r="I3398">
        <v>1462316400</v>
      </c>
      <c r="J3398">
        <v>1459865945</v>
      </c>
      <c r="K3398" t="b">
        <v>1</v>
      </c>
      <c r="L3398">
        <v>148</v>
      </c>
      <c r="M3398" t="b">
        <v>1</v>
      </c>
      <c r="N3398" t="s">
        <v>8303</v>
      </c>
      <c r="O3398" s="9">
        <f t="shared" si="318"/>
        <v>104</v>
      </c>
      <c r="P3398" s="5">
        <f t="shared" si="319"/>
        <v>125.97972972972973</v>
      </c>
      <c r="Q3398" t="str">
        <f t="shared" si="320"/>
        <v>theater</v>
      </c>
      <c r="R3398" t="str">
        <f t="shared" si="321"/>
        <v>spaces</v>
      </c>
      <c r="S3398" s="10">
        <f t="shared" si="322"/>
        <v>42465.596585648149</v>
      </c>
      <c r="T3398" s="10">
        <f t="shared" si="323"/>
        <v>42493.958333333328</v>
      </c>
    </row>
    <row r="3399" spans="1:20" ht="60" x14ac:dyDescent="0.25">
      <c r="A3399">
        <v>392</v>
      </c>
      <c r="B3399" s="3" t="s">
        <v>393</v>
      </c>
      <c r="C3399" s="3" t="s">
        <v>4502</v>
      </c>
      <c r="D3399">
        <v>18500</v>
      </c>
      <c r="E3399">
        <v>18667</v>
      </c>
      <c r="F3399" t="s">
        <v>8219</v>
      </c>
      <c r="G3399" t="s">
        <v>8224</v>
      </c>
      <c r="H3399" t="s">
        <v>8246</v>
      </c>
      <c r="I3399">
        <v>1315450800</v>
      </c>
      <c r="J3399">
        <v>1312823571</v>
      </c>
      <c r="K3399" t="b">
        <v>0</v>
      </c>
      <c r="L3399">
        <v>206</v>
      </c>
      <c r="M3399" t="b">
        <v>1</v>
      </c>
      <c r="N3399" t="s">
        <v>8269</v>
      </c>
      <c r="O3399" s="9">
        <f t="shared" si="318"/>
        <v>101</v>
      </c>
      <c r="P3399" s="5">
        <f t="shared" si="319"/>
        <v>90.616504854368927</v>
      </c>
      <c r="Q3399" t="str">
        <f t="shared" si="320"/>
        <v>film &amp; video</v>
      </c>
      <c r="R3399" t="str">
        <f t="shared" si="321"/>
        <v>documentary</v>
      </c>
      <c r="S3399" s="10">
        <f t="shared" si="322"/>
        <v>40763.717256944445</v>
      </c>
      <c r="T3399" s="10">
        <f t="shared" si="323"/>
        <v>40794.125</v>
      </c>
    </row>
    <row r="3400" spans="1:20" ht="60" x14ac:dyDescent="0.25">
      <c r="A3400">
        <v>2259</v>
      </c>
      <c r="B3400" s="3" t="s">
        <v>2260</v>
      </c>
      <c r="C3400" s="3" t="s">
        <v>6369</v>
      </c>
      <c r="D3400">
        <v>1000</v>
      </c>
      <c r="E3400">
        <v>18671</v>
      </c>
      <c r="F3400" t="s">
        <v>8219</v>
      </c>
      <c r="G3400" t="s">
        <v>8225</v>
      </c>
      <c r="H3400" t="s">
        <v>8247</v>
      </c>
      <c r="I3400">
        <v>1481224736</v>
      </c>
      <c r="J3400">
        <v>1480360736</v>
      </c>
      <c r="K3400" t="b">
        <v>0</v>
      </c>
      <c r="L3400">
        <v>206</v>
      </c>
      <c r="M3400" t="b">
        <v>1</v>
      </c>
      <c r="N3400" t="s">
        <v>8297</v>
      </c>
      <c r="O3400" s="9">
        <f t="shared" si="318"/>
        <v>1867</v>
      </c>
      <c r="P3400" s="5">
        <f t="shared" si="319"/>
        <v>90.635922330097088</v>
      </c>
      <c r="Q3400" t="str">
        <f t="shared" si="320"/>
        <v>games</v>
      </c>
      <c r="R3400" t="str">
        <f t="shared" si="321"/>
        <v>tabletop games</v>
      </c>
      <c r="S3400" s="10">
        <f t="shared" si="322"/>
        <v>42702.804814814815</v>
      </c>
      <c r="T3400" s="10">
        <f t="shared" si="323"/>
        <v>42712.804814814815</v>
      </c>
    </row>
    <row r="3401" spans="1:20" ht="45" x14ac:dyDescent="0.25">
      <c r="A3401">
        <v>2244</v>
      </c>
      <c r="B3401" s="3" t="s">
        <v>2245</v>
      </c>
      <c r="C3401" s="3" t="s">
        <v>6354</v>
      </c>
      <c r="D3401">
        <v>5000</v>
      </c>
      <c r="E3401">
        <v>18851</v>
      </c>
      <c r="F3401" t="s">
        <v>8219</v>
      </c>
      <c r="G3401" t="s">
        <v>8224</v>
      </c>
      <c r="H3401" t="s">
        <v>8246</v>
      </c>
      <c r="I3401">
        <v>1476649800</v>
      </c>
      <c r="J3401">
        <v>1475609946</v>
      </c>
      <c r="K3401" t="b">
        <v>0</v>
      </c>
      <c r="L3401">
        <v>290</v>
      </c>
      <c r="M3401" t="b">
        <v>1</v>
      </c>
      <c r="N3401" t="s">
        <v>8297</v>
      </c>
      <c r="O3401" s="9">
        <f t="shared" si="318"/>
        <v>377</v>
      </c>
      <c r="P3401" s="5">
        <f t="shared" si="319"/>
        <v>65.00344827586207</v>
      </c>
      <c r="Q3401" t="str">
        <f t="shared" si="320"/>
        <v>games</v>
      </c>
      <c r="R3401" t="str">
        <f t="shared" si="321"/>
        <v>tabletop games</v>
      </c>
      <c r="S3401" s="10">
        <f t="shared" si="322"/>
        <v>42647.818819444445</v>
      </c>
      <c r="T3401" s="10">
        <f t="shared" si="323"/>
        <v>42659.854166666672</v>
      </c>
    </row>
    <row r="3402" spans="1:20" ht="60" x14ac:dyDescent="0.25">
      <c r="A3402">
        <v>657</v>
      </c>
      <c r="B3402" s="3" t="s">
        <v>658</v>
      </c>
      <c r="C3402" s="3" t="s">
        <v>4767</v>
      </c>
      <c r="D3402">
        <v>15000</v>
      </c>
      <c r="E3402">
        <v>18855</v>
      </c>
      <c r="F3402" t="s">
        <v>8219</v>
      </c>
      <c r="G3402" t="s">
        <v>8224</v>
      </c>
      <c r="H3402" t="s">
        <v>8246</v>
      </c>
      <c r="I3402">
        <v>1450901872</v>
      </c>
      <c r="J3402">
        <v>1448309872</v>
      </c>
      <c r="K3402" t="b">
        <v>0</v>
      </c>
      <c r="L3402">
        <v>99</v>
      </c>
      <c r="M3402" t="b">
        <v>1</v>
      </c>
      <c r="N3402" t="s">
        <v>8273</v>
      </c>
      <c r="O3402" s="9">
        <f t="shared" si="318"/>
        <v>126</v>
      </c>
      <c r="P3402" s="5">
        <f t="shared" si="319"/>
        <v>190.45454545454547</v>
      </c>
      <c r="Q3402" t="str">
        <f t="shared" si="320"/>
        <v>technology</v>
      </c>
      <c r="R3402" t="str">
        <f t="shared" si="321"/>
        <v>wearables</v>
      </c>
      <c r="S3402" s="10">
        <f t="shared" si="322"/>
        <v>42331.84574074074</v>
      </c>
      <c r="T3402" s="10">
        <f t="shared" si="323"/>
        <v>42361.84574074074</v>
      </c>
    </row>
    <row r="3403" spans="1:20" ht="60" x14ac:dyDescent="0.25">
      <c r="A3403">
        <v>414</v>
      </c>
      <c r="B3403" s="3" t="s">
        <v>415</v>
      </c>
      <c r="C3403" s="3" t="s">
        <v>4524</v>
      </c>
      <c r="D3403">
        <v>18500</v>
      </c>
      <c r="E3403">
        <v>19028</v>
      </c>
      <c r="F3403" t="s">
        <v>8219</v>
      </c>
      <c r="G3403" t="s">
        <v>8224</v>
      </c>
      <c r="H3403" t="s">
        <v>8246</v>
      </c>
      <c r="I3403">
        <v>1381541465</v>
      </c>
      <c r="J3403">
        <v>1378949465</v>
      </c>
      <c r="K3403" t="b">
        <v>0</v>
      </c>
      <c r="L3403">
        <v>208</v>
      </c>
      <c r="M3403" t="b">
        <v>1</v>
      </c>
      <c r="N3403" t="s">
        <v>8269</v>
      </c>
      <c r="O3403" s="9">
        <f t="shared" si="318"/>
        <v>103</v>
      </c>
      <c r="P3403" s="5">
        <f t="shared" si="319"/>
        <v>91.480769230769226</v>
      </c>
      <c r="Q3403" t="str">
        <f t="shared" si="320"/>
        <v>film &amp; video</v>
      </c>
      <c r="R3403" t="str">
        <f t="shared" si="321"/>
        <v>documentary</v>
      </c>
      <c r="S3403" s="10">
        <f t="shared" si="322"/>
        <v>41529.063252314816</v>
      </c>
      <c r="T3403" s="10">
        <f t="shared" si="323"/>
        <v>41559.063252314816</v>
      </c>
    </row>
    <row r="3404" spans="1:20" ht="45" x14ac:dyDescent="0.25">
      <c r="A3404">
        <v>1529</v>
      </c>
      <c r="B3404" s="3" t="s">
        <v>1530</v>
      </c>
      <c r="C3404" s="3" t="s">
        <v>5639</v>
      </c>
      <c r="D3404">
        <v>19000</v>
      </c>
      <c r="E3404">
        <v>19129</v>
      </c>
      <c r="F3404" t="s">
        <v>8219</v>
      </c>
      <c r="G3404" t="s">
        <v>8224</v>
      </c>
      <c r="H3404" t="s">
        <v>8246</v>
      </c>
      <c r="I3404">
        <v>1426773920</v>
      </c>
      <c r="J3404">
        <v>1424185520</v>
      </c>
      <c r="K3404" t="b">
        <v>1</v>
      </c>
      <c r="L3404">
        <v>141</v>
      </c>
      <c r="M3404" t="b">
        <v>1</v>
      </c>
      <c r="N3404" t="s">
        <v>8285</v>
      </c>
      <c r="O3404" s="9">
        <f t="shared" si="318"/>
        <v>101</v>
      </c>
      <c r="P3404" s="5">
        <f t="shared" si="319"/>
        <v>135.66666666666666</v>
      </c>
      <c r="Q3404" t="str">
        <f t="shared" si="320"/>
        <v>photography</v>
      </c>
      <c r="R3404" t="str">
        <f t="shared" si="321"/>
        <v>photobooks</v>
      </c>
      <c r="S3404" s="10">
        <f t="shared" si="322"/>
        <v>42052.628703703704</v>
      </c>
      <c r="T3404" s="10">
        <f t="shared" si="323"/>
        <v>42082.587037037039</v>
      </c>
    </row>
    <row r="3405" spans="1:20" ht="60" x14ac:dyDescent="0.25">
      <c r="A3405">
        <v>1962</v>
      </c>
      <c r="B3405" s="3" t="s">
        <v>1963</v>
      </c>
      <c r="C3405" s="3" t="s">
        <v>6072</v>
      </c>
      <c r="D3405">
        <v>10000</v>
      </c>
      <c r="E3405">
        <v>19292.5</v>
      </c>
      <c r="F3405" t="s">
        <v>8219</v>
      </c>
      <c r="G3405" t="s">
        <v>8224</v>
      </c>
      <c r="H3405" t="s">
        <v>8246</v>
      </c>
      <c r="I3405">
        <v>1400006636</v>
      </c>
      <c r="J3405">
        <v>1397414636</v>
      </c>
      <c r="K3405" t="b">
        <v>1</v>
      </c>
      <c r="L3405">
        <v>306</v>
      </c>
      <c r="M3405" t="b">
        <v>1</v>
      </c>
      <c r="N3405" t="s">
        <v>8295</v>
      </c>
      <c r="O3405" s="9">
        <f t="shared" si="318"/>
        <v>193</v>
      </c>
      <c r="P3405" s="5">
        <f t="shared" si="319"/>
        <v>63.04738562091503</v>
      </c>
      <c r="Q3405" t="str">
        <f t="shared" si="320"/>
        <v>technology</v>
      </c>
      <c r="R3405" t="str">
        <f t="shared" si="321"/>
        <v>hardware</v>
      </c>
      <c r="S3405" s="10">
        <f t="shared" si="322"/>
        <v>41742.780509259261</v>
      </c>
      <c r="T3405" s="10">
        <f t="shared" si="323"/>
        <v>41772.780509259261</v>
      </c>
    </row>
    <row r="3406" spans="1:20" ht="45" x14ac:dyDescent="0.25">
      <c r="A3406">
        <v>2247</v>
      </c>
      <c r="B3406" s="3" t="s">
        <v>2248</v>
      </c>
      <c r="C3406" s="3" t="s">
        <v>6357</v>
      </c>
      <c r="D3406">
        <v>18500</v>
      </c>
      <c r="E3406">
        <v>19324</v>
      </c>
      <c r="F3406" t="s">
        <v>8219</v>
      </c>
      <c r="G3406" t="s">
        <v>8224</v>
      </c>
      <c r="H3406" t="s">
        <v>8246</v>
      </c>
      <c r="I3406">
        <v>1438185565</v>
      </c>
      <c r="J3406">
        <v>1436975965</v>
      </c>
      <c r="K3406" t="b">
        <v>0</v>
      </c>
      <c r="L3406">
        <v>380</v>
      </c>
      <c r="M3406" t="b">
        <v>1</v>
      </c>
      <c r="N3406" t="s">
        <v>8297</v>
      </c>
      <c r="O3406" s="9">
        <f t="shared" si="318"/>
        <v>104</v>
      </c>
      <c r="P3406" s="5">
        <f t="shared" si="319"/>
        <v>50.852631578947367</v>
      </c>
      <c r="Q3406" t="str">
        <f t="shared" si="320"/>
        <v>games</v>
      </c>
      <c r="R3406" t="str">
        <f t="shared" si="321"/>
        <v>tabletop games</v>
      </c>
      <c r="S3406" s="10">
        <f t="shared" si="322"/>
        <v>42200.666261574079</v>
      </c>
      <c r="T3406" s="10">
        <f t="shared" si="323"/>
        <v>42214.666261574079</v>
      </c>
    </row>
    <row r="3407" spans="1:20" ht="60" x14ac:dyDescent="0.25">
      <c r="A3407">
        <v>2226</v>
      </c>
      <c r="B3407" s="3" t="s">
        <v>2227</v>
      </c>
      <c r="C3407" s="3" t="s">
        <v>6336</v>
      </c>
      <c r="D3407">
        <v>18000</v>
      </c>
      <c r="E3407">
        <v>19523.310000000001</v>
      </c>
      <c r="F3407" t="s">
        <v>8219</v>
      </c>
      <c r="G3407" t="s">
        <v>8224</v>
      </c>
      <c r="H3407" t="s">
        <v>8246</v>
      </c>
      <c r="I3407">
        <v>1455253140</v>
      </c>
      <c r="J3407">
        <v>1452625822</v>
      </c>
      <c r="K3407" t="b">
        <v>0</v>
      </c>
      <c r="L3407">
        <v>321</v>
      </c>
      <c r="M3407" t="b">
        <v>1</v>
      </c>
      <c r="N3407" t="s">
        <v>8297</v>
      </c>
      <c r="O3407" s="9">
        <f t="shared" si="318"/>
        <v>108</v>
      </c>
      <c r="P3407" s="5">
        <f t="shared" si="319"/>
        <v>60.820280373831778</v>
      </c>
      <c r="Q3407" t="str">
        <f t="shared" si="320"/>
        <v>games</v>
      </c>
      <c r="R3407" t="str">
        <f t="shared" si="321"/>
        <v>tabletop games</v>
      </c>
      <c r="S3407" s="10">
        <f t="shared" si="322"/>
        <v>42381.79886574074</v>
      </c>
      <c r="T3407" s="10">
        <f t="shared" si="323"/>
        <v>42412.207638888889</v>
      </c>
    </row>
    <row r="3408" spans="1:20" ht="60" x14ac:dyDescent="0.25">
      <c r="A3408">
        <v>1512</v>
      </c>
      <c r="B3408" s="3" t="s">
        <v>1513</v>
      </c>
      <c r="C3408" s="3" t="s">
        <v>5622</v>
      </c>
      <c r="D3408">
        <v>3500</v>
      </c>
      <c r="E3408">
        <v>19557</v>
      </c>
      <c r="F3408" t="s">
        <v>8219</v>
      </c>
      <c r="G3408" t="s">
        <v>8224</v>
      </c>
      <c r="H3408" t="s">
        <v>8246</v>
      </c>
      <c r="I3408">
        <v>1486311939</v>
      </c>
      <c r="J3408">
        <v>1483719939</v>
      </c>
      <c r="K3408" t="b">
        <v>1</v>
      </c>
      <c r="L3408">
        <v>335</v>
      </c>
      <c r="M3408" t="b">
        <v>1</v>
      </c>
      <c r="N3408" t="s">
        <v>8285</v>
      </c>
      <c r="O3408" s="9">
        <f t="shared" si="318"/>
        <v>559</v>
      </c>
      <c r="P3408" s="5">
        <f t="shared" si="319"/>
        <v>58.379104477611939</v>
      </c>
      <c r="Q3408" t="str">
        <f t="shared" si="320"/>
        <v>photography</v>
      </c>
      <c r="R3408" t="str">
        <f t="shared" si="321"/>
        <v>photobooks</v>
      </c>
      <c r="S3408" s="10">
        <f t="shared" si="322"/>
        <v>42741.684479166666</v>
      </c>
      <c r="T3408" s="10">
        <f t="shared" si="323"/>
        <v>42771.684479166666</v>
      </c>
    </row>
    <row r="3409" spans="1:20" ht="60" x14ac:dyDescent="0.25">
      <c r="A3409">
        <v>42</v>
      </c>
      <c r="B3409" s="3" t="s">
        <v>44</v>
      </c>
      <c r="C3409" s="3" t="s">
        <v>4153</v>
      </c>
      <c r="D3409">
        <v>14000</v>
      </c>
      <c r="E3409">
        <v>19860</v>
      </c>
      <c r="F3409" t="s">
        <v>8219</v>
      </c>
      <c r="G3409" t="s">
        <v>8224</v>
      </c>
      <c r="H3409" t="s">
        <v>8246</v>
      </c>
      <c r="I3409">
        <v>1419780026</v>
      </c>
      <c r="J3409">
        <v>1417188026</v>
      </c>
      <c r="K3409" t="b">
        <v>0</v>
      </c>
      <c r="L3409">
        <v>169</v>
      </c>
      <c r="M3409" t="b">
        <v>1</v>
      </c>
      <c r="N3409" t="s">
        <v>8265</v>
      </c>
      <c r="O3409" s="9">
        <f t="shared" si="318"/>
        <v>142</v>
      </c>
      <c r="P3409" s="5">
        <f t="shared" si="319"/>
        <v>117.51479289940828</v>
      </c>
      <c r="Q3409" t="str">
        <f t="shared" si="320"/>
        <v>film &amp; video</v>
      </c>
      <c r="R3409" t="str">
        <f t="shared" si="321"/>
        <v>television</v>
      </c>
      <c r="S3409" s="10">
        <f t="shared" si="322"/>
        <v>41971.639189814814</v>
      </c>
      <c r="T3409" s="10">
        <f t="shared" si="323"/>
        <v>42001.639189814814</v>
      </c>
    </row>
    <row r="3410" spans="1:20" ht="45" x14ac:dyDescent="0.25">
      <c r="A3410">
        <v>2235</v>
      </c>
      <c r="B3410" s="3" t="s">
        <v>2236</v>
      </c>
      <c r="C3410" s="3" t="s">
        <v>6345</v>
      </c>
      <c r="D3410">
        <v>13000</v>
      </c>
      <c r="E3410">
        <v>19931</v>
      </c>
      <c r="F3410" t="s">
        <v>8219</v>
      </c>
      <c r="G3410" t="s">
        <v>8229</v>
      </c>
      <c r="H3410" t="s">
        <v>8251</v>
      </c>
      <c r="I3410">
        <v>1427585511</v>
      </c>
      <c r="J3410">
        <v>1424997111</v>
      </c>
      <c r="K3410" t="b">
        <v>0</v>
      </c>
      <c r="L3410">
        <v>147</v>
      </c>
      <c r="M3410" t="b">
        <v>1</v>
      </c>
      <c r="N3410" t="s">
        <v>8297</v>
      </c>
      <c r="O3410" s="9">
        <f t="shared" si="318"/>
        <v>153</v>
      </c>
      <c r="P3410" s="5">
        <f t="shared" si="319"/>
        <v>135.58503401360545</v>
      </c>
      <c r="Q3410" t="str">
        <f t="shared" si="320"/>
        <v>games</v>
      </c>
      <c r="R3410" t="str">
        <f t="shared" si="321"/>
        <v>tabletop games</v>
      </c>
      <c r="S3410" s="10">
        <f t="shared" si="322"/>
        <v>42062.022118055553</v>
      </c>
      <c r="T3410" s="10">
        <f t="shared" si="323"/>
        <v>42091.980451388896</v>
      </c>
    </row>
    <row r="3411" spans="1:20" ht="45" x14ac:dyDescent="0.25">
      <c r="A3411">
        <v>3219</v>
      </c>
      <c r="B3411" s="3" t="s">
        <v>3219</v>
      </c>
      <c r="C3411" s="3" t="s">
        <v>7329</v>
      </c>
      <c r="D3411">
        <v>20000</v>
      </c>
      <c r="E3411">
        <v>20022</v>
      </c>
      <c r="F3411" t="s">
        <v>8219</v>
      </c>
      <c r="G3411" t="s">
        <v>8224</v>
      </c>
      <c r="H3411" t="s">
        <v>8246</v>
      </c>
      <c r="I3411">
        <v>1427063747</v>
      </c>
      <c r="J3411">
        <v>1424043347</v>
      </c>
      <c r="K3411" t="b">
        <v>1</v>
      </c>
      <c r="L3411">
        <v>119</v>
      </c>
      <c r="M3411" t="b">
        <v>1</v>
      </c>
      <c r="N3411" t="s">
        <v>8271</v>
      </c>
      <c r="O3411" s="9">
        <f t="shared" si="318"/>
        <v>100</v>
      </c>
      <c r="P3411" s="5">
        <f t="shared" si="319"/>
        <v>168.25210084033614</v>
      </c>
      <c r="Q3411" t="str">
        <f t="shared" si="320"/>
        <v>theater</v>
      </c>
      <c r="R3411" t="str">
        <f t="shared" si="321"/>
        <v>plays</v>
      </c>
      <c r="S3411" s="10">
        <f t="shared" si="322"/>
        <v>42050.983182870375</v>
      </c>
      <c r="T3411" s="10">
        <f t="shared" si="323"/>
        <v>42085.941516203704</v>
      </c>
    </row>
    <row r="3412" spans="1:20" ht="60" x14ac:dyDescent="0.25">
      <c r="A3412">
        <v>59</v>
      </c>
      <c r="B3412" s="3" t="s">
        <v>61</v>
      </c>
      <c r="C3412" s="3" t="s">
        <v>4170</v>
      </c>
      <c r="D3412">
        <v>20000</v>
      </c>
      <c r="E3412">
        <v>20025.14</v>
      </c>
      <c r="F3412" t="s">
        <v>8219</v>
      </c>
      <c r="G3412" t="s">
        <v>8224</v>
      </c>
      <c r="H3412" t="s">
        <v>8246</v>
      </c>
      <c r="I3412">
        <v>1442264400</v>
      </c>
      <c r="J3412">
        <v>1439530776</v>
      </c>
      <c r="K3412" t="b">
        <v>0</v>
      </c>
      <c r="L3412">
        <v>33</v>
      </c>
      <c r="M3412" t="b">
        <v>1</v>
      </c>
      <c r="N3412" t="s">
        <v>8265</v>
      </c>
      <c r="O3412" s="9">
        <f t="shared" si="318"/>
        <v>100</v>
      </c>
      <c r="P3412" s="5">
        <f t="shared" si="319"/>
        <v>606.82242424242418</v>
      </c>
      <c r="Q3412" t="str">
        <f t="shared" si="320"/>
        <v>film &amp; video</v>
      </c>
      <c r="R3412" t="str">
        <f t="shared" si="321"/>
        <v>television</v>
      </c>
      <c r="S3412" s="10">
        <f t="shared" si="322"/>
        <v>42230.23583333334</v>
      </c>
      <c r="T3412" s="10">
        <f t="shared" si="323"/>
        <v>42261.875</v>
      </c>
    </row>
    <row r="3413" spans="1:20" ht="60" x14ac:dyDescent="0.25">
      <c r="A3413">
        <v>1828</v>
      </c>
      <c r="B3413" s="3" t="s">
        <v>1829</v>
      </c>
      <c r="C3413" s="3" t="s">
        <v>5938</v>
      </c>
      <c r="D3413">
        <v>20000</v>
      </c>
      <c r="E3413">
        <v>20032</v>
      </c>
      <c r="F3413" t="s">
        <v>8219</v>
      </c>
      <c r="G3413" t="s">
        <v>8224</v>
      </c>
      <c r="H3413" t="s">
        <v>8246</v>
      </c>
      <c r="I3413">
        <v>1399672800</v>
      </c>
      <c r="J3413">
        <v>1396906530</v>
      </c>
      <c r="K3413" t="b">
        <v>0</v>
      </c>
      <c r="L3413">
        <v>48</v>
      </c>
      <c r="M3413" t="b">
        <v>1</v>
      </c>
      <c r="N3413" t="s">
        <v>8276</v>
      </c>
      <c r="O3413" s="9">
        <f t="shared" si="318"/>
        <v>100</v>
      </c>
      <c r="P3413" s="5">
        <f t="shared" si="319"/>
        <v>417.33333333333331</v>
      </c>
      <c r="Q3413" t="str">
        <f t="shared" si="320"/>
        <v>music</v>
      </c>
      <c r="R3413" t="str">
        <f t="shared" si="321"/>
        <v>rock</v>
      </c>
      <c r="S3413" s="10">
        <f t="shared" si="322"/>
        <v>41736.899652777778</v>
      </c>
      <c r="T3413" s="10">
        <f t="shared" si="323"/>
        <v>41768.916666666664</v>
      </c>
    </row>
    <row r="3414" spans="1:20" ht="45" x14ac:dyDescent="0.25">
      <c r="A3414">
        <v>725</v>
      </c>
      <c r="B3414" s="3" t="s">
        <v>726</v>
      </c>
      <c r="C3414" s="3" t="s">
        <v>4835</v>
      </c>
      <c r="D3414">
        <v>20000</v>
      </c>
      <c r="E3414">
        <v>20070</v>
      </c>
      <c r="F3414" t="s">
        <v>8219</v>
      </c>
      <c r="G3414" t="s">
        <v>8224</v>
      </c>
      <c r="H3414" t="s">
        <v>8246</v>
      </c>
      <c r="I3414">
        <v>1450018912</v>
      </c>
      <c r="J3414">
        <v>1447426912</v>
      </c>
      <c r="K3414" t="b">
        <v>0</v>
      </c>
      <c r="L3414">
        <v>140</v>
      </c>
      <c r="M3414" t="b">
        <v>1</v>
      </c>
      <c r="N3414" t="s">
        <v>8274</v>
      </c>
      <c r="O3414" s="9">
        <f t="shared" si="318"/>
        <v>100</v>
      </c>
      <c r="P3414" s="5">
        <f t="shared" si="319"/>
        <v>143.35714285714286</v>
      </c>
      <c r="Q3414" t="str">
        <f t="shared" si="320"/>
        <v>publishing</v>
      </c>
      <c r="R3414" t="str">
        <f t="shared" si="321"/>
        <v>nonfiction</v>
      </c>
      <c r="S3414" s="10">
        <f t="shared" si="322"/>
        <v>42321.626296296294</v>
      </c>
      <c r="T3414" s="10">
        <f t="shared" si="323"/>
        <v>42351.626296296294</v>
      </c>
    </row>
    <row r="3415" spans="1:20" ht="60" x14ac:dyDescent="0.25">
      <c r="A3415">
        <v>3236</v>
      </c>
      <c r="B3415" s="3" t="s">
        <v>3236</v>
      </c>
      <c r="C3415" s="3" t="s">
        <v>7346</v>
      </c>
      <c r="D3415">
        <v>20000</v>
      </c>
      <c r="E3415">
        <v>20120</v>
      </c>
      <c r="F3415" t="s">
        <v>8219</v>
      </c>
      <c r="G3415" t="s">
        <v>8224</v>
      </c>
      <c r="H3415" t="s">
        <v>8246</v>
      </c>
      <c r="I3415">
        <v>1482962433</v>
      </c>
      <c r="J3415">
        <v>1480370433</v>
      </c>
      <c r="K3415" t="b">
        <v>0</v>
      </c>
      <c r="L3415">
        <v>110</v>
      </c>
      <c r="M3415" t="b">
        <v>1</v>
      </c>
      <c r="N3415" t="s">
        <v>8271</v>
      </c>
      <c r="O3415" s="9">
        <f t="shared" si="318"/>
        <v>101</v>
      </c>
      <c r="P3415" s="5">
        <f t="shared" si="319"/>
        <v>182.90909090909091</v>
      </c>
      <c r="Q3415" t="str">
        <f t="shared" si="320"/>
        <v>theater</v>
      </c>
      <c r="R3415" t="str">
        <f t="shared" si="321"/>
        <v>plays</v>
      </c>
      <c r="S3415" s="10">
        <f t="shared" si="322"/>
        <v>42702.917048611111</v>
      </c>
      <c r="T3415" s="10">
        <f t="shared" si="323"/>
        <v>42732.917048611111</v>
      </c>
    </row>
    <row r="3416" spans="1:20" ht="45" x14ac:dyDescent="0.25">
      <c r="A3416">
        <v>391</v>
      </c>
      <c r="B3416" s="3" t="s">
        <v>392</v>
      </c>
      <c r="C3416" s="3" t="s">
        <v>4501</v>
      </c>
      <c r="D3416">
        <v>20000</v>
      </c>
      <c r="E3416">
        <v>20122</v>
      </c>
      <c r="F3416" t="s">
        <v>8219</v>
      </c>
      <c r="G3416" t="s">
        <v>8224</v>
      </c>
      <c r="H3416" t="s">
        <v>8246</v>
      </c>
      <c r="I3416">
        <v>1324169940</v>
      </c>
      <c r="J3416">
        <v>1321578051</v>
      </c>
      <c r="K3416" t="b">
        <v>0</v>
      </c>
      <c r="L3416">
        <v>193</v>
      </c>
      <c r="M3416" t="b">
        <v>1</v>
      </c>
      <c r="N3416" t="s">
        <v>8269</v>
      </c>
      <c r="O3416" s="9">
        <f t="shared" si="318"/>
        <v>101</v>
      </c>
      <c r="P3416" s="5">
        <f t="shared" si="319"/>
        <v>104.25906735751295</v>
      </c>
      <c r="Q3416" t="str">
        <f t="shared" si="320"/>
        <v>film &amp; video</v>
      </c>
      <c r="R3416" t="str">
        <f t="shared" si="321"/>
        <v>documentary</v>
      </c>
      <c r="S3416" s="10">
        <f t="shared" si="322"/>
        <v>40865.042256944449</v>
      </c>
      <c r="T3416" s="10">
        <f t="shared" si="323"/>
        <v>40895.040972222225</v>
      </c>
    </row>
    <row r="3417" spans="1:20" ht="60" x14ac:dyDescent="0.25">
      <c r="A3417">
        <v>297</v>
      </c>
      <c r="B3417" s="3" t="s">
        <v>298</v>
      </c>
      <c r="C3417" s="3" t="s">
        <v>4407</v>
      </c>
      <c r="D3417">
        <v>20000</v>
      </c>
      <c r="E3417">
        <v>20128</v>
      </c>
      <c r="F3417" t="s">
        <v>8219</v>
      </c>
      <c r="G3417" t="s">
        <v>8224</v>
      </c>
      <c r="H3417" t="s">
        <v>8246</v>
      </c>
      <c r="I3417">
        <v>1430452740</v>
      </c>
      <c r="J3417">
        <v>1427390901</v>
      </c>
      <c r="K3417" t="b">
        <v>1</v>
      </c>
      <c r="L3417">
        <v>142</v>
      </c>
      <c r="M3417" t="b">
        <v>1</v>
      </c>
      <c r="N3417" t="s">
        <v>8269</v>
      </c>
      <c r="O3417" s="9">
        <f t="shared" si="318"/>
        <v>101</v>
      </c>
      <c r="P3417" s="5">
        <f t="shared" si="319"/>
        <v>141.74647887323943</v>
      </c>
      <c r="Q3417" t="str">
        <f t="shared" si="320"/>
        <v>film &amp; video</v>
      </c>
      <c r="R3417" t="str">
        <f t="shared" si="321"/>
        <v>documentary</v>
      </c>
      <c r="S3417" s="10">
        <f t="shared" si="322"/>
        <v>42089.72802083334</v>
      </c>
      <c r="T3417" s="10">
        <f t="shared" si="323"/>
        <v>42125.165972222225</v>
      </c>
    </row>
    <row r="3418" spans="1:20" ht="45" x14ac:dyDescent="0.25">
      <c r="A3418">
        <v>21</v>
      </c>
      <c r="B3418" s="3" t="s">
        <v>23</v>
      </c>
      <c r="C3418" s="3" t="s">
        <v>4132</v>
      </c>
      <c r="D3418">
        <v>18500</v>
      </c>
      <c r="E3418">
        <v>20190</v>
      </c>
      <c r="F3418" t="s">
        <v>8219</v>
      </c>
      <c r="G3418" t="s">
        <v>8224</v>
      </c>
      <c r="H3418" t="s">
        <v>8246</v>
      </c>
      <c r="I3418">
        <v>1411743789</v>
      </c>
      <c r="J3418">
        <v>1409151789</v>
      </c>
      <c r="K3418" t="b">
        <v>0</v>
      </c>
      <c r="L3418">
        <v>101</v>
      </c>
      <c r="M3418" t="b">
        <v>1</v>
      </c>
      <c r="N3418" t="s">
        <v>8265</v>
      </c>
      <c r="O3418" s="9">
        <f t="shared" si="318"/>
        <v>109</v>
      </c>
      <c r="P3418" s="5">
        <f t="shared" si="319"/>
        <v>199.9009900990099</v>
      </c>
      <c r="Q3418" t="str">
        <f t="shared" si="320"/>
        <v>film &amp; video</v>
      </c>
      <c r="R3418" t="str">
        <f t="shared" si="321"/>
        <v>television</v>
      </c>
      <c r="S3418" s="10">
        <f t="shared" si="322"/>
        <v>41878.627187500002</v>
      </c>
      <c r="T3418" s="10">
        <f t="shared" si="323"/>
        <v>41908.627187500002</v>
      </c>
    </row>
    <row r="3419" spans="1:20" ht="45" x14ac:dyDescent="0.25">
      <c r="A3419">
        <v>1351</v>
      </c>
      <c r="B3419" s="3" t="s">
        <v>1352</v>
      </c>
      <c r="C3419" s="3" t="s">
        <v>5461</v>
      </c>
      <c r="D3419">
        <v>20000</v>
      </c>
      <c r="E3419">
        <v>20253</v>
      </c>
      <c r="F3419" t="s">
        <v>8219</v>
      </c>
      <c r="G3419" t="s">
        <v>8224</v>
      </c>
      <c r="H3419" t="s">
        <v>8246</v>
      </c>
      <c r="I3419">
        <v>1455299144</v>
      </c>
      <c r="J3419">
        <v>1452707144</v>
      </c>
      <c r="K3419" t="b">
        <v>0</v>
      </c>
      <c r="L3419">
        <v>120</v>
      </c>
      <c r="M3419" t="b">
        <v>1</v>
      </c>
      <c r="N3419" t="s">
        <v>8274</v>
      </c>
      <c r="O3419" s="9">
        <f t="shared" si="318"/>
        <v>101</v>
      </c>
      <c r="P3419" s="5">
        <f t="shared" si="319"/>
        <v>168.77500000000001</v>
      </c>
      <c r="Q3419" t="str">
        <f t="shared" si="320"/>
        <v>publishing</v>
      </c>
      <c r="R3419" t="str">
        <f t="shared" si="321"/>
        <v>nonfiction</v>
      </c>
      <c r="S3419" s="10">
        <f t="shared" si="322"/>
        <v>42382.74009259259</v>
      </c>
      <c r="T3419" s="10">
        <f t="shared" si="323"/>
        <v>42412.74009259259</v>
      </c>
    </row>
    <row r="3420" spans="1:20" ht="45" x14ac:dyDescent="0.25">
      <c r="A3420">
        <v>2538</v>
      </c>
      <c r="B3420" s="3" t="s">
        <v>2538</v>
      </c>
      <c r="C3420" s="3" t="s">
        <v>6648</v>
      </c>
      <c r="D3420">
        <v>18000</v>
      </c>
      <c r="E3420">
        <v>20343.169999999998</v>
      </c>
      <c r="F3420" t="s">
        <v>8219</v>
      </c>
      <c r="G3420" t="s">
        <v>8224</v>
      </c>
      <c r="H3420" t="s">
        <v>8246</v>
      </c>
      <c r="I3420">
        <v>1361681940</v>
      </c>
      <c r="J3420">
        <v>1359029661</v>
      </c>
      <c r="K3420" t="b">
        <v>0</v>
      </c>
      <c r="L3420">
        <v>185</v>
      </c>
      <c r="M3420" t="b">
        <v>1</v>
      </c>
      <c r="N3420" t="s">
        <v>8300</v>
      </c>
      <c r="O3420" s="9">
        <f t="shared" si="318"/>
        <v>113</v>
      </c>
      <c r="P3420" s="5">
        <f t="shared" si="319"/>
        <v>109.96308108108107</v>
      </c>
      <c r="Q3420" t="str">
        <f t="shared" si="320"/>
        <v>music</v>
      </c>
      <c r="R3420" t="str">
        <f t="shared" si="321"/>
        <v>classical music</v>
      </c>
      <c r="S3420" s="10">
        <f t="shared" si="322"/>
        <v>41298.509965277779</v>
      </c>
      <c r="T3420" s="10">
        <f t="shared" si="323"/>
        <v>41329.207638888889</v>
      </c>
    </row>
    <row r="3421" spans="1:20" ht="45" x14ac:dyDescent="0.25">
      <c r="A3421">
        <v>3253</v>
      </c>
      <c r="B3421" s="3" t="s">
        <v>3253</v>
      </c>
      <c r="C3421" s="3" t="s">
        <v>7363</v>
      </c>
      <c r="D3421">
        <v>20000</v>
      </c>
      <c r="E3421">
        <v>20365</v>
      </c>
      <c r="F3421" t="s">
        <v>8219</v>
      </c>
      <c r="G3421" t="s">
        <v>8224</v>
      </c>
      <c r="H3421" t="s">
        <v>8246</v>
      </c>
      <c r="I3421">
        <v>1473306300</v>
      </c>
      <c r="J3421">
        <v>1471701028</v>
      </c>
      <c r="K3421" t="b">
        <v>1</v>
      </c>
      <c r="L3421">
        <v>115</v>
      </c>
      <c r="M3421" t="b">
        <v>1</v>
      </c>
      <c r="N3421" t="s">
        <v>8271</v>
      </c>
      <c r="O3421" s="9">
        <f t="shared" si="318"/>
        <v>102</v>
      </c>
      <c r="P3421" s="5">
        <f t="shared" si="319"/>
        <v>177.08695652173913</v>
      </c>
      <c r="Q3421" t="str">
        <f t="shared" si="320"/>
        <v>theater</v>
      </c>
      <c r="R3421" t="str">
        <f t="shared" si="321"/>
        <v>plays</v>
      </c>
      <c r="S3421" s="10">
        <f t="shared" si="322"/>
        <v>42602.576712962968</v>
      </c>
      <c r="T3421" s="10">
        <f t="shared" si="323"/>
        <v>42621.15625</v>
      </c>
    </row>
    <row r="3422" spans="1:20" ht="30" x14ac:dyDescent="0.25">
      <c r="A3422">
        <v>1216</v>
      </c>
      <c r="B3422" s="3" t="s">
        <v>1217</v>
      </c>
      <c r="C3422" s="3" t="s">
        <v>5326</v>
      </c>
      <c r="D3422">
        <v>14000</v>
      </c>
      <c r="E3422">
        <v>20398</v>
      </c>
      <c r="F3422" t="s">
        <v>8219</v>
      </c>
      <c r="G3422" t="s">
        <v>8224</v>
      </c>
      <c r="H3422" t="s">
        <v>8246</v>
      </c>
      <c r="I3422">
        <v>1443826980</v>
      </c>
      <c r="J3422">
        <v>1441032457</v>
      </c>
      <c r="K3422" t="b">
        <v>0</v>
      </c>
      <c r="L3422">
        <v>222</v>
      </c>
      <c r="M3422" t="b">
        <v>1</v>
      </c>
      <c r="N3422" t="s">
        <v>8285</v>
      </c>
      <c r="O3422" s="9">
        <f t="shared" si="318"/>
        <v>146</v>
      </c>
      <c r="P3422" s="5">
        <f t="shared" si="319"/>
        <v>91.882882882882882</v>
      </c>
      <c r="Q3422" t="str">
        <f t="shared" si="320"/>
        <v>photography</v>
      </c>
      <c r="R3422" t="str">
        <f t="shared" si="321"/>
        <v>photobooks</v>
      </c>
      <c r="S3422" s="10">
        <f t="shared" si="322"/>
        <v>42247.616400462968</v>
      </c>
      <c r="T3422" s="10">
        <f t="shared" si="323"/>
        <v>42279.960416666669</v>
      </c>
    </row>
    <row r="3423" spans="1:20" ht="60" x14ac:dyDescent="0.25">
      <c r="A3423">
        <v>1269</v>
      </c>
      <c r="B3423" s="3" t="s">
        <v>1270</v>
      </c>
      <c r="C3423" s="3" t="s">
        <v>5379</v>
      </c>
      <c r="D3423">
        <v>18800</v>
      </c>
      <c r="E3423">
        <v>20426</v>
      </c>
      <c r="F3423" t="s">
        <v>8219</v>
      </c>
      <c r="G3423" t="s">
        <v>8224</v>
      </c>
      <c r="H3423" t="s">
        <v>8246</v>
      </c>
      <c r="I3423">
        <v>1460764800</v>
      </c>
      <c r="J3423">
        <v>1458157512</v>
      </c>
      <c r="K3423" t="b">
        <v>1</v>
      </c>
      <c r="L3423">
        <v>206</v>
      </c>
      <c r="M3423" t="b">
        <v>1</v>
      </c>
      <c r="N3423" t="s">
        <v>8276</v>
      </c>
      <c r="O3423" s="9">
        <f t="shared" si="318"/>
        <v>109</v>
      </c>
      <c r="P3423" s="5">
        <f t="shared" si="319"/>
        <v>99.15533980582525</v>
      </c>
      <c r="Q3423" t="str">
        <f t="shared" si="320"/>
        <v>music</v>
      </c>
      <c r="R3423" t="str">
        <f t="shared" si="321"/>
        <v>rock</v>
      </c>
      <c r="S3423" s="10">
        <f t="shared" si="322"/>
        <v>42445.823055555549</v>
      </c>
      <c r="T3423" s="10">
        <f t="shared" si="323"/>
        <v>42476</v>
      </c>
    </row>
    <row r="3424" spans="1:20" ht="60" x14ac:dyDescent="0.25">
      <c r="A3424">
        <v>2227</v>
      </c>
      <c r="B3424" s="3" t="s">
        <v>2228</v>
      </c>
      <c r="C3424" s="3" t="s">
        <v>6337</v>
      </c>
      <c r="D3424">
        <v>13000</v>
      </c>
      <c r="E3424">
        <v>20459</v>
      </c>
      <c r="F3424" t="s">
        <v>8219</v>
      </c>
      <c r="G3424" t="s">
        <v>8225</v>
      </c>
      <c r="H3424" t="s">
        <v>8247</v>
      </c>
      <c r="I3424">
        <v>1384374155</v>
      </c>
      <c r="J3424">
        <v>1381778555</v>
      </c>
      <c r="K3424" t="b">
        <v>0</v>
      </c>
      <c r="L3424">
        <v>301</v>
      </c>
      <c r="M3424" t="b">
        <v>1</v>
      </c>
      <c r="N3424" t="s">
        <v>8297</v>
      </c>
      <c r="O3424" s="9">
        <f t="shared" si="318"/>
        <v>157</v>
      </c>
      <c r="P3424" s="5">
        <f t="shared" si="319"/>
        <v>67.970099667774093</v>
      </c>
      <c r="Q3424" t="str">
        <f t="shared" si="320"/>
        <v>games</v>
      </c>
      <c r="R3424" t="str">
        <f t="shared" si="321"/>
        <v>tabletop games</v>
      </c>
      <c r="S3424" s="10">
        <f t="shared" si="322"/>
        <v>41561.807349537034</v>
      </c>
      <c r="T3424" s="10">
        <f t="shared" si="323"/>
        <v>41591.849016203705</v>
      </c>
    </row>
    <row r="3425" spans="1:20" ht="45" x14ac:dyDescent="0.25">
      <c r="A3425">
        <v>1508</v>
      </c>
      <c r="B3425" s="3" t="s">
        <v>1509</v>
      </c>
      <c r="C3425" s="3" t="s">
        <v>5618</v>
      </c>
      <c r="D3425">
        <v>18500</v>
      </c>
      <c r="E3425">
        <v>20491</v>
      </c>
      <c r="F3425" t="s">
        <v>8219</v>
      </c>
      <c r="G3425" t="s">
        <v>8224</v>
      </c>
      <c r="H3425" t="s">
        <v>8246</v>
      </c>
      <c r="I3425">
        <v>1403880281</v>
      </c>
      <c r="J3425">
        <v>1401201881</v>
      </c>
      <c r="K3425" t="b">
        <v>1</v>
      </c>
      <c r="L3425">
        <v>211</v>
      </c>
      <c r="M3425" t="b">
        <v>1</v>
      </c>
      <c r="N3425" t="s">
        <v>8285</v>
      </c>
      <c r="O3425" s="9">
        <f t="shared" si="318"/>
        <v>111</v>
      </c>
      <c r="P3425" s="5">
        <f t="shared" si="319"/>
        <v>97.113744075829388</v>
      </c>
      <c r="Q3425" t="str">
        <f t="shared" si="320"/>
        <v>photography</v>
      </c>
      <c r="R3425" t="str">
        <f t="shared" si="321"/>
        <v>photobooks</v>
      </c>
      <c r="S3425" s="10">
        <f t="shared" si="322"/>
        <v>41786.614363425928</v>
      </c>
      <c r="T3425" s="10">
        <f t="shared" si="323"/>
        <v>41817.614363425928</v>
      </c>
    </row>
    <row r="3426" spans="1:20" ht="30" x14ac:dyDescent="0.25">
      <c r="A3426">
        <v>283</v>
      </c>
      <c r="B3426" s="3" t="s">
        <v>284</v>
      </c>
      <c r="C3426" s="3" t="s">
        <v>4393</v>
      </c>
      <c r="D3426">
        <v>18000</v>
      </c>
      <c r="E3426">
        <v>20569.05</v>
      </c>
      <c r="F3426" t="s">
        <v>8219</v>
      </c>
      <c r="G3426" t="s">
        <v>8224</v>
      </c>
      <c r="H3426" t="s">
        <v>8246</v>
      </c>
      <c r="I3426">
        <v>1306904340</v>
      </c>
      <c r="J3426">
        <v>1305219744</v>
      </c>
      <c r="K3426" t="b">
        <v>1</v>
      </c>
      <c r="L3426">
        <v>202</v>
      </c>
      <c r="M3426" t="b">
        <v>1</v>
      </c>
      <c r="N3426" t="s">
        <v>8269</v>
      </c>
      <c r="O3426" s="9">
        <f t="shared" si="318"/>
        <v>114</v>
      </c>
      <c r="P3426" s="5">
        <f t="shared" si="319"/>
        <v>101.8269801980198</v>
      </c>
      <c r="Q3426" t="str">
        <f t="shared" si="320"/>
        <v>film &amp; video</v>
      </c>
      <c r="R3426" t="str">
        <f t="shared" si="321"/>
        <v>documentary</v>
      </c>
      <c r="S3426" s="10">
        <f t="shared" si="322"/>
        <v>40675.71</v>
      </c>
      <c r="T3426" s="10">
        <f t="shared" si="323"/>
        <v>40695.207638888889</v>
      </c>
    </row>
    <row r="3427" spans="1:20" ht="60" x14ac:dyDescent="0.25">
      <c r="A3427">
        <v>2223</v>
      </c>
      <c r="B3427" s="3" t="s">
        <v>2224</v>
      </c>
      <c r="C3427" s="3" t="s">
        <v>6333</v>
      </c>
      <c r="D3427">
        <v>19500</v>
      </c>
      <c r="E3427">
        <v>20631</v>
      </c>
      <c r="F3427" t="s">
        <v>8219</v>
      </c>
      <c r="G3427" t="s">
        <v>8229</v>
      </c>
      <c r="H3427" t="s">
        <v>8251</v>
      </c>
      <c r="I3427">
        <v>1435418568</v>
      </c>
      <c r="J3427">
        <v>1432826568</v>
      </c>
      <c r="K3427" t="b">
        <v>0</v>
      </c>
      <c r="L3427">
        <v>100</v>
      </c>
      <c r="M3427" t="b">
        <v>1</v>
      </c>
      <c r="N3427" t="s">
        <v>8297</v>
      </c>
      <c r="O3427" s="9">
        <f t="shared" si="318"/>
        <v>106</v>
      </c>
      <c r="P3427" s="5">
        <f t="shared" si="319"/>
        <v>206.31</v>
      </c>
      <c r="Q3427" t="str">
        <f t="shared" si="320"/>
        <v>games</v>
      </c>
      <c r="R3427" t="str">
        <f t="shared" si="321"/>
        <v>tabletop games</v>
      </c>
      <c r="S3427" s="10">
        <f t="shared" si="322"/>
        <v>42152.640833333338</v>
      </c>
      <c r="T3427" s="10">
        <f t="shared" si="323"/>
        <v>42182.640833333338</v>
      </c>
    </row>
    <row r="3428" spans="1:20" ht="60" x14ac:dyDescent="0.25">
      <c r="A3428">
        <v>1846</v>
      </c>
      <c r="B3428" s="3" t="s">
        <v>1847</v>
      </c>
      <c r="C3428" s="3" t="s">
        <v>5956</v>
      </c>
      <c r="D3428">
        <v>15000</v>
      </c>
      <c r="E3428">
        <v>20689</v>
      </c>
      <c r="F3428" t="s">
        <v>8219</v>
      </c>
      <c r="G3428" t="s">
        <v>8224</v>
      </c>
      <c r="H3428" t="s">
        <v>8246</v>
      </c>
      <c r="I3428">
        <v>1355585777</v>
      </c>
      <c r="J3428">
        <v>1352993777</v>
      </c>
      <c r="K3428" t="b">
        <v>0</v>
      </c>
      <c r="L3428">
        <v>209</v>
      </c>
      <c r="M3428" t="b">
        <v>1</v>
      </c>
      <c r="N3428" t="s">
        <v>8276</v>
      </c>
      <c r="O3428" s="9">
        <f t="shared" si="318"/>
        <v>138</v>
      </c>
      <c r="P3428" s="5">
        <f t="shared" si="319"/>
        <v>98.990430622009569</v>
      </c>
      <c r="Q3428" t="str">
        <f t="shared" si="320"/>
        <v>music</v>
      </c>
      <c r="R3428" t="str">
        <f t="shared" si="321"/>
        <v>rock</v>
      </c>
      <c r="S3428" s="10">
        <f t="shared" si="322"/>
        <v>41228.650196759263</v>
      </c>
      <c r="T3428" s="10">
        <f t="shared" si="323"/>
        <v>41258.650196759263</v>
      </c>
    </row>
    <row r="3429" spans="1:20" x14ac:dyDescent="0.25">
      <c r="A3429">
        <v>2535</v>
      </c>
      <c r="B3429" s="3" t="s">
        <v>2535</v>
      </c>
      <c r="C3429" s="3" t="s">
        <v>6645</v>
      </c>
      <c r="D3429">
        <v>20000</v>
      </c>
      <c r="E3429">
        <v>20755</v>
      </c>
      <c r="F3429" t="s">
        <v>8219</v>
      </c>
      <c r="G3429" t="s">
        <v>8224</v>
      </c>
      <c r="H3429" t="s">
        <v>8246</v>
      </c>
      <c r="I3429">
        <v>1417463945</v>
      </c>
      <c r="J3429">
        <v>1414781945</v>
      </c>
      <c r="K3429" t="b">
        <v>0</v>
      </c>
      <c r="L3429">
        <v>78</v>
      </c>
      <c r="M3429" t="b">
        <v>1</v>
      </c>
      <c r="N3429" t="s">
        <v>8300</v>
      </c>
      <c r="O3429" s="9">
        <f t="shared" si="318"/>
        <v>104</v>
      </c>
      <c r="P3429" s="5">
        <f t="shared" si="319"/>
        <v>266.08974358974359</v>
      </c>
      <c r="Q3429" t="str">
        <f t="shared" si="320"/>
        <v>music</v>
      </c>
      <c r="R3429" t="str">
        <f t="shared" si="321"/>
        <v>classical music</v>
      </c>
      <c r="S3429" s="10">
        <f t="shared" si="322"/>
        <v>41943.791030092594</v>
      </c>
      <c r="T3429" s="10">
        <f t="shared" si="323"/>
        <v>41974.832696759258</v>
      </c>
    </row>
    <row r="3430" spans="1:20" ht="45" x14ac:dyDescent="0.25">
      <c r="A3430">
        <v>311</v>
      </c>
      <c r="B3430" s="3" t="s">
        <v>312</v>
      </c>
      <c r="C3430" s="3" t="s">
        <v>4421</v>
      </c>
      <c r="D3430">
        <v>20000</v>
      </c>
      <c r="E3430">
        <v>20820.330000000002</v>
      </c>
      <c r="F3430" t="s">
        <v>8219</v>
      </c>
      <c r="G3430" t="s">
        <v>8224</v>
      </c>
      <c r="H3430" t="s">
        <v>8246</v>
      </c>
      <c r="I3430">
        <v>1325404740</v>
      </c>
      <c r="J3430">
        <v>1321852592</v>
      </c>
      <c r="K3430" t="b">
        <v>1</v>
      </c>
      <c r="L3430">
        <v>150</v>
      </c>
      <c r="M3430" t="b">
        <v>1</v>
      </c>
      <c r="N3430" t="s">
        <v>8269</v>
      </c>
      <c r="O3430" s="9">
        <f t="shared" si="318"/>
        <v>104</v>
      </c>
      <c r="P3430" s="5">
        <f t="shared" si="319"/>
        <v>138.8022</v>
      </c>
      <c r="Q3430" t="str">
        <f t="shared" si="320"/>
        <v>film &amp; video</v>
      </c>
      <c r="R3430" t="str">
        <f t="shared" si="321"/>
        <v>documentary</v>
      </c>
      <c r="S3430" s="10">
        <f t="shared" si="322"/>
        <v>40868.219814814816</v>
      </c>
      <c r="T3430" s="10">
        <f t="shared" si="323"/>
        <v>40909.332638888889</v>
      </c>
    </row>
    <row r="3431" spans="1:20" ht="45" x14ac:dyDescent="0.25">
      <c r="A3431">
        <v>2604</v>
      </c>
      <c r="B3431" s="3" t="s">
        <v>2604</v>
      </c>
      <c r="C3431" s="3" t="s">
        <v>6714</v>
      </c>
      <c r="D3431">
        <v>20000</v>
      </c>
      <c r="E3431">
        <v>20843.599999999999</v>
      </c>
      <c r="F3431" t="s">
        <v>8219</v>
      </c>
      <c r="G3431" t="s">
        <v>8224</v>
      </c>
      <c r="H3431" t="s">
        <v>8246</v>
      </c>
      <c r="I3431">
        <v>1335662023</v>
      </c>
      <c r="J3431">
        <v>1333070023</v>
      </c>
      <c r="K3431" t="b">
        <v>1</v>
      </c>
      <c r="L3431">
        <v>321</v>
      </c>
      <c r="M3431" t="b">
        <v>1</v>
      </c>
      <c r="N3431" t="s">
        <v>8301</v>
      </c>
      <c r="O3431" s="9">
        <f t="shared" si="318"/>
        <v>104</v>
      </c>
      <c r="P3431" s="5">
        <f t="shared" si="319"/>
        <v>64.933333333333323</v>
      </c>
      <c r="Q3431" t="str">
        <f t="shared" si="320"/>
        <v>technology</v>
      </c>
      <c r="R3431" t="str">
        <f t="shared" si="321"/>
        <v>space exploration</v>
      </c>
      <c r="S3431" s="10">
        <f t="shared" si="322"/>
        <v>40998.051192129627</v>
      </c>
      <c r="T3431" s="10">
        <f t="shared" si="323"/>
        <v>41028.051192129627</v>
      </c>
    </row>
    <row r="3432" spans="1:20" ht="60" x14ac:dyDescent="0.25">
      <c r="A3432">
        <v>2663</v>
      </c>
      <c r="B3432" s="3" t="s">
        <v>2663</v>
      </c>
      <c r="C3432" s="3" t="s">
        <v>6773</v>
      </c>
      <c r="D3432">
        <v>20000</v>
      </c>
      <c r="E3432">
        <v>20919.25</v>
      </c>
      <c r="F3432" t="s">
        <v>8219</v>
      </c>
      <c r="G3432" t="s">
        <v>8229</v>
      </c>
      <c r="H3432" t="s">
        <v>8251</v>
      </c>
      <c r="I3432">
        <v>1441378800</v>
      </c>
      <c r="J3432">
        <v>1438873007</v>
      </c>
      <c r="K3432" t="b">
        <v>0</v>
      </c>
      <c r="L3432">
        <v>56</v>
      </c>
      <c r="M3432" t="b">
        <v>1</v>
      </c>
      <c r="N3432" t="s">
        <v>8302</v>
      </c>
      <c r="O3432" s="9">
        <f t="shared" si="318"/>
        <v>105</v>
      </c>
      <c r="P3432" s="5">
        <f t="shared" si="319"/>
        <v>373.55803571428572</v>
      </c>
      <c r="Q3432" t="str">
        <f t="shared" si="320"/>
        <v>technology</v>
      </c>
      <c r="R3432" t="str">
        <f t="shared" si="321"/>
        <v>makerspaces</v>
      </c>
      <c r="S3432" s="10">
        <f t="shared" si="322"/>
        <v>42222.622766203705</v>
      </c>
      <c r="T3432" s="10">
        <f t="shared" si="323"/>
        <v>42251.625</v>
      </c>
    </row>
    <row r="3433" spans="1:20" ht="60" x14ac:dyDescent="0.25">
      <c r="A3433">
        <v>320</v>
      </c>
      <c r="B3433" s="3" t="s">
        <v>321</v>
      </c>
      <c r="C3433" s="3" t="s">
        <v>4430</v>
      </c>
      <c r="D3433">
        <v>20000</v>
      </c>
      <c r="E3433">
        <v>21316</v>
      </c>
      <c r="F3433" t="s">
        <v>8219</v>
      </c>
      <c r="G3433" t="s">
        <v>8225</v>
      </c>
      <c r="H3433" t="s">
        <v>8247</v>
      </c>
      <c r="I3433">
        <v>1450825200</v>
      </c>
      <c r="J3433">
        <v>1448284433</v>
      </c>
      <c r="K3433" t="b">
        <v>1</v>
      </c>
      <c r="L3433">
        <v>158</v>
      </c>
      <c r="M3433" t="b">
        <v>1</v>
      </c>
      <c r="N3433" t="s">
        <v>8269</v>
      </c>
      <c r="O3433" s="9">
        <f t="shared" si="318"/>
        <v>107</v>
      </c>
      <c r="P3433" s="5">
        <f t="shared" si="319"/>
        <v>134.91139240506328</v>
      </c>
      <c r="Q3433" t="str">
        <f t="shared" si="320"/>
        <v>film &amp; video</v>
      </c>
      <c r="R3433" t="str">
        <f t="shared" si="321"/>
        <v>documentary</v>
      </c>
      <c r="S3433" s="10">
        <f t="shared" si="322"/>
        <v>42331.551307870366</v>
      </c>
      <c r="T3433" s="10">
        <f t="shared" si="323"/>
        <v>42360.958333333328</v>
      </c>
    </row>
    <row r="3434" spans="1:20" ht="45" x14ac:dyDescent="0.25">
      <c r="A3434">
        <v>2662</v>
      </c>
      <c r="B3434" s="3" t="s">
        <v>2662</v>
      </c>
      <c r="C3434" s="3" t="s">
        <v>6772</v>
      </c>
      <c r="D3434">
        <v>20000</v>
      </c>
      <c r="E3434">
        <v>21360</v>
      </c>
      <c r="F3434" t="s">
        <v>8219</v>
      </c>
      <c r="G3434" t="s">
        <v>8224</v>
      </c>
      <c r="H3434" t="s">
        <v>8246</v>
      </c>
      <c r="I3434">
        <v>1440179713</v>
      </c>
      <c r="J3434">
        <v>1437587713</v>
      </c>
      <c r="K3434" t="b">
        <v>0</v>
      </c>
      <c r="L3434">
        <v>80</v>
      </c>
      <c r="M3434" t="b">
        <v>1</v>
      </c>
      <c r="N3434" t="s">
        <v>8302</v>
      </c>
      <c r="O3434" s="9">
        <f t="shared" si="318"/>
        <v>107</v>
      </c>
      <c r="P3434" s="5">
        <f t="shared" si="319"/>
        <v>267</v>
      </c>
      <c r="Q3434" t="str">
        <f t="shared" si="320"/>
        <v>technology</v>
      </c>
      <c r="R3434" t="str">
        <f t="shared" si="321"/>
        <v>makerspaces</v>
      </c>
      <c r="S3434" s="10">
        <f t="shared" si="322"/>
        <v>42207.746678240743</v>
      </c>
      <c r="T3434" s="10">
        <f t="shared" si="323"/>
        <v>42237.746678240743</v>
      </c>
    </row>
    <row r="3435" spans="1:20" ht="60" x14ac:dyDescent="0.25">
      <c r="A3435">
        <v>399</v>
      </c>
      <c r="B3435" s="3" t="s">
        <v>400</v>
      </c>
      <c r="C3435" s="3" t="s">
        <v>4509</v>
      </c>
      <c r="D3435">
        <v>20000</v>
      </c>
      <c r="E3435">
        <v>21361</v>
      </c>
      <c r="F3435" t="s">
        <v>8219</v>
      </c>
      <c r="G3435" t="s">
        <v>8225</v>
      </c>
      <c r="H3435" t="s">
        <v>8247</v>
      </c>
      <c r="I3435">
        <v>1481716800</v>
      </c>
      <c r="J3435">
        <v>1479070867</v>
      </c>
      <c r="K3435" t="b">
        <v>0</v>
      </c>
      <c r="L3435">
        <v>95</v>
      </c>
      <c r="M3435" t="b">
        <v>1</v>
      </c>
      <c r="N3435" t="s">
        <v>8269</v>
      </c>
      <c r="O3435" s="9">
        <f t="shared" si="318"/>
        <v>107</v>
      </c>
      <c r="P3435" s="5">
        <f t="shared" si="319"/>
        <v>224.85263157894738</v>
      </c>
      <c r="Q3435" t="str">
        <f t="shared" si="320"/>
        <v>film &amp; video</v>
      </c>
      <c r="R3435" t="str">
        <f t="shared" si="321"/>
        <v>documentary</v>
      </c>
      <c r="S3435" s="10">
        <f t="shared" si="322"/>
        <v>42687.875775462962</v>
      </c>
      <c r="T3435" s="10">
        <f t="shared" si="323"/>
        <v>42718.5</v>
      </c>
    </row>
    <row r="3436" spans="1:20" ht="60" x14ac:dyDescent="0.25">
      <c r="A3436">
        <v>309</v>
      </c>
      <c r="B3436" s="3" t="s">
        <v>310</v>
      </c>
      <c r="C3436" s="3" t="s">
        <v>4419</v>
      </c>
      <c r="D3436">
        <v>18000</v>
      </c>
      <c r="E3436">
        <v>21410</v>
      </c>
      <c r="F3436" t="s">
        <v>8219</v>
      </c>
      <c r="G3436" t="s">
        <v>8224</v>
      </c>
      <c r="H3436" t="s">
        <v>8246</v>
      </c>
      <c r="I3436">
        <v>1346695334</v>
      </c>
      <c r="J3436">
        <v>1344880934</v>
      </c>
      <c r="K3436" t="b">
        <v>1</v>
      </c>
      <c r="L3436">
        <v>238</v>
      </c>
      <c r="M3436" t="b">
        <v>1</v>
      </c>
      <c r="N3436" t="s">
        <v>8269</v>
      </c>
      <c r="O3436" s="9">
        <f t="shared" si="318"/>
        <v>119</v>
      </c>
      <c r="P3436" s="5">
        <f t="shared" si="319"/>
        <v>89.957983193277315</v>
      </c>
      <c r="Q3436" t="str">
        <f t="shared" si="320"/>
        <v>film &amp; video</v>
      </c>
      <c r="R3436" t="str">
        <f t="shared" si="321"/>
        <v>documentary</v>
      </c>
      <c r="S3436" s="10">
        <f t="shared" si="322"/>
        <v>41134.751550925925</v>
      </c>
      <c r="T3436" s="10">
        <f t="shared" si="323"/>
        <v>41155.751550925925</v>
      </c>
    </row>
    <row r="3437" spans="1:20" ht="45" x14ac:dyDescent="0.25">
      <c r="A3437">
        <v>261</v>
      </c>
      <c r="B3437" s="3" t="s">
        <v>262</v>
      </c>
      <c r="C3437" s="3" t="s">
        <v>4371</v>
      </c>
      <c r="D3437">
        <v>20000</v>
      </c>
      <c r="E3437">
        <v>21480</v>
      </c>
      <c r="F3437" t="s">
        <v>8219</v>
      </c>
      <c r="G3437" t="s">
        <v>8224</v>
      </c>
      <c r="H3437" t="s">
        <v>8246</v>
      </c>
      <c r="I3437">
        <v>1339080900</v>
      </c>
      <c r="J3437">
        <v>1334783704</v>
      </c>
      <c r="K3437" t="b">
        <v>1</v>
      </c>
      <c r="L3437">
        <v>220</v>
      </c>
      <c r="M3437" t="b">
        <v>1</v>
      </c>
      <c r="N3437" t="s">
        <v>8269</v>
      </c>
      <c r="O3437" s="9">
        <f t="shared" si="318"/>
        <v>107</v>
      </c>
      <c r="P3437" s="5">
        <f t="shared" si="319"/>
        <v>97.63636363636364</v>
      </c>
      <c r="Q3437" t="str">
        <f t="shared" si="320"/>
        <v>film &amp; video</v>
      </c>
      <c r="R3437" t="str">
        <f t="shared" si="321"/>
        <v>documentary</v>
      </c>
      <c r="S3437" s="10">
        <f t="shared" si="322"/>
        <v>41017.885462962964</v>
      </c>
      <c r="T3437" s="10">
        <f t="shared" si="323"/>
        <v>41067.621527777781</v>
      </c>
    </row>
    <row r="3438" spans="1:20" ht="45" x14ac:dyDescent="0.25">
      <c r="A3438">
        <v>3229</v>
      </c>
      <c r="B3438" s="3" t="s">
        <v>3229</v>
      </c>
      <c r="C3438" s="3" t="s">
        <v>7339</v>
      </c>
      <c r="D3438">
        <v>20000</v>
      </c>
      <c r="E3438">
        <v>21573</v>
      </c>
      <c r="F3438" t="s">
        <v>8219</v>
      </c>
      <c r="G3438" t="s">
        <v>8224</v>
      </c>
      <c r="H3438" t="s">
        <v>8246</v>
      </c>
      <c r="I3438">
        <v>1416470398</v>
      </c>
      <c r="J3438">
        <v>1413874798</v>
      </c>
      <c r="K3438" t="b">
        <v>1</v>
      </c>
      <c r="L3438">
        <v>202</v>
      </c>
      <c r="M3438" t="b">
        <v>1</v>
      </c>
      <c r="N3438" t="s">
        <v>8271</v>
      </c>
      <c r="O3438" s="9">
        <f t="shared" si="318"/>
        <v>108</v>
      </c>
      <c r="P3438" s="5">
        <f t="shared" si="319"/>
        <v>106.79702970297029</v>
      </c>
      <c r="Q3438" t="str">
        <f t="shared" si="320"/>
        <v>theater</v>
      </c>
      <c r="R3438" t="str">
        <f t="shared" si="321"/>
        <v>plays</v>
      </c>
      <c r="S3438" s="10">
        <f t="shared" si="322"/>
        <v>41933.291643518518</v>
      </c>
      <c r="T3438" s="10">
        <f t="shared" si="323"/>
        <v>41963.333310185189</v>
      </c>
    </row>
    <row r="3439" spans="1:20" ht="45" x14ac:dyDescent="0.25">
      <c r="A3439">
        <v>1537</v>
      </c>
      <c r="B3439" s="3" t="s">
        <v>1538</v>
      </c>
      <c r="C3439" s="3" t="s">
        <v>5647</v>
      </c>
      <c r="D3439">
        <v>12000</v>
      </c>
      <c r="E3439">
        <v>21588</v>
      </c>
      <c r="F3439" t="s">
        <v>8219</v>
      </c>
      <c r="G3439" t="s">
        <v>8236</v>
      </c>
      <c r="H3439" t="s">
        <v>8249</v>
      </c>
      <c r="I3439">
        <v>1470506400</v>
      </c>
      <c r="J3439">
        <v>1467358427</v>
      </c>
      <c r="K3439" t="b">
        <v>1</v>
      </c>
      <c r="L3439">
        <v>224</v>
      </c>
      <c r="M3439" t="b">
        <v>1</v>
      </c>
      <c r="N3439" t="s">
        <v>8285</v>
      </c>
      <c r="O3439" s="9">
        <f t="shared" si="318"/>
        <v>180</v>
      </c>
      <c r="P3439" s="5">
        <f t="shared" si="319"/>
        <v>96.375</v>
      </c>
      <c r="Q3439" t="str">
        <f t="shared" si="320"/>
        <v>photography</v>
      </c>
      <c r="R3439" t="str">
        <f t="shared" si="321"/>
        <v>photobooks</v>
      </c>
      <c r="S3439" s="10">
        <f t="shared" si="322"/>
        <v>42552.315127314811</v>
      </c>
      <c r="T3439" s="10">
        <f t="shared" si="323"/>
        <v>42588.75</v>
      </c>
    </row>
    <row r="3440" spans="1:20" ht="60" x14ac:dyDescent="0.25">
      <c r="A3440">
        <v>1509</v>
      </c>
      <c r="B3440" s="3" t="s">
        <v>1510</v>
      </c>
      <c r="C3440" s="3" t="s">
        <v>5619</v>
      </c>
      <c r="D3440">
        <v>17500</v>
      </c>
      <c r="E3440">
        <v>21637.22</v>
      </c>
      <c r="F3440" t="s">
        <v>8219</v>
      </c>
      <c r="G3440" t="s">
        <v>8236</v>
      </c>
      <c r="H3440" t="s">
        <v>8249</v>
      </c>
      <c r="I3440">
        <v>1487113140</v>
      </c>
      <c r="J3440">
        <v>1484570885</v>
      </c>
      <c r="K3440" t="b">
        <v>1</v>
      </c>
      <c r="L3440">
        <v>196</v>
      </c>
      <c r="M3440" t="b">
        <v>1</v>
      </c>
      <c r="N3440" t="s">
        <v>8285</v>
      </c>
      <c r="O3440" s="9">
        <f t="shared" si="318"/>
        <v>124</v>
      </c>
      <c r="P3440" s="5">
        <f t="shared" si="319"/>
        <v>110.39397959183674</v>
      </c>
      <c r="Q3440" t="str">
        <f t="shared" si="320"/>
        <v>photography</v>
      </c>
      <c r="R3440" t="str">
        <f t="shared" si="321"/>
        <v>photobooks</v>
      </c>
      <c r="S3440" s="10">
        <f t="shared" si="322"/>
        <v>42751.533391203702</v>
      </c>
      <c r="T3440" s="10">
        <f t="shared" si="323"/>
        <v>42780.957638888889</v>
      </c>
    </row>
    <row r="3441" spans="1:20" ht="45" x14ac:dyDescent="0.25">
      <c r="A3441">
        <v>275</v>
      </c>
      <c r="B3441" s="3" t="s">
        <v>276</v>
      </c>
      <c r="C3441" s="3" t="s">
        <v>4385</v>
      </c>
      <c r="D3441">
        <v>20000</v>
      </c>
      <c r="E3441">
        <v>21679</v>
      </c>
      <c r="F3441" t="s">
        <v>8219</v>
      </c>
      <c r="G3441" t="s">
        <v>8224</v>
      </c>
      <c r="H3441" t="s">
        <v>8246</v>
      </c>
      <c r="I3441">
        <v>1352511966</v>
      </c>
      <c r="J3441">
        <v>1349916366</v>
      </c>
      <c r="K3441" t="b">
        <v>1</v>
      </c>
      <c r="L3441">
        <v>332</v>
      </c>
      <c r="M3441" t="b">
        <v>1</v>
      </c>
      <c r="N3441" t="s">
        <v>8269</v>
      </c>
      <c r="O3441" s="9">
        <f t="shared" si="318"/>
        <v>108</v>
      </c>
      <c r="P3441" s="5">
        <f t="shared" si="319"/>
        <v>65.298192771084331</v>
      </c>
      <c r="Q3441" t="str">
        <f t="shared" si="320"/>
        <v>film &amp; video</v>
      </c>
      <c r="R3441" t="str">
        <f t="shared" si="321"/>
        <v>documentary</v>
      </c>
      <c r="S3441" s="10">
        <f t="shared" si="322"/>
        <v>41193.032013888893</v>
      </c>
      <c r="T3441" s="10">
        <f t="shared" si="323"/>
        <v>41223.073680555557</v>
      </c>
    </row>
    <row r="3442" spans="1:20" ht="60" x14ac:dyDescent="0.25">
      <c r="A3442">
        <v>2091</v>
      </c>
      <c r="B3442" s="3" t="s">
        <v>2092</v>
      </c>
      <c r="C3442" s="3" t="s">
        <v>6201</v>
      </c>
      <c r="D3442">
        <v>18000</v>
      </c>
      <c r="E3442">
        <v>21684.2</v>
      </c>
      <c r="F3442" t="s">
        <v>8219</v>
      </c>
      <c r="G3442" t="s">
        <v>8224</v>
      </c>
      <c r="H3442" t="s">
        <v>8246</v>
      </c>
      <c r="I3442">
        <v>1299009600</v>
      </c>
      <c r="J3442">
        <v>1294818278</v>
      </c>
      <c r="K3442" t="b">
        <v>0</v>
      </c>
      <c r="L3442">
        <v>246</v>
      </c>
      <c r="M3442" t="b">
        <v>1</v>
      </c>
      <c r="N3442" t="s">
        <v>8279</v>
      </c>
      <c r="O3442" s="9">
        <f t="shared" si="318"/>
        <v>120</v>
      </c>
      <c r="P3442" s="5">
        <f t="shared" si="319"/>
        <v>88.147154471544724</v>
      </c>
      <c r="Q3442" t="str">
        <f t="shared" si="320"/>
        <v>music</v>
      </c>
      <c r="R3442" t="str">
        <f t="shared" si="321"/>
        <v>indie rock</v>
      </c>
      <c r="S3442" s="10">
        <f t="shared" si="322"/>
        <v>40555.322662037033</v>
      </c>
      <c r="T3442" s="10">
        <f t="shared" si="323"/>
        <v>40603.833333333336</v>
      </c>
    </row>
    <row r="3443" spans="1:20" ht="45" x14ac:dyDescent="0.25">
      <c r="A3443">
        <v>3039</v>
      </c>
      <c r="B3443" s="3" t="s">
        <v>3039</v>
      </c>
      <c r="C3443" s="3" t="s">
        <v>7149</v>
      </c>
      <c r="D3443">
        <v>20000</v>
      </c>
      <c r="E3443">
        <v>21742.78</v>
      </c>
      <c r="F3443" t="s">
        <v>8219</v>
      </c>
      <c r="G3443" t="s">
        <v>8224</v>
      </c>
      <c r="H3443" t="s">
        <v>8246</v>
      </c>
      <c r="I3443">
        <v>1388303940</v>
      </c>
      <c r="J3443">
        <v>1386011038</v>
      </c>
      <c r="K3443" t="b">
        <v>0</v>
      </c>
      <c r="L3443">
        <v>236</v>
      </c>
      <c r="M3443" t="b">
        <v>1</v>
      </c>
      <c r="N3443" t="s">
        <v>8303</v>
      </c>
      <c r="O3443" s="9">
        <f t="shared" si="318"/>
        <v>109</v>
      </c>
      <c r="P3443" s="5">
        <f t="shared" si="319"/>
        <v>92.130423728813554</v>
      </c>
      <c r="Q3443" t="str">
        <f t="shared" si="320"/>
        <v>theater</v>
      </c>
      <c r="R3443" t="str">
        <f t="shared" si="321"/>
        <v>spaces</v>
      </c>
      <c r="S3443" s="10">
        <f t="shared" si="322"/>
        <v>41610.794421296298</v>
      </c>
      <c r="T3443" s="10">
        <f t="shared" si="323"/>
        <v>41637.332638888889</v>
      </c>
    </row>
    <row r="3444" spans="1:20" ht="60" x14ac:dyDescent="0.25">
      <c r="A3444">
        <v>1193</v>
      </c>
      <c r="B3444" s="3" t="s">
        <v>1194</v>
      </c>
      <c r="C3444" s="3" t="s">
        <v>5303</v>
      </c>
      <c r="D3444">
        <v>21000</v>
      </c>
      <c r="E3444">
        <v>21831</v>
      </c>
      <c r="F3444" t="s">
        <v>8219</v>
      </c>
      <c r="G3444" t="s">
        <v>8224</v>
      </c>
      <c r="H3444" t="s">
        <v>8246</v>
      </c>
      <c r="I3444">
        <v>1460223453</v>
      </c>
      <c r="J3444">
        <v>1455043053</v>
      </c>
      <c r="K3444" t="b">
        <v>0</v>
      </c>
      <c r="L3444">
        <v>273</v>
      </c>
      <c r="M3444" t="b">
        <v>1</v>
      </c>
      <c r="N3444" t="s">
        <v>8285</v>
      </c>
      <c r="O3444" s="9">
        <f t="shared" si="318"/>
        <v>104</v>
      </c>
      <c r="P3444" s="5">
        <f t="shared" si="319"/>
        <v>79.967032967032964</v>
      </c>
      <c r="Q3444" t="str">
        <f t="shared" si="320"/>
        <v>photography</v>
      </c>
      <c r="R3444" t="str">
        <f t="shared" si="321"/>
        <v>photobooks</v>
      </c>
      <c r="S3444" s="10">
        <f t="shared" si="322"/>
        <v>42409.776076388895</v>
      </c>
      <c r="T3444" s="10">
        <f t="shared" si="323"/>
        <v>42469.734409722223</v>
      </c>
    </row>
    <row r="3445" spans="1:20" ht="60" x14ac:dyDescent="0.25">
      <c r="A3445">
        <v>2621</v>
      </c>
      <c r="B3445" s="3" t="s">
        <v>2621</v>
      </c>
      <c r="C3445" s="3" t="s">
        <v>6731</v>
      </c>
      <c r="D3445">
        <v>15000</v>
      </c>
      <c r="E3445">
        <v>21882</v>
      </c>
      <c r="F3445" t="s">
        <v>8219</v>
      </c>
      <c r="G3445" t="s">
        <v>8224</v>
      </c>
      <c r="H3445" t="s">
        <v>8246</v>
      </c>
      <c r="I3445">
        <v>1432230988</v>
      </c>
      <c r="J3445">
        <v>1429638988</v>
      </c>
      <c r="K3445" t="b">
        <v>1</v>
      </c>
      <c r="L3445">
        <v>465</v>
      </c>
      <c r="M3445" t="b">
        <v>1</v>
      </c>
      <c r="N3445" t="s">
        <v>8301</v>
      </c>
      <c r="O3445" s="9">
        <f t="shared" si="318"/>
        <v>146</v>
      </c>
      <c r="P3445" s="5">
        <f t="shared" si="319"/>
        <v>47.058064516129029</v>
      </c>
      <c r="Q3445" t="str">
        <f t="shared" si="320"/>
        <v>technology</v>
      </c>
      <c r="R3445" t="str">
        <f t="shared" si="321"/>
        <v>space exploration</v>
      </c>
      <c r="S3445" s="10">
        <f t="shared" si="322"/>
        <v>42115.74754629629</v>
      </c>
      <c r="T3445" s="10">
        <f t="shared" si="323"/>
        <v>42145.74754629629</v>
      </c>
    </row>
    <row r="3446" spans="1:20" ht="45" x14ac:dyDescent="0.25">
      <c r="A3446">
        <v>2168</v>
      </c>
      <c r="B3446" s="3" t="s">
        <v>2169</v>
      </c>
      <c r="C3446" s="3" t="s">
        <v>6278</v>
      </c>
      <c r="D3446">
        <v>18000</v>
      </c>
      <c r="E3446">
        <v>21884.69</v>
      </c>
      <c r="F3446" t="s">
        <v>8219</v>
      </c>
      <c r="G3446" t="s">
        <v>8224</v>
      </c>
      <c r="H3446" t="s">
        <v>8246</v>
      </c>
      <c r="I3446">
        <v>1486702800</v>
      </c>
      <c r="J3446">
        <v>1484058261</v>
      </c>
      <c r="K3446" t="b">
        <v>0</v>
      </c>
      <c r="L3446">
        <v>340</v>
      </c>
      <c r="M3446" t="b">
        <v>1</v>
      </c>
      <c r="N3446" t="s">
        <v>8276</v>
      </c>
      <c r="O3446" s="9">
        <f t="shared" si="318"/>
        <v>122</v>
      </c>
      <c r="P3446" s="5">
        <f t="shared" si="319"/>
        <v>64.366735294117646</v>
      </c>
      <c r="Q3446" t="str">
        <f t="shared" si="320"/>
        <v>music</v>
      </c>
      <c r="R3446" t="str">
        <f t="shared" si="321"/>
        <v>rock</v>
      </c>
      <c r="S3446" s="10">
        <f t="shared" si="322"/>
        <v>42745.600243055553</v>
      </c>
      <c r="T3446" s="10">
        <f t="shared" si="323"/>
        <v>42776.208333333328</v>
      </c>
    </row>
    <row r="3447" spans="1:20" ht="45" x14ac:dyDescent="0.25">
      <c r="A3447">
        <v>3245</v>
      </c>
      <c r="B3447" s="3" t="s">
        <v>3245</v>
      </c>
      <c r="C3447" s="3" t="s">
        <v>7355</v>
      </c>
      <c r="D3447">
        <v>21000</v>
      </c>
      <c r="E3447">
        <v>21904</v>
      </c>
      <c r="F3447" t="s">
        <v>8219</v>
      </c>
      <c r="G3447" t="s">
        <v>8224</v>
      </c>
      <c r="H3447" t="s">
        <v>8246</v>
      </c>
      <c r="I3447">
        <v>1434074400</v>
      </c>
      <c r="J3447">
        <v>1431354258</v>
      </c>
      <c r="K3447" t="b">
        <v>0</v>
      </c>
      <c r="L3447">
        <v>270</v>
      </c>
      <c r="M3447" t="b">
        <v>1</v>
      </c>
      <c r="N3447" t="s">
        <v>8271</v>
      </c>
      <c r="O3447" s="9">
        <f t="shared" si="318"/>
        <v>104</v>
      </c>
      <c r="P3447" s="5">
        <f t="shared" si="319"/>
        <v>81.125925925925927</v>
      </c>
      <c r="Q3447" t="str">
        <f t="shared" si="320"/>
        <v>theater</v>
      </c>
      <c r="R3447" t="str">
        <f t="shared" si="321"/>
        <v>plays</v>
      </c>
      <c r="S3447" s="10">
        <f t="shared" si="322"/>
        <v>42135.60020833333</v>
      </c>
      <c r="T3447" s="10">
        <f t="shared" si="323"/>
        <v>42167.083333333328</v>
      </c>
    </row>
    <row r="3448" spans="1:20" ht="60" x14ac:dyDescent="0.25">
      <c r="A3448">
        <v>1297</v>
      </c>
      <c r="B3448" s="3" t="s">
        <v>1298</v>
      </c>
      <c r="C3448" s="3" t="s">
        <v>5407</v>
      </c>
      <c r="D3448">
        <v>20000</v>
      </c>
      <c r="E3448">
        <v>21905</v>
      </c>
      <c r="F3448" t="s">
        <v>8219</v>
      </c>
      <c r="G3448" t="s">
        <v>8224</v>
      </c>
      <c r="H3448" t="s">
        <v>8246</v>
      </c>
      <c r="I3448">
        <v>1462125358</v>
      </c>
      <c r="J3448">
        <v>1459533358</v>
      </c>
      <c r="K3448" t="b">
        <v>0</v>
      </c>
      <c r="L3448">
        <v>238</v>
      </c>
      <c r="M3448" t="b">
        <v>1</v>
      </c>
      <c r="N3448" t="s">
        <v>8271</v>
      </c>
      <c r="O3448" s="9">
        <f t="shared" si="318"/>
        <v>110</v>
      </c>
      <c r="P3448" s="5">
        <f t="shared" si="319"/>
        <v>92.037815126050418</v>
      </c>
      <c r="Q3448" t="str">
        <f t="shared" si="320"/>
        <v>theater</v>
      </c>
      <c r="R3448" t="str">
        <f t="shared" si="321"/>
        <v>plays</v>
      </c>
      <c r="S3448" s="10">
        <f t="shared" si="322"/>
        <v>42461.747199074074</v>
      </c>
      <c r="T3448" s="10">
        <f t="shared" si="323"/>
        <v>42491.747199074074</v>
      </c>
    </row>
    <row r="3449" spans="1:20" ht="45" x14ac:dyDescent="0.25">
      <c r="A3449">
        <v>2186</v>
      </c>
      <c r="B3449" s="3" t="s">
        <v>2187</v>
      </c>
      <c r="C3449" s="3" t="s">
        <v>6296</v>
      </c>
      <c r="D3449">
        <v>20000</v>
      </c>
      <c r="E3449">
        <v>21935</v>
      </c>
      <c r="F3449" t="s">
        <v>8219</v>
      </c>
      <c r="G3449" t="s">
        <v>8224</v>
      </c>
      <c r="H3449" t="s">
        <v>8246</v>
      </c>
      <c r="I3449">
        <v>1473213600</v>
      </c>
      <c r="J3449">
        <v>1470062743</v>
      </c>
      <c r="K3449" t="b">
        <v>0</v>
      </c>
      <c r="L3449">
        <v>392</v>
      </c>
      <c r="M3449" t="b">
        <v>1</v>
      </c>
      <c r="N3449" t="s">
        <v>8297</v>
      </c>
      <c r="O3449" s="9">
        <f t="shared" si="318"/>
        <v>110</v>
      </c>
      <c r="P3449" s="5">
        <f t="shared" si="319"/>
        <v>55.956632653061227</v>
      </c>
      <c r="Q3449" t="str">
        <f t="shared" si="320"/>
        <v>games</v>
      </c>
      <c r="R3449" t="str">
        <f t="shared" si="321"/>
        <v>tabletop games</v>
      </c>
      <c r="S3449" s="10">
        <f t="shared" si="322"/>
        <v>42583.615081018521</v>
      </c>
      <c r="T3449" s="10">
        <f t="shared" si="323"/>
        <v>42620.083333333328</v>
      </c>
    </row>
    <row r="3450" spans="1:20" ht="45" x14ac:dyDescent="0.25">
      <c r="A3450">
        <v>1223</v>
      </c>
      <c r="B3450" s="3" t="s">
        <v>1224</v>
      </c>
      <c r="C3450" s="3" t="s">
        <v>5333</v>
      </c>
      <c r="D3450">
        <v>19800</v>
      </c>
      <c r="E3450">
        <v>22197</v>
      </c>
      <c r="F3450" t="s">
        <v>8219</v>
      </c>
      <c r="G3450" t="s">
        <v>8224</v>
      </c>
      <c r="H3450" t="s">
        <v>8246</v>
      </c>
      <c r="I3450">
        <v>1478754909</v>
      </c>
      <c r="J3450">
        <v>1476159309</v>
      </c>
      <c r="K3450" t="b">
        <v>0</v>
      </c>
      <c r="L3450">
        <v>191</v>
      </c>
      <c r="M3450" t="b">
        <v>1</v>
      </c>
      <c r="N3450" t="s">
        <v>8285</v>
      </c>
      <c r="O3450" s="9">
        <f t="shared" si="318"/>
        <v>112</v>
      </c>
      <c r="P3450" s="5">
        <f t="shared" si="319"/>
        <v>116.21465968586388</v>
      </c>
      <c r="Q3450" t="str">
        <f t="shared" si="320"/>
        <v>photography</v>
      </c>
      <c r="R3450" t="str">
        <f t="shared" si="321"/>
        <v>photobooks</v>
      </c>
      <c r="S3450" s="10">
        <f t="shared" si="322"/>
        <v>42654.177187499998</v>
      </c>
      <c r="T3450" s="10">
        <f t="shared" si="323"/>
        <v>42684.218854166669</v>
      </c>
    </row>
    <row r="3451" spans="1:20" ht="60" x14ac:dyDescent="0.25">
      <c r="A3451">
        <v>1746</v>
      </c>
      <c r="B3451" s="3" t="s">
        <v>1747</v>
      </c>
      <c r="C3451" s="3" t="s">
        <v>5856</v>
      </c>
      <c r="D3451">
        <v>15000</v>
      </c>
      <c r="E3451">
        <v>22215</v>
      </c>
      <c r="F3451" t="s">
        <v>8219</v>
      </c>
      <c r="G3451" t="s">
        <v>8224</v>
      </c>
      <c r="H3451" t="s">
        <v>8246</v>
      </c>
      <c r="I3451">
        <v>1479952800</v>
      </c>
      <c r="J3451">
        <v>1477368867</v>
      </c>
      <c r="K3451" t="b">
        <v>0</v>
      </c>
      <c r="L3451">
        <v>107</v>
      </c>
      <c r="M3451" t="b">
        <v>1</v>
      </c>
      <c r="N3451" t="s">
        <v>8285</v>
      </c>
      <c r="O3451" s="9">
        <f t="shared" si="318"/>
        <v>148</v>
      </c>
      <c r="P3451" s="5">
        <f t="shared" si="319"/>
        <v>207.61682242990653</v>
      </c>
      <c r="Q3451" t="str">
        <f t="shared" si="320"/>
        <v>photography</v>
      </c>
      <c r="R3451" t="str">
        <f t="shared" si="321"/>
        <v>photobooks</v>
      </c>
      <c r="S3451" s="10">
        <f t="shared" si="322"/>
        <v>42668.176701388889</v>
      </c>
      <c r="T3451" s="10">
        <f t="shared" si="323"/>
        <v>42698.083333333328</v>
      </c>
    </row>
    <row r="3452" spans="1:20" ht="60" x14ac:dyDescent="0.25">
      <c r="A3452">
        <v>1502</v>
      </c>
      <c r="B3452" s="3" t="s">
        <v>1503</v>
      </c>
      <c r="C3452" s="3" t="s">
        <v>5612</v>
      </c>
      <c r="D3452">
        <v>22000</v>
      </c>
      <c r="E3452">
        <v>22318</v>
      </c>
      <c r="F3452" t="s">
        <v>8219</v>
      </c>
      <c r="G3452" t="s">
        <v>8225</v>
      </c>
      <c r="H3452" t="s">
        <v>8247</v>
      </c>
      <c r="I3452">
        <v>1458943200</v>
      </c>
      <c r="J3452">
        <v>1456491680</v>
      </c>
      <c r="K3452" t="b">
        <v>1</v>
      </c>
      <c r="L3452">
        <v>329</v>
      </c>
      <c r="M3452" t="b">
        <v>1</v>
      </c>
      <c r="N3452" t="s">
        <v>8285</v>
      </c>
      <c r="O3452" s="9">
        <f t="shared" si="318"/>
        <v>101</v>
      </c>
      <c r="P3452" s="5">
        <f t="shared" si="319"/>
        <v>67.835866261398181</v>
      </c>
      <c r="Q3452" t="str">
        <f t="shared" si="320"/>
        <v>photography</v>
      </c>
      <c r="R3452" t="str">
        <f t="shared" si="321"/>
        <v>photobooks</v>
      </c>
      <c r="S3452" s="10">
        <f t="shared" si="322"/>
        <v>42426.542592592596</v>
      </c>
      <c r="T3452" s="10">
        <f t="shared" si="323"/>
        <v>42454.916666666672</v>
      </c>
    </row>
    <row r="3453" spans="1:20" ht="45" x14ac:dyDescent="0.25">
      <c r="A3453">
        <v>27</v>
      </c>
      <c r="B3453" s="3" t="s">
        <v>29</v>
      </c>
      <c r="C3453" s="3" t="s">
        <v>4138</v>
      </c>
      <c r="D3453">
        <v>20000</v>
      </c>
      <c r="E3453">
        <v>22345</v>
      </c>
      <c r="F3453" t="s">
        <v>8219</v>
      </c>
      <c r="G3453" t="s">
        <v>8228</v>
      </c>
      <c r="H3453" t="s">
        <v>8250</v>
      </c>
      <c r="I3453">
        <v>1416113833</v>
      </c>
      <c r="J3453">
        <v>1413518233</v>
      </c>
      <c r="K3453" t="b">
        <v>0</v>
      </c>
      <c r="L3453">
        <v>150</v>
      </c>
      <c r="M3453" t="b">
        <v>1</v>
      </c>
      <c r="N3453" t="s">
        <v>8265</v>
      </c>
      <c r="O3453" s="9">
        <f t="shared" si="318"/>
        <v>112</v>
      </c>
      <c r="P3453" s="5">
        <f t="shared" si="319"/>
        <v>148.96666666666667</v>
      </c>
      <c r="Q3453" t="str">
        <f t="shared" si="320"/>
        <v>film &amp; video</v>
      </c>
      <c r="R3453" t="str">
        <f t="shared" si="321"/>
        <v>television</v>
      </c>
      <c r="S3453" s="10">
        <f t="shared" si="322"/>
        <v>41929.164733796293</v>
      </c>
      <c r="T3453" s="10">
        <f t="shared" si="323"/>
        <v>41959.206400462965</v>
      </c>
    </row>
    <row r="3454" spans="1:20" ht="60" x14ac:dyDescent="0.25">
      <c r="A3454">
        <v>1267</v>
      </c>
      <c r="B3454" s="3" t="s">
        <v>1268</v>
      </c>
      <c r="C3454" s="3" t="s">
        <v>5377</v>
      </c>
      <c r="D3454">
        <v>22000</v>
      </c>
      <c r="E3454">
        <v>22396</v>
      </c>
      <c r="F3454" t="s">
        <v>8219</v>
      </c>
      <c r="G3454" t="s">
        <v>8224</v>
      </c>
      <c r="H3454" t="s">
        <v>8246</v>
      </c>
      <c r="I3454">
        <v>1374674558</v>
      </c>
      <c r="J3454">
        <v>1372082558</v>
      </c>
      <c r="K3454" t="b">
        <v>1</v>
      </c>
      <c r="L3454">
        <v>159</v>
      </c>
      <c r="M3454" t="b">
        <v>1</v>
      </c>
      <c r="N3454" t="s">
        <v>8276</v>
      </c>
      <c r="O3454" s="9">
        <f t="shared" si="318"/>
        <v>102</v>
      </c>
      <c r="P3454" s="5">
        <f t="shared" si="319"/>
        <v>140.85534591194968</v>
      </c>
      <c r="Q3454" t="str">
        <f t="shared" si="320"/>
        <v>music</v>
      </c>
      <c r="R3454" t="str">
        <f t="shared" si="321"/>
        <v>rock</v>
      </c>
      <c r="S3454" s="10">
        <f t="shared" si="322"/>
        <v>41449.585162037038</v>
      </c>
      <c r="T3454" s="10">
        <f t="shared" si="323"/>
        <v>41479.585162037038</v>
      </c>
    </row>
    <row r="3455" spans="1:20" ht="60" x14ac:dyDescent="0.25">
      <c r="A3455">
        <v>384</v>
      </c>
      <c r="B3455" s="3" t="s">
        <v>385</v>
      </c>
      <c r="C3455" s="3" t="s">
        <v>4494</v>
      </c>
      <c r="D3455">
        <v>20000</v>
      </c>
      <c r="E3455">
        <v>22421</v>
      </c>
      <c r="F3455" t="s">
        <v>8219</v>
      </c>
      <c r="G3455" t="s">
        <v>8224</v>
      </c>
      <c r="H3455" t="s">
        <v>8246</v>
      </c>
      <c r="I3455">
        <v>1420569947</v>
      </c>
      <c r="J3455">
        <v>1417977947</v>
      </c>
      <c r="K3455" t="b">
        <v>0</v>
      </c>
      <c r="L3455">
        <v>383</v>
      </c>
      <c r="M3455" t="b">
        <v>1</v>
      </c>
      <c r="N3455" t="s">
        <v>8269</v>
      </c>
      <c r="O3455" s="9">
        <f t="shared" si="318"/>
        <v>112</v>
      </c>
      <c r="P3455" s="5">
        <f t="shared" si="319"/>
        <v>58.540469973890339</v>
      </c>
      <c r="Q3455" t="str">
        <f t="shared" si="320"/>
        <v>film &amp; video</v>
      </c>
      <c r="R3455" t="str">
        <f t="shared" si="321"/>
        <v>documentary</v>
      </c>
      <c r="S3455" s="10">
        <f t="shared" si="322"/>
        <v>41980.781793981485</v>
      </c>
      <c r="T3455" s="10">
        <f t="shared" si="323"/>
        <v>42010.781793981485</v>
      </c>
    </row>
    <row r="3456" spans="1:20" ht="60" x14ac:dyDescent="0.25">
      <c r="A3456">
        <v>418</v>
      </c>
      <c r="B3456" s="3" t="s">
        <v>419</v>
      </c>
      <c r="C3456" s="3" t="s">
        <v>4528</v>
      </c>
      <c r="D3456">
        <v>22400</v>
      </c>
      <c r="E3456">
        <v>22542</v>
      </c>
      <c r="F3456" t="s">
        <v>8219</v>
      </c>
      <c r="G3456" t="s">
        <v>8224</v>
      </c>
      <c r="H3456" t="s">
        <v>8246</v>
      </c>
      <c r="I3456">
        <v>1437633997</v>
      </c>
      <c r="J3456">
        <v>1435041997</v>
      </c>
      <c r="K3456" t="b">
        <v>0</v>
      </c>
      <c r="L3456">
        <v>104</v>
      </c>
      <c r="M3456" t="b">
        <v>1</v>
      </c>
      <c r="N3456" t="s">
        <v>8269</v>
      </c>
      <c r="O3456" s="9">
        <f t="shared" si="318"/>
        <v>101</v>
      </c>
      <c r="P3456" s="5">
        <f t="shared" si="319"/>
        <v>216.75</v>
      </c>
      <c r="Q3456" t="str">
        <f t="shared" si="320"/>
        <v>film &amp; video</v>
      </c>
      <c r="R3456" t="str">
        <f t="shared" si="321"/>
        <v>documentary</v>
      </c>
      <c r="S3456" s="10">
        <f t="shared" si="322"/>
        <v>42178.282372685186</v>
      </c>
      <c r="T3456" s="10">
        <f t="shared" si="323"/>
        <v>42208.282372685186</v>
      </c>
    </row>
    <row r="3457" spans="1:20" ht="60" x14ac:dyDescent="0.25">
      <c r="A3457">
        <v>2734</v>
      </c>
      <c r="B3457" s="3" t="s">
        <v>2734</v>
      </c>
      <c r="C3457" s="3" t="s">
        <v>6844</v>
      </c>
      <c r="D3457">
        <v>1</v>
      </c>
      <c r="E3457">
        <v>22603</v>
      </c>
      <c r="F3457" t="s">
        <v>8219</v>
      </c>
      <c r="G3457" t="s">
        <v>8224</v>
      </c>
      <c r="H3457" t="s">
        <v>8246</v>
      </c>
      <c r="I3457">
        <v>1476395940</v>
      </c>
      <c r="J3457">
        <v>1473782592</v>
      </c>
      <c r="K3457" t="b">
        <v>0</v>
      </c>
      <c r="L3457">
        <v>163</v>
      </c>
      <c r="M3457" t="b">
        <v>1</v>
      </c>
      <c r="N3457" t="s">
        <v>8295</v>
      </c>
      <c r="O3457" s="9">
        <f t="shared" si="318"/>
        <v>2260300</v>
      </c>
      <c r="P3457" s="5">
        <f t="shared" si="319"/>
        <v>138.66871165644173</v>
      </c>
      <c r="Q3457" t="str">
        <f t="shared" si="320"/>
        <v>technology</v>
      </c>
      <c r="R3457" t="str">
        <f t="shared" si="321"/>
        <v>hardware</v>
      </c>
      <c r="S3457" s="10">
        <f t="shared" si="322"/>
        <v>42626.668888888889</v>
      </c>
      <c r="T3457" s="10">
        <f t="shared" si="323"/>
        <v>42656.915972222225</v>
      </c>
    </row>
    <row r="3458" spans="1:20" ht="45" x14ac:dyDescent="0.25">
      <c r="A3458">
        <v>2188</v>
      </c>
      <c r="B3458" s="3" t="s">
        <v>2189</v>
      </c>
      <c r="C3458" s="3" t="s">
        <v>6298</v>
      </c>
      <c r="D3458">
        <v>5494</v>
      </c>
      <c r="E3458">
        <v>22645</v>
      </c>
      <c r="F3458" t="s">
        <v>8219</v>
      </c>
      <c r="G3458" t="s">
        <v>8226</v>
      </c>
      <c r="H3458" t="s">
        <v>8248</v>
      </c>
      <c r="I3458">
        <v>1477414800</v>
      </c>
      <c r="J3458">
        <v>1474380241</v>
      </c>
      <c r="K3458" t="b">
        <v>0</v>
      </c>
      <c r="L3458">
        <v>514</v>
      </c>
      <c r="M3458" t="b">
        <v>1</v>
      </c>
      <c r="N3458" t="s">
        <v>8297</v>
      </c>
      <c r="O3458" s="9">
        <f t="shared" ref="O3458:O3521" si="324">ROUND((E3458/D3458)*100,0)</f>
        <v>412</v>
      </c>
      <c r="P3458" s="5">
        <f t="shared" ref="P3458:P3521" si="325">E3458/L3458</f>
        <v>44.056420233463037</v>
      </c>
      <c r="Q3458" t="str">
        <f t="shared" ref="Q3458:Q3521" si="326">LEFT(N3458,SEARCH("/",N3458)-1)</f>
        <v>games</v>
      </c>
      <c r="R3458" t="str">
        <f t="shared" ref="R3458:R3521" si="327">RIGHT(N3458,LEN(N3458)-SEARCH("/",N3458,1))</f>
        <v>tabletop games</v>
      </c>
      <c r="S3458" s="10">
        <f t="shared" ref="S3458:S3521" si="328">(((J3458/60)/60)/24)+DATE(1970,1,1)</f>
        <v>42633.586122685185</v>
      </c>
      <c r="T3458" s="10">
        <f t="shared" ref="T3458:T3521" si="329">(((I3458/60)/60)/24)+DATE(1970,1,1)</f>
        <v>42668.708333333328</v>
      </c>
    </row>
    <row r="3459" spans="1:20" ht="45" x14ac:dyDescent="0.25">
      <c r="A3459">
        <v>2631</v>
      </c>
      <c r="B3459" s="3" t="s">
        <v>2631</v>
      </c>
      <c r="C3459" s="3" t="s">
        <v>6741</v>
      </c>
      <c r="D3459">
        <v>20000</v>
      </c>
      <c r="E3459">
        <v>22933.05</v>
      </c>
      <c r="F3459" t="s">
        <v>8219</v>
      </c>
      <c r="G3459" t="s">
        <v>8224</v>
      </c>
      <c r="H3459" t="s">
        <v>8246</v>
      </c>
      <c r="I3459">
        <v>1440907427</v>
      </c>
      <c r="J3459">
        <v>1438488227</v>
      </c>
      <c r="K3459" t="b">
        <v>0</v>
      </c>
      <c r="L3459">
        <v>286</v>
      </c>
      <c r="M3459" t="b">
        <v>1</v>
      </c>
      <c r="N3459" t="s">
        <v>8301</v>
      </c>
      <c r="O3459" s="9">
        <f t="shared" si="324"/>
        <v>115</v>
      </c>
      <c r="P3459" s="5">
        <f t="shared" si="325"/>
        <v>80.185489510489504</v>
      </c>
      <c r="Q3459" t="str">
        <f t="shared" si="326"/>
        <v>technology</v>
      </c>
      <c r="R3459" t="str">
        <f t="shared" si="327"/>
        <v>space exploration</v>
      </c>
      <c r="S3459" s="10">
        <f t="shared" si="328"/>
        <v>42218.169293981482</v>
      </c>
      <c r="T3459" s="10">
        <f t="shared" si="329"/>
        <v>42246.169293981482</v>
      </c>
    </row>
    <row r="3460" spans="1:20" ht="45" x14ac:dyDescent="0.25">
      <c r="A3460">
        <v>3001</v>
      </c>
      <c r="B3460" s="3" t="s">
        <v>3001</v>
      </c>
      <c r="C3460" s="3" t="s">
        <v>7111</v>
      </c>
      <c r="D3460">
        <v>7214</v>
      </c>
      <c r="E3460">
        <v>22991.01</v>
      </c>
      <c r="F3460" t="s">
        <v>8219</v>
      </c>
      <c r="G3460" t="s">
        <v>8224</v>
      </c>
      <c r="H3460" t="s">
        <v>8246</v>
      </c>
      <c r="I3460">
        <v>1468445382</v>
      </c>
      <c r="J3460">
        <v>1465853382</v>
      </c>
      <c r="K3460" t="b">
        <v>0</v>
      </c>
      <c r="L3460">
        <v>175</v>
      </c>
      <c r="M3460" t="b">
        <v>1</v>
      </c>
      <c r="N3460" t="s">
        <v>8303</v>
      </c>
      <c r="O3460" s="9">
        <f t="shared" si="324"/>
        <v>319</v>
      </c>
      <c r="P3460" s="5">
        <f t="shared" si="325"/>
        <v>131.37719999999999</v>
      </c>
      <c r="Q3460" t="str">
        <f t="shared" si="326"/>
        <v>theater</v>
      </c>
      <c r="R3460" t="str">
        <f t="shared" si="327"/>
        <v>spaces</v>
      </c>
      <c r="S3460" s="10">
        <f t="shared" si="328"/>
        <v>42534.895625000005</v>
      </c>
      <c r="T3460" s="10">
        <f t="shared" si="329"/>
        <v>42564.895625000005</v>
      </c>
    </row>
    <row r="3461" spans="1:20" ht="60" x14ac:dyDescent="0.25">
      <c r="A3461">
        <v>1184</v>
      </c>
      <c r="B3461" s="3" t="s">
        <v>1185</v>
      </c>
      <c r="C3461" s="3" t="s">
        <v>5294</v>
      </c>
      <c r="D3461">
        <v>22000</v>
      </c>
      <c r="E3461">
        <v>23086</v>
      </c>
      <c r="F3461" t="s">
        <v>8219</v>
      </c>
      <c r="G3461" t="s">
        <v>8225</v>
      </c>
      <c r="H3461" t="s">
        <v>8247</v>
      </c>
      <c r="I3461">
        <v>1486391011</v>
      </c>
      <c r="J3461">
        <v>1483712611</v>
      </c>
      <c r="K3461" t="b">
        <v>0</v>
      </c>
      <c r="L3461">
        <v>375</v>
      </c>
      <c r="M3461" t="b">
        <v>1</v>
      </c>
      <c r="N3461" t="s">
        <v>8285</v>
      </c>
      <c r="O3461" s="9">
        <f t="shared" si="324"/>
        <v>105</v>
      </c>
      <c r="P3461" s="5">
        <f t="shared" si="325"/>
        <v>61.562666666666665</v>
      </c>
      <c r="Q3461" t="str">
        <f t="shared" si="326"/>
        <v>photography</v>
      </c>
      <c r="R3461" t="str">
        <f t="shared" si="327"/>
        <v>photobooks</v>
      </c>
      <c r="S3461" s="10">
        <f t="shared" si="328"/>
        <v>42741.599664351852</v>
      </c>
      <c r="T3461" s="10">
        <f t="shared" si="329"/>
        <v>42772.599664351852</v>
      </c>
    </row>
    <row r="3462" spans="1:20" ht="60" x14ac:dyDescent="0.25">
      <c r="A3462">
        <v>1523</v>
      </c>
      <c r="B3462" s="3" t="s">
        <v>1524</v>
      </c>
      <c r="C3462" s="3" t="s">
        <v>5633</v>
      </c>
      <c r="D3462">
        <v>18500</v>
      </c>
      <c r="E3462">
        <v>23096</v>
      </c>
      <c r="F3462" t="s">
        <v>8219</v>
      </c>
      <c r="G3462" t="s">
        <v>8224</v>
      </c>
      <c r="H3462" t="s">
        <v>8246</v>
      </c>
      <c r="I3462">
        <v>1419292800</v>
      </c>
      <c r="J3462">
        <v>1416592916</v>
      </c>
      <c r="K3462" t="b">
        <v>1</v>
      </c>
      <c r="L3462">
        <v>241</v>
      </c>
      <c r="M3462" t="b">
        <v>1</v>
      </c>
      <c r="N3462" t="s">
        <v>8285</v>
      </c>
      <c r="O3462" s="9">
        <f t="shared" si="324"/>
        <v>125</v>
      </c>
      <c r="P3462" s="5">
        <f t="shared" si="325"/>
        <v>95.834024896265561</v>
      </c>
      <c r="Q3462" t="str">
        <f t="shared" si="326"/>
        <v>photography</v>
      </c>
      <c r="R3462" t="str">
        <f t="shared" si="327"/>
        <v>photobooks</v>
      </c>
      <c r="S3462" s="10">
        <f t="shared" si="328"/>
        <v>41964.751342592594</v>
      </c>
      <c r="T3462" s="10">
        <f t="shared" si="329"/>
        <v>41996</v>
      </c>
    </row>
    <row r="3463" spans="1:20" ht="60" x14ac:dyDescent="0.25">
      <c r="A3463">
        <v>3017</v>
      </c>
      <c r="B3463" s="3" t="s">
        <v>3017</v>
      </c>
      <c r="C3463" s="3" t="s">
        <v>7127</v>
      </c>
      <c r="D3463">
        <v>22000</v>
      </c>
      <c r="E3463">
        <v>23285</v>
      </c>
      <c r="F3463" t="s">
        <v>8219</v>
      </c>
      <c r="G3463" t="s">
        <v>8224</v>
      </c>
      <c r="H3463" t="s">
        <v>8246</v>
      </c>
      <c r="I3463">
        <v>1408566243</v>
      </c>
      <c r="J3463">
        <v>1405974243</v>
      </c>
      <c r="K3463" t="b">
        <v>0</v>
      </c>
      <c r="L3463">
        <v>159</v>
      </c>
      <c r="M3463" t="b">
        <v>1</v>
      </c>
      <c r="N3463" t="s">
        <v>8303</v>
      </c>
      <c r="O3463" s="9">
        <f t="shared" si="324"/>
        <v>106</v>
      </c>
      <c r="P3463" s="5">
        <f t="shared" si="325"/>
        <v>146.44654088050314</v>
      </c>
      <c r="Q3463" t="str">
        <f t="shared" si="326"/>
        <v>theater</v>
      </c>
      <c r="R3463" t="str">
        <f t="shared" si="327"/>
        <v>spaces</v>
      </c>
      <c r="S3463" s="10">
        <f t="shared" si="328"/>
        <v>41841.850034722222</v>
      </c>
      <c r="T3463" s="10">
        <f t="shared" si="329"/>
        <v>41871.850034722222</v>
      </c>
    </row>
    <row r="3464" spans="1:20" ht="60" x14ac:dyDescent="0.25">
      <c r="A3464">
        <v>2024</v>
      </c>
      <c r="B3464" s="3" t="s">
        <v>2025</v>
      </c>
      <c r="C3464" s="3" t="s">
        <v>6134</v>
      </c>
      <c r="D3464">
        <v>4000</v>
      </c>
      <c r="E3464">
        <v>23414</v>
      </c>
      <c r="F3464" t="s">
        <v>8219</v>
      </c>
      <c r="G3464" t="s">
        <v>8224</v>
      </c>
      <c r="H3464" t="s">
        <v>8246</v>
      </c>
      <c r="I3464">
        <v>1344826800</v>
      </c>
      <c r="J3464">
        <v>1341875544</v>
      </c>
      <c r="K3464" t="b">
        <v>1</v>
      </c>
      <c r="L3464">
        <v>105</v>
      </c>
      <c r="M3464" t="b">
        <v>1</v>
      </c>
      <c r="N3464" t="s">
        <v>8295</v>
      </c>
      <c r="O3464" s="9">
        <f t="shared" si="324"/>
        <v>585</v>
      </c>
      <c r="P3464" s="5">
        <f t="shared" si="325"/>
        <v>222.99047619047619</v>
      </c>
      <c r="Q3464" t="str">
        <f t="shared" si="326"/>
        <v>technology</v>
      </c>
      <c r="R3464" t="str">
        <f t="shared" si="327"/>
        <v>hardware</v>
      </c>
      <c r="S3464" s="10">
        <f t="shared" si="328"/>
        <v>41099.966944444444</v>
      </c>
      <c r="T3464" s="10">
        <f t="shared" si="329"/>
        <v>41134.125</v>
      </c>
    </row>
    <row r="3465" spans="1:20" ht="60" x14ac:dyDescent="0.25">
      <c r="A3465">
        <v>3147</v>
      </c>
      <c r="B3465" s="3" t="s">
        <v>3147</v>
      </c>
      <c r="C3465" s="3" t="s">
        <v>7257</v>
      </c>
      <c r="D3465">
        <v>20000</v>
      </c>
      <c r="E3465">
        <v>23505</v>
      </c>
      <c r="F3465" t="s">
        <v>8219</v>
      </c>
      <c r="G3465" t="s">
        <v>8224</v>
      </c>
      <c r="H3465" t="s">
        <v>8246</v>
      </c>
      <c r="I3465">
        <v>1415319355</v>
      </c>
      <c r="J3465">
        <v>1411859755</v>
      </c>
      <c r="K3465" t="b">
        <v>1</v>
      </c>
      <c r="L3465">
        <v>213</v>
      </c>
      <c r="M3465" t="b">
        <v>1</v>
      </c>
      <c r="N3465" t="s">
        <v>8271</v>
      </c>
      <c r="O3465" s="9">
        <f t="shared" si="324"/>
        <v>118</v>
      </c>
      <c r="P3465" s="5">
        <f t="shared" si="325"/>
        <v>110.35211267605634</v>
      </c>
      <c r="Q3465" t="str">
        <f t="shared" si="326"/>
        <v>theater</v>
      </c>
      <c r="R3465" t="str">
        <f t="shared" si="327"/>
        <v>plays</v>
      </c>
      <c r="S3465" s="10">
        <f t="shared" si="328"/>
        <v>41909.969386574077</v>
      </c>
      <c r="T3465" s="10">
        <f t="shared" si="329"/>
        <v>41950.011053240742</v>
      </c>
    </row>
    <row r="3466" spans="1:20" ht="45" x14ac:dyDescent="0.25">
      <c r="A3466">
        <v>2457</v>
      </c>
      <c r="B3466" s="3" t="s">
        <v>2458</v>
      </c>
      <c r="C3466" s="3" t="s">
        <v>6567</v>
      </c>
      <c r="D3466">
        <v>23000</v>
      </c>
      <c r="E3466">
        <v>23530</v>
      </c>
      <c r="F3466" t="s">
        <v>8219</v>
      </c>
      <c r="G3466" t="s">
        <v>8224</v>
      </c>
      <c r="H3466" t="s">
        <v>8246</v>
      </c>
      <c r="I3466">
        <v>1458826056</v>
      </c>
      <c r="J3466">
        <v>1456237656</v>
      </c>
      <c r="K3466" t="b">
        <v>0</v>
      </c>
      <c r="L3466">
        <v>124</v>
      </c>
      <c r="M3466" t="b">
        <v>1</v>
      </c>
      <c r="N3466" t="s">
        <v>8298</v>
      </c>
      <c r="O3466" s="9">
        <f t="shared" si="324"/>
        <v>102</v>
      </c>
      <c r="P3466" s="5">
        <f t="shared" si="325"/>
        <v>189.75806451612902</v>
      </c>
      <c r="Q3466" t="str">
        <f t="shared" si="326"/>
        <v>food</v>
      </c>
      <c r="R3466" t="str">
        <f t="shared" si="327"/>
        <v>small batch</v>
      </c>
      <c r="S3466" s="10">
        <f t="shared" si="328"/>
        <v>42423.602500000001</v>
      </c>
      <c r="T3466" s="10">
        <f t="shared" si="329"/>
        <v>42453.560833333337</v>
      </c>
    </row>
    <row r="3467" spans="1:20" ht="45" x14ac:dyDescent="0.25">
      <c r="A3467">
        <v>1024</v>
      </c>
      <c r="B3467" s="3" t="s">
        <v>1025</v>
      </c>
      <c r="C3467" s="3" t="s">
        <v>5134</v>
      </c>
      <c r="D3467">
        <v>20000</v>
      </c>
      <c r="E3467">
        <v>23727.55</v>
      </c>
      <c r="F3467" t="s">
        <v>8219</v>
      </c>
      <c r="G3467" t="s">
        <v>8235</v>
      </c>
      <c r="H3467" t="s">
        <v>8255</v>
      </c>
      <c r="I3467">
        <v>1454248563</v>
      </c>
      <c r="J3467">
        <v>1451656563</v>
      </c>
      <c r="K3467" t="b">
        <v>1</v>
      </c>
      <c r="L3467">
        <v>61</v>
      </c>
      <c r="M3467" t="b">
        <v>1</v>
      </c>
      <c r="N3467" t="s">
        <v>8280</v>
      </c>
      <c r="O3467" s="9">
        <f t="shared" si="324"/>
        <v>119</v>
      </c>
      <c r="P3467" s="5">
        <f t="shared" si="325"/>
        <v>388.9762295081967</v>
      </c>
      <c r="Q3467" t="str">
        <f t="shared" si="326"/>
        <v>music</v>
      </c>
      <c r="R3467" t="str">
        <f t="shared" si="327"/>
        <v>electronic music</v>
      </c>
      <c r="S3467" s="10">
        <f t="shared" si="328"/>
        <v>42370.580590277779</v>
      </c>
      <c r="T3467" s="10">
        <f t="shared" si="329"/>
        <v>42400.580590277779</v>
      </c>
    </row>
    <row r="3468" spans="1:20" ht="60" x14ac:dyDescent="0.25">
      <c r="A3468">
        <v>1963</v>
      </c>
      <c r="B3468" s="3" t="s">
        <v>1964</v>
      </c>
      <c r="C3468" s="3" t="s">
        <v>6073</v>
      </c>
      <c r="D3468">
        <v>19000</v>
      </c>
      <c r="E3468">
        <v>24108</v>
      </c>
      <c r="F3468" t="s">
        <v>8219</v>
      </c>
      <c r="G3468" t="s">
        <v>8225</v>
      </c>
      <c r="H3468" t="s">
        <v>8247</v>
      </c>
      <c r="I3468">
        <v>1410862734</v>
      </c>
      <c r="J3468">
        <v>1407838734</v>
      </c>
      <c r="K3468" t="b">
        <v>1</v>
      </c>
      <c r="L3468">
        <v>205</v>
      </c>
      <c r="M3468" t="b">
        <v>1</v>
      </c>
      <c r="N3468" t="s">
        <v>8295</v>
      </c>
      <c r="O3468" s="9">
        <f t="shared" si="324"/>
        <v>127</v>
      </c>
      <c r="P3468" s="5">
        <f t="shared" si="325"/>
        <v>117.6</v>
      </c>
      <c r="Q3468" t="str">
        <f t="shared" si="326"/>
        <v>technology</v>
      </c>
      <c r="R3468" t="str">
        <f t="shared" si="327"/>
        <v>hardware</v>
      </c>
      <c r="S3468" s="10">
        <f t="shared" si="328"/>
        <v>41863.429791666669</v>
      </c>
      <c r="T3468" s="10">
        <f t="shared" si="329"/>
        <v>41898.429791666669</v>
      </c>
    </row>
    <row r="3469" spans="1:20" ht="60" x14ac:dyDescent="0.25">
      <c r="A3469">
        <v>1532</v>
      </c>
      <c r="B3469" s="3" t="s">
        <v>1533</v>
      </c>
      <c r="C3469" s="3" t="s">
        <v>5642</v>
      </c>
      <c r="D3469">
        <v>5000</v>
      </c>
      <c r="E3469">
        <v>24201</v>
      </c>
      <c r="F3469" t="s">
        <v>8219</v>
      </c>
      <c r="G3469" t="s">
        <v>8226</v>
      </c>
      <c r="H3469" t="s">
        <v>8248</v>
      </c>
      <c r="I3469">
        <v>1455548400</v>
      </c>
      <c r="J3469">
        <v>1453461865</v>
      </c>
      <c r="K3469" t="b">
        <v>1</v>
      </c>
      <c r="L3469">
        <v>294</v>
      </c>
      <c r="M3469" t="b">
        <v>1</v>
      </c>
      <c r="N3469" t="s">
        <v>8285</v>
      </c>
      <c r="O3469" s="9">
        <f t="shared" si="324"/>
        <v>484</v>
      </c>
      <c r="P3469" s="5">
        <f t="shared" si="325"/>
        <v>82.316326530612244</v>
      </c>
      <c r="Q3469" t="str">
        <f t="shared" si="326"/>
        <v>photography</v>
      </c>
      <c r="R3469" t="str">
        <f t="shared" si="327"/>
        <v>photobooks</v>
      </c>
      <c r="S3469" s="10">
        <f t="shared" si="328"/>
        <v>42391.475289351853</v>
      </c>
      <c r="T3469" s="10">
        <f t="shared" si="329"/>
        <v>42415.625</v>
      </c>
    </row>
    <row r="3470" spans="1:20" ht="60" x14ac:dyDescent="0.25">
      <c r="A3470">
        <v>1517</v>
      </c>
      <c r="B3470" s="3" t="s">
        <v>1518</v>
      </c>
      <c r="C3470" s="3" t="s">
        <v>5627</v>
      </c>
      <c r="D3470">
        <v>15000</v>
      </c>
      <c r="E3470">
        <v>24297</v>
      </c>
      <c r="F3470" t="s">
        <v>8219</v>
      </c>
      <c r="G3470" t="s">
        <v>8224</v>
      </c>
      <c r="H3470" t="s">
        <v>8246</v>
      </c>
      <c r="I3470">
        <v>1417845600</v>
      </c>
      <c r="J3470">
        <v>1415194553</v>
      </c>
      <c r="K3470" t="b">
        <v>1</v>
      </c>
      <c r="L3470">
        <v>615</v>
      </c>
      <c r="M3470" t="b">
        <v>1</v>
      </c>
      <c r="N3470" t="s">
        <v>8285</v>
      </c>
      <c r="O3470" s="9">
        <f t="shared" si="324"/>
        <v>162</v>
      </c>
      <c r="P3470" s="5">
        <f t="shared" si="325"/>
        <v>39.507317073170732</v>
      </c>
      <c r="Q3470" t="str">
        <f t="shared" si="326"/>
        <v>photography</v>
      </c>
      <c r="R3470" t="str">
        <f t="shared" si="327"/>
        <v>photobooks</v>
      </c>
      <c r="S3470" s="10">
        <f t="shared" si="328"/>
        <v>41948.56658564815</v>
      </c>
      <c r="T3470" s="10">
        <f t="shared" si="329"/>
        <v>41979.25</v>
      </c>
    </row>
    <row r="3471" spans="1:20" ht="60" x14ac:dyDescent="0.25">
      <c r="A3471">
        <v>2224</v>
      </c>
      <c r="B3471" s="3" t="s">
        <v>2225</v>
      </c>
      <c r="C3471" s="3" t="s">
        <v>6334</v>
      </c>
      <c r="D3471">
        <v>10000</v>
      </c>
      <c r="E3471">
        <v>24315</v>
      </c>
      <c r="F3471" t="s">
        <v>8219</v>
      </c>
      <c r="G3471" t="s">
        <v>8224</v>
      </c>
      <c r="H3471" t="s">
        <v>8246</v>
      </c>
      <c r="I3471">
        <v>1477767600</v>
      </c>
      <c r="J3471">
        <v>1475337675</v>
      </c>
      <c r="K3471" t="b">
        <v>0</v>
      </c>
      <c r="L3471">
        <v>296</v>
      </c>
      <c r="M3471" t="b">
        <v>1</v>
      </c>
      <c r="N3471" t="s">
        <v>8297</v>
      </c>
      <c r="O3471" s="9">
        <f t="shared" si="324"/>
        <v>243</v>
      </c>
      <c r="P3471" s="5">
        <f t="shared" si="325"/>
        <v>82.145270270270274</v>
      </c>
      <c r="Q3471" t="str">
        <f t="shared" si="326"/>
        <v>games</v>
      </c>
      <c r="R3471" t="str">
        <f t="shared" si="327"/>
        <v>tabletop games</v>
      </c>
      <c r="S3471" s="10">
        <f t="shared" si="328"/>
        <v>42644.667534722219</v>
      </c>
      <c r="T3471" s="10">
        <f t="shared" si="329"/>
        <v>42672.791666666672</v>
      </c>
    </row>
    <row r="3472" spans="1:20" ht="45" x14ac:dyDescent="0.25">
      <c r="A3472">
        <v>1275</v>
      </c>
      <c r="B3472" s="3" t="s">
        <v>1276</v>
      </c>
      <c r="C3472" s="3" t="s">
        <v>5385</v>
      </c>
      <c r="D3472">
        <v>15000</v>
      </c>
      <c r="E3472">
        <v>24321.1</v>
      </c>
      <c r="F3472" t="s">
        <v>8219</v>
      </c>
      <c r="G3472" t="s">
        <v>8224</v>
      </c>
      <c r="H3472" t="s">
        <v>8246</v>
      </c>
      <c r="I3472">
        <v>1375908587</v>
      </c>
      <c r="J3472">
        <v>1372884587</v>
      </c>
      <c r="K3472" t="b">
        <v>1</v>
      </c>
      <c r="L3472">
        <v>389</v>
      </c>
      <c r="M3472" t="b">
        <v>1</v>
      </c>
      <c r="N3472" t="s">
        <v>8276</v>
      </c>
      <c r="O3472" s="9">
        <f t="shared" si="324"/>
        <v>162</v>
      </c>
      <c r="P3472" s="5">
        <f t="shared" si="325"/>
        <v>62.522107969151669</v>
      </c>
      <c r="Q3472" t="str">
        <f t="shared" si="326"/>
        <v>music</v>
      </c>
      <c r="R3472" t="str">
        <f t="shared" si="327"/>
        <v>rock</v>
      </c>
      <c r="S3472" s="10">
        <f t="shared" si="328"/>
        <v>41458.867905092593</v>
      </c>
      <c r="T3472" s="10">
        <f t="shared" si="329"/>
        <v>41493.867905092593</v>
      </c>
    </row>
    <row r="3473" spans="1:20" ht="60" x14ac:dyDescent="0.25">
      <c r="A3473">
        <v>3259</v>
      </c>
      <c r="B3473" s="3" t="s">
        <v>3259</v>
      </c>
      <c r="C3473" s="3" t="s">
        <v>7369</v>
      </c>
      <c r="D3473">
        <v>23000</v>
      </c>
      <c r="E3473">
        <v>24418.6</v>
      </c>
      <c r="F3473" t="s">
        <v>8219</v>
      </c>
      <c r="G3473" t="s">
        <v>8224</v>
      </c>
      <c r="H3473" t="s">
        <v>8246</v>
      </c>
      <c r="I3473">
        <v>1475294340</v>
      </c>
      <c r="J3473">
        <v>1472753745</v>
      </c>
      <c r="K3473" t="b">
        <v>1</v>
      </c>
      <c r="L3473">
        <v>97</v>
      </c>
      <c r="M3473" t="b">
        <v>1</v>
      </c>
      <c r="N3473" t="s">
        <v>8271</v>
      </c>
      <c r="O3473" s="9">
        <f t="shared" si="324"/>
        <v>106</v>
      </c>
      <c r="P3473" s="5">
        <f t="shared" si="325"/>
        <v>251.7381443298969</v>
      </c>
      <c r="Q3473" t="str">
        <f t="shared" si="326"/>
        <v>theater</v>
      </c>
      <c r="R3473" t="str">
        <f t="shared" si="327"/>
        <v>plays</v>
      </c>
      <c r="S3473" s="10">
        <f t="shared" si="328"/>
        <v>42614.760937500003</v>
      </c>
      <c r="T3473" s="10">
        <f t="shared" si="329"/>
        <v>42644.165972222225</v>
      </c>
    </row>
    <row r="3474" spans="1:20" x14ac:dyDescent="0.25">
      <c r="A3474">
        <v>307</v>
      </c>
      <c r="B3474" s="3" t="s">
        <v>308</v>
      </c>
      <c r="C3474" s="3" t="s">
        <v>4417</v>
      </c>
      <c r="D3474">
        <v>22000</v>
      </c>
      <c r="E3474">
        <v>24490</v>
      </c>
      <c r="F3474" t="s">
        <v>8219</v>
      </c>
      <c r="G3474" t="s">
        <v>8224</v>
      </c>
      <c r="H3474" t="s">
        <v>8246</v>
      </c>
      <c r="I3474">
        <v>1360276801</v>
      </c>
      <c r="J3474">
        <v>1357684801</v>
      </c>
      <c r="K3474" t="b">
        <v>1</v>
      </c>
      <c r="L3474">
        <v>576</v>
      </c>
      <c r="M3474" t="b">
        <v>1</v>
      </c>
      <c r="N3474" t="s">
        <v>8269</v>
      </c>
      <c r="O3474" s="9">
        <f t="shared" si="324"/>
        <v>111</v>
      </c>
      <c r="P3474" s="5">
        <f t="shared" si="325"/>
        <v>42.517361111111114</v>
      </c>
      <c r="Q3474" t="str">
        <f t="shared" si="326"/>
        <v>film &amp; video</v>
      </c>
      <c r="R3474" t="str">
        <f t="shared" si="327"/>
        <v>documentary</v>
      </c>
      <c r="S3474" s="10">
        <f t="shared" si="328"/>
        <v>41282.944456018515</v>
      </c>
      <c r="T3474" s="10">
        <f t="shared" si="329"/>
        <v>41312.944456018515</v>
      </c>
    </row>
    <row r="3475" spans="1:20" ht="60" x14ac:dyDescent="0.25">
      <c r="A3475">
        <v>2252</v>
      </c>
      <c r="B3475" s="3" t="s">
        <v>2253</v>
      </c>
      <c r="C3475" s="3" t="s">
        <v>6362</v>
      </c>
      <c r="D3475">
        <v>9000</v>
      </c>
      <c r="E3475">
        <v>24505</v>
      </c>
      <c r="F3475" t="s">
        <v>8219</v>
      </c>
      <c r="G3475" t="s">
        <v>8227</v>
      </c>
      <c r="H3475" t="s">
        <v>8249</v>
      </c>
      <c r="I3475">
        <v>1470469938</v>
      </c>
      <c r="J3475">
        <v>1469173938</v>
      </c>
      <c r="K3475" t="b">
        <v>0</v>
      </c>
      <c r="L3475">
        <v>249</v>
      </c>
      <c r="M3475" t="b">
        <v>1</v>
      </c>
      <c r="N3475" t="s">
        <v>8297</v>
      </c>
      <c r="O3475" s="9">
        <f t="shared" si="324"/>
        <v>272</v>
      </c>
      <c r="P3475" s="5">
        <f t="shared" si="325"/>
        <v>98.413654618473899</v>
      </c>
      <c r="Q3475" t="str">
        <f t="shared" si="326"/>
        <v>games</v>
      </c>
      <c r="R3475" t="str">
        <f t="shared" si="327"/>
        <v>tabletop games</v>
      </c>
      <c r="S3475" s="10">
        <f t="shared" si="328"/>
        <v>42573.327986111108</v>
      </c>
      <c r="T3475" s="10">
        <f t="shared" si="329"/>
        <v>42588.327986111108</v>
      </c>
    </row>
    <row r="3476" spans="1:20" ht="45" x14ac:dyDescent="0.25">
      <c r="A3476">
        <v>2232</v>
      </c>
      <c r="B3476" s="3" t="s">
        <v>2233</v>
      </c>
      <c r="C3476" s="3" t="s">
        <v>6342</v>
      </c>
      <c r="D3476">
        <v>5000</v>
      </c>
      <c r="E3476">
        <v>24790</v>
      </c>
      <c r="F3476" t="s">
        <v>8219</v>
      </c>
      <c r="G3476" t="s">
        <v>8224</v>
      </c>
      <c r="H3476" t="s">
        <v>8246</v>
      </c>
      <c r="I3476">
        <v>1405738800</v>
      </c>
      <c r="J3476">
        <v>1402945408</v>
      </c>
      <c r="K3476" t="b">
        <v>0</v>
      </c>
      <c r="L3476">
        <v>988</v>
      </c>
      <c r="M3476" t="b">
        <v>1</v>
      </c>
      <c r="N3476" t="s">
        <v>8297</v>
      </c>
      <c r="O3476" s="9">
        <f t="shared" si="324"/>
        <v>496</v>
      </c>
      <c r="P3476" s="5">
        <f t="shared" si="325"/>
        <v>25.091093117408906</v>
      </c>
      <c r="Q3476" t="str">
        <f t="shared" si="326"/>
        <v>games</v>
      </c>
      <c r="R3476" t="str">
        <f t="shared" si="327"/>
        <v>tabletop games</v>
      </c>
      <c r="S3476" s="10">
        <f t="shared" si="328"/>
        <v>41806.794074074074</v>
      </c>
      <c r="T3476" s="10">
        <f t="shared" si="329"/>
        <v>41839.125</v>
      </c>
    </row>
    <row r="3477" spans="1:20" ht="60" x14ac:dyDescent="0.25">
      <c r="A3477">
        <v>2984</v>
      </c>
      <c r="B3477" s="3" t="s">
        <v>2984</v>
      </c>
      <c r="C3477" s="3" t="s">
        <v>7094</v>
      </c>
      <c r="D3477">
        <v>25000</v>
      </c>
      <c r="E3477">
        <v>25088</v>
      </c>
      <c r="F3477" t="s">
        <v>8219</v>
      </c>
      <c r="G3477" t="s">
        <v>8224</v>
      </c>
      <c r="H3477" t="s">
        <v>8246</v>
      </c>
      <c r="I3477">
        <v>1472020881</v>
      </c>
      <c r="J3477">
        <v>1469428881</v>
      </c>
      <c r="K3477" t="b">
        <v>1</v>
      </c>
      <c r="L3477">
        <v>218</v>
      </c>
      <c r="M3477" t="b">
        <v>1</v>
      </c>
      <c r="N3477" t="s">
        <v>8303</v>
      </c>
      <c r="O3477" s="9">
        <f t="shared" si="324"/>
        <v>100</v>
      </c>
      <c r="P3477" s="5">
        <f t="shared" si="325"/>
        <v>115.08256880733946</v>
      </c>
      <c r="Q3477" t="str">
        <f t="shared" si="326"/>
        <v>theater</v>
      </c>
      <c r="R3477" t="str">
        <f t="shared" si="327"/>
        <v>spaces</v>
      </c>
      <c r="S3477" s="10">
        <f t="shared" si="328"/>
        <v>42576.278715277775</v>
      </c>
      <c r="T3477" s="10">
        <f t="shared" si="329"/>
        <v>42606.278715277775</v>
      </c>
    </row>
    <row r="3478" spans="1:20" ht="60" x14ac:dyDescent="0.25">
      <c r="A3478">
        <v>651</v>
      </c>
      <c r="B3478" s="3" t="s">
        <v>652</v>
      </c>
      <c r="C3478" s="3" t="s">
        <v>4761</v>
      </c>
      <c r="D3478">
        <v>25000</v>
      </c>
      <c r="E3478">
        <v>25132</v>
      </c>
      <c r="F3478" t="s">
        <v>8219</v>
      </c>
      <c r="G3478" t="s">
        <v>8224</v>
      </c>
      <c r="H3478" t="s">
        <v>8246</v>
      </c>
      <c r="I3478">
        <v>1418430311</v>
      </c>
      <c r="J3478">
        <v>1415838311</v>
      </c>
      <c r="K3478" t="b">
        <v>0</v>
      </c>
      <c r="L3478">
        <v>105</v>
      </c>
      <c r="M3478" t="b">
        <v>1</v>
      </c>
      <c r="N3478" t="s">
        <v>8273</v>
      </c>
      <c r="O3478" s="9">
        <f t="shared" si="324"/>
        <v>101</v>
      </c>
      <c r="P3478" s="5">
        <f t="shared" si="325"/>
        <v>239.35238095238094</v>
      </c>
      <c r="Q3478" t="str">
        <f t="shared" si="326"/>
        <v>technology</v>
      </c>
      <c r="R3478" t="str">
        <f t="shared" si="327"/>
        <v>wearables</v>
      </c>
      <c r="S3478" s="10">
        <f t="shared" si="328"/>
        <v>41956.017488425925</v>
      </c>
      <c r="T3478" s="10">
        <f t="shared" si="329"/>
        <v>41986.017488425925</v>
      </c>
    </row>
    <row r="3479" spans="1:20" ht="45" x14ac:dyDescent="0.25">
      <c r="A3479">
        <v>315</v>
      </c>
      <c r="B3479" s="3" t="s">
        <v>316</v>
      </c>
      <c r="C3479" s="3" t="s">
        <v>4425</v>
      </c>
      <c r="D3479">
        <v>25000</v>
      </c>
      <c r="E3479">
        <v>25312</v>
      </c>
      <c r="F3479" t="s">
        <v>8219</v>
      </c>
      <c r="G3479" t="s">
        <v>8224</v>
      </c>
      <c r="H3479" t="s">
        <v>8246</v>
      </c>
      <c r="I3479">
        <v>1345660334</v>
      </c>
      <c r="J3479">
        <v>1343068334</v>
      </c>
      <c r="K3479" t="b">
        <v>1</v>
      </c>
      <c r="L3479">
        <v>126</v>
      </c>
      <c r="M3479" t="b">
        <v>1</v>
      </c>
      <c r="N3479" t="s">
        <v>8269</v>
      </c>
      <c r="O3479" s="9">
        <f t="shared" si="324"/>
        <v>101</v>
      </c>
      <c r="P3479" s="5">
        <f t="shared" si="325"/>
        <v>200.88888888888889</v>
      </c>
      <c r="Q3479" t="str">
        <f t="shared" si="326"/>
        <v>film &amp; video</v>
      </c>
      <c r="R3479" t="str">
        <f t="shared" si="327"/>
        <v>documentary</v>
      </c>
      <c r="S3479" s="10">
        <f t="shared" si="328"/>
        <v>41113.77238425926</v>
      </c>
      <c r="T3479" s="10">
        <f t="shared" si="329"/>
        <v>41143.77238425926</v>
      </c>
    </row>
    <row r="3480" spans="1:20" ht="45" x14ac:dyDescent="0.25">
      <c r="A3480">
        <v>359</v>
      </c>
      <c r="B3480" s="3" t="s">
        <v>360</v>
      </c>
      <c r="C3480" s="3" t="s">
        <v>4469</v>
      </c>
      <c r="D3480">
        <v>24200</v>
      </c>
      <c r="E3480">
        <v>25375</v>
      </c>
      <c r="F3480" t="s">
        <v>8219</v>
      </c>
      <c r="G3480" t="s">
        <v>8224</v>
      </c>
      <c r="H3480" t="s">
        <v>8246</v>
      </c>
      <c r="I3480">
        <v>1415941920</v>
      </c>
      <c r="J3480">
        <v>1414028490</v>
      </c>
      <c r="K3480" t="b">
        <v>1</v>
      </c>
      <c r="L3480">
        <v>302</v>
      </c>
      <c r="M3480" t="b">
        <v>1</v>
      </c>
      <c r="N3480" t="s">
        <v>8269</v>
      </c>
      <c r="O3480" s="9">
        <f t="shared" si="324"/>
        <v>105</v>
      </c>
      <c r="P3480" s="5">
        <f t="shared" si="325"/>
        <v>84.023178807947019</v>
      </c>
      <c r="Q3480" t="str">
        <f t="shared" si="326"/>
        <v>film &amp; video</v>
      </c>
      <c r="R3480" t="str">
        <f t="shared" si="327"/>
        <v>documentary</v>
      </c>
      <c r="S3480" s="10">
        <f t="shared" si="328"/>
        <v>41935.070486111108</v>
      </c>
      <c r="T3480" s="10">
        <f t="shared" si="329"/>
        <v>41957.216666666667</v>
      </c>
    </row>
    <row r="3481" spans="1:20" ht="60" x14ac:dyDescent="0.25">
      <c r="A3481">
        <v>3250</v>
      </c>
      <c r="B3481" s="3" t="s">
        <v>3250</v>
      </c>
      <c r="C3481" s="3" t="s">
        <v>7360</v>
      </c>
      <c r="D3481">
        <v>25000</v>
      </c>
      <c r="E3481">
        <v>25388</v>
      </c>
      <c r="F3481" t="s">
        <v>8219</v>
      </c>
      <c r="G3481" t="s">
        <v>8224</v>
      </c>
      <c r="H3481" t="s">
        <v>8246</v>
      </c>
      <c r="I3481">
        <v>1415213324</v>
      </c>
      <c r="J3481">
        <v>1412617724</v>
      </c>
      <c r="K3481" t="b">
        <v>1</v>
      </c>
      <c r="L3481">
        <v>213</v>
      </c>
      <c r="M3481" t="b">
        <v>1</v>
      </c>
      <c r="N3481" t="s">
        <v>8271</v>
      </c>
      <c r="O3481" s="9">
        <f t="shared" si="324"/>
        <v>102</v>
      </c>
      <c r="P3481" s="5">
        <f t="shared" si="325"/>
        <v>119.1924882629108</v>
      </c>
      <c r="Q3481" t="str">
        <f t="shared" si="326"/>
        <v>theater</v>
      </c>
      <c r="R3481" t="str">
        <f t="shared" si="327"/>
        <v>plays</v>
      </c>
      <c r="S3481" s="10">
        <f t="shared" si="328"/>
        <v>41918.742175925923</v>
      </c>
      <c r="T3481" s="10">
        <f t="shared" si="329"/>
        <v>41948.783842592595</v>
      </c>
    </row>
    <row r="3482" spans="1:20" ht="60" x14ac:dyDescent="0.25">
      <c r="A3482">
        <v>300</v>
      </c>
      <c r="B3482" s="3" t="s">
        <v>301</v>
      </c>
      <c r="C3482" s="3" t="s">
        <v>4410</v>
      </c>
      <c r="D3482">
        <v>25000</v>
      </c>
      <c r="E3482">
        <v>25430.66</v>
      </c>
      <c r="F3482" t="s">
        <v>8219</v>
      </c>
      <c r="G3482" t="s">
        <v>8224</v>
      </c>
      <c r="H3482" t="s">
        <v>8246</v>
      </c>
      <c r="I3482">
        <v>1303686138</v>
      </c>
      <c r="J3482">
        <v>1301007738</v>
      </c>
      <c r="K3482" t="b">
        <v>1</v>
      </c>
      <c r="L3482">
        <v>298</v>
      </c>
      <c r="M3482" t="b">
        <v>1</v>
      </c>
      <c r="N3482" t="s">
        <v>8269</v>
      </c>
      <c r="O3482" s="9">
        <f t="shared" si="324"/>
        <v>102</v>
      </c>
      <c r="P3482" s="5">
        <f t="shared" si="325"/>
        <v>85.337785234899329</v>
      </c>
      <c r="Q3482" t="str">
        <f t="shared" si="326"/>
        <v>film &amp; video</v>
      </c>
      <c r="R3482" t="str">
        <f t="shared" si="327"/>
        <v>documentary</v>
      </c>
      <c r="S3482" s="10">
        <f t="shared" si="328"/>
        <v>40626.959930555553</v>
      </c>
      <c r="T3482" s="10">
        <f t="shared" si="329"/>
        <v>40657.959930555553</v>
      </c>
    </row>
    <row r="3483" spans="1:20" ht="60" x14ac:dyDescent="0.25">
      <c r="A3483">
        <v>2328</v>
      </c>
      <c r="B3483" s="3" t="s">
        <v>2329</v>
      </c>
      <c r="C3483" s="3" t="s">
        <v>6438</v>
      </c>
      <c r="D3483">
        <v>10000</v>
      </c>
      <c r="E3483">
        <v>25445</v>
      </c>
      <c r="F3483" t="s">
        <v>8219</v>
      </c>
      <c r="G3483" t="s">
        <v>8224</v>
      </c>
      <c r="H3483" t="s">
        <v>8246</v>
      </c>
      <c r="I3483">
        <v>1434307537</v>
      </c>
      <c r="J3483">
        <v>1431715537</v>
      </c>
      <c r="K3483" t="b">
        <v>1</v>
      </c>
      <c r="L3483">
        <v>537</v>
      </c>
      <c r="M3483" t="b">
        <v>1</v>
      </c>
      <c r="N3483" t="s">
        <v>8298</v>
      </c>
      <c r="O3483" s="9">
        <f t="shared" si="324"/>
        <v>254</v>
      </c>
      <c r="P3483" s="5">
        <f t="shared" si="325"/>
        <v>47.383612662942269</v>
      </c>
      <c r="Q3483" t="str">
        <f t="shared" si="326"/>
        <v>food</v>
      </c>
      <c r="R3483" t="str">
        <f t="shared" si="327"/>
        <v>small batch</v>
      </c>
      <c r="S3483" s="10">
        <f t="shared" si="328"/>
        <v>42139.781678240746</v>
      </c>
      <c r="T3483" s="10">
        <f t="shared" si="329"/>
        <v>42169.781678240746</v>
      </c>
    </row>
    <row r="3484" spans="1:20" ht="60" x14ac:dyDescent="0.25">
      <c r="A3484">
        <v>2335</v>
      </c>
      <c r="B3484" s="3" t="s">
        <v>2336</v>
      </c>
      <c r="C3484" s="3" t="s">
        <v>6445</v>
      </c>
      <c r="D3484">
        <v>25000</v>
      </c>
      <c r="E3484">
        <v>25568</v>
      </c>
      <c r="F3484" t="s">
        <v>8219</v>
      </c>
      <c r="G3484" t="s">
        <v>8224</v>
      </c>
      <c r="H3484" t="s">
        <v>8246</v>
      </c>
      <c r="I3484">
        <v>1402494243</v>
      </c>
      <c r="J3484">
        <v>1399902243</v>
      </c>
      <c r="K3484" t="b">
        <v>1</v>
      </c>
      <c r="L3484">
        <v>221</v>
      </c>
      <c r="M3484" t="b">
        <v>1</v>
      </c>
      <c r="N3484" t="s">
        <v>8298</v>
      </c>
      <c r="O3484" s="9">
        <f t="shared" si="324"/>
        <v>102</v>
      </c>
      <c r="P3484" s="5">
        <f t="shared" si="325"/>
        <v>115.69230769230769</v>
      </c>
      <c r="Q3484" t="str">
        <f t="shared" si="326"/>
        <v>food</v>
      </c>
      <c r="R3484" t="str">
        <f t="shared" si="327"/>
        <v>small batch</v>
      </c>
      <c r="S3484" s="10">
        <f t="shared" si="328"/>
        <v>41771.572256944448</v>
      </c>
      <c r="T3484" s="10">
        <f t="shared" si="329"/>
        <v>41801.572256944448</v>
      </c>
    </row>
    <row r="3485" spans="1:20" ht="45" x14ac:dyDescent="0.25">
      <c r="A3485">
        <v>1258</v>
      </c>
      <c r="B3485" s="3" t="s">
        <v>1259</v>
      </c>
      <c r="C3485" s="3" t="s">
        <v>5368</v>
      </c>
      <c r="D3485">
        <v>12000</v>
      </c>
      <c r="E3485">
        <v>25577.56</v>
      </c>
      <c r="F3485" t="s">
        <v>8219</v>
      </c>
      <c r="G3485" t="s">
        <v>8224</v>
      </c>
      <c r="H3485" t="s">
        <v>8246</v>
      </c>
      <c r="I3485">
        <v>1377960012</v>
      </c>
      <c r="J3485">
        <v>1375368012</v>
      </c>
      <c r="K3485" t="b">
        <v>1</v>
      </c>
      <c r="L3485">
        <v>670</v>
      </c>
      <c r="M3485" t="b">
        <v>1</v>
      </c>
      <c r="N3485" t="s">
        <v>8276</v>
      </c>
      <c r="O3485" s="9">
        <f t="shared" si="324"/>
        <v>213</v>
      </c>
      <c r="P3485" s="5">
        <f t="shared" si="325"/>
        <v>38.175462686567165</v>
      </c>
      <c r="Q3485" t="str">
        <f t="shared" si="326"/>
        <v>music</v>
      </c>
      <c r="R3485" t="str">
        <f t="shared" si="327"/>
        <v>rock</v>
      </c>
      <c r="S3485" s="10">
        <f t="shared" si="328"/>
        <v>41487.611250000002</v>
      </c>
      <c r="T3485" s="10">
        <f t="shared" si="329"/>
        <v>41517.611250000002</v>
      </c>
    </row>
    <row r="3486" spans="1:20" ht="45" x14ac:dyDescent="0.25">
      <c r="A3486">
        <v>243</v>
      </c>
      <c r="B3486" s="3" t="s">
        <v>245</v>
      </c>
      <c r="C3486" s="3" t="s">
        <v>4353</v>
      </c>
      <c r="D3486">
        <v>25000</v>
      </c>
      <c r="E3486">
        <v>25648</v>
      </c>
      <c r="F3486" t="s">
        <v>8219</v>
      </c>
      <c r="G3486" t="s">
        <v>8224</v>
      </c>
      <c r="H3486" t="s">
        <v>8246</v>
      </c>
      <c r="I3486">
        <v>1393031304</v>
      </c>
      <c r="J3486">
        <v>1390439304</v>
      </c>
      <c r="K3486" t="b">
        <v>1</v>
      </c>
      <c r="L3486">
        <v>328</v>
      </c>
      <c r="M3486" t="b">
        <v>1</v>
      </c>
      <c r="N3486" t="s">
        <v>8269</v>
      </c>
      <c r="O3486" s="9">
        <f t="shared" si="324"/>
        <v>103</v>
      </c>
      <c r="P3486" s="5">
        <f t="shared" si="325"/>
        <v>78.195121951219505</v>
      </c>
      <c r="Q3486" t="str">
        <f t="shared" si="326"/>
        <v>film &amp; video</v>
      </c>
      <c r="R3486" t="str">
        <f t="shared" si="327"/>
        <v>documentary</v>
      </c>
      <c r="S3486" s="10">
        <f t="shared" si="328"/>
        <v>41662.047500000001</v>
      </c>
      <c r="T3486" s="10">
        <f t="shared" si="329"/>
        <v>41692.047500000001</v>
      </c>
    </row>
    <row r="3487" spans="1:20" ht="60" x14ac:dyDescent="0.25">
      <c r="A3487">
        <v>2493</v>
      </c>
      <c r="B3487" s="3" t="s">
        <v>2493</v>
      </c>
      <c r="C3487" s="3" t="s">
        <v>6603</v>
      </c>
      <c r="D3487">
        <v>20000</v>
      </c>
      <c r="E3487">
        <v>25740</v>
      </c>
      <c r="F3487" t="s">
        <v>8219</v>
      </c>
      <c r="G3487" t="s">
        <v>8224</v>
      </c>
      <c r="H3487" t="s">
        <v>8246</v>
      </c>
      <c r="I3487">
        <v>1367208140</v>
      </c>
      <c r="J3487">
        <v>1363320140</v>
      </c>
      <c r="K3487" t="b">
        <v>0</v>
      </c>
      <c r="L3487">
        <v>259</v>
      </c>
      <c r="M3487" t="b">
        <v>1</v>
      </c>
      <c r="N3487" t="s">
        <v>8279</v>
      </c>
      <c r="O3487" s="9">
        <f t="shared" si="324"/>
        <v>129</v>
      </c>
      <c r="P3487" s="5">
        <f t="shared" si="325"/>
        <v>99.382239382239376</v>
      </c>
      <c r="Q3487" t="str">
        <f t="shared" si="326"/>
        <v>music</v>
      </c>
      <c r="R3487" t="str">
        <f t="shared" si="327"/>
        <v>indie rock</v>
      </c>
      <c r="S3487" s="10">
        <f t="shared" si="328"/>
        <v>41348.168287037035</v>
      </c>
      <c r="T3487" s="10">
        <f t="shared" si="329"/>
        <v>41393.168287037035</v>
      </c>
    </row>
    <row r="3488" spans="1:20" ht="60" x14ac:dyDescent="0.25">
      <c r="A3488">
        <v>2924</v>
      </c>
      <c r="B3488" s="3" t="s">
        <v>2924</v>
      </c>
      <c r="C3488" s="3" t="s">
        <v>7034</v>
      </c>
      <c r="D3488">
        <v>25000</v>
      </c>
      <c r="E3488">
        <v>25800</v>
      </c>
      <c r="F3488" t="s">
        <v>8219</v>
      </c>
      <c r="G3488" t="s">
        <v>8224</v>
      </c>
      <c r="H3488" t="s">
        <v>8246</v>
      </c>
      <c r="I3488">
        <v>1431143940</v>
      </c>
      <c r="J3488">
        <v>1428585710</v>
      </c>
      <c r="K3488" t="b">
        <v>0</v>
      </c>
      <c r="L3488">
        <v>147</v>
      </c>
      <c r="M3488" t="b">
        <v>1</v>
      </c>
      <c r="N3488" t="s">
        <v>8305</v>
      </c>
      <c r="O3488" s="9">
        <f t="shared" si="324"/>
        <v>103</v>
      </c>
      <c r="P3488" s="5">
        <f t="shared" si="325"/>
        <v>175.51020408163265</v>
      </c>
      <c r="Q3488" t="str">
        <f t="shared" si="326"/>
        <v>theater</v>
      </c>
      <c r="R3488" t="str">
        <f t="shared" si="327"/>
        <v>musical</v>
      </c>
      <c r="S3488" s="10">
        <f t="shared" si="328"/>
        <v>42103.556828703702</v>
      </c>
      <c r="T3488" s="10">
        <f t="shared" si="329"/>
        <v>42133.165972222225</v>
      </c>
    </row>
    <row r="3489" spans="1:20" ht="45" x14ac:dyDescent="0.25">
      <c r="A3489">
        <v>1219</v>
      </c>
      <c r="B3489" s="3" t="s">
        <v>1220</v>
      </c>
      <c r="C3489" s="3" t="s">
        <v>5329</v>
      </c>
      <c r="D3489">
        <v>16350</v>
      </c>
      <c r="E3489">
        <v>26024</v>
      </c>
      <c r="F3489" t="s">
        <v>8219</v>
      </c>
      <c r="G3489" t="s">
        <v>8224</v>
      </c>
      <c r="H3489" t="s">
        <v>8246</v>
      </c>
      <c r="I3489">
        <v>1476961513</v>
      </c>
      <c r="J3489">
        <v>1474369513</v>
      </c>
      <c r="K3489" t="b">
        <v>0</v>
      </c>
      <c r="L3489">
        <v>253</v>
      </c>
      <c r="M3489" t="b">
        <v>1</v>
      </c>
      <c r="N3489" t="s">
        <v>8285</v>
      </c>
      <c r="O3489" s="9">
        <f t="shared" si="324"/>
        <v>159</v>
      </c>
      <c r="P3489" s="5">
        <f t="shared" si="325"/>
        <v>102.86166007905139</v>
      </c>
      <c r="Q3489" t="str">
        <f t="shared" si="326"/>
        <v>photography</v>
      </c>
      <c r="R3489" t="str">
        <f t="shared" si="327"/>
        <v>photobooks</v>
      </c>
      <c r="S3489" s="10">
        <f t="shared" si="328"/>
        <v>42633.461956018517</v>
      </c>
      <c r="T3489" s="10">
        <f t="shared" si="329"/>
        <v>42663.461956018517</v>
      </c>
    </row>
    <row r="3490" spans="1:20" ht="60" x14ac:dyDescent="0.25">
      <c r="A3490">
        <v>357</v>
      </c>
      <c r="B3490" s="3" t="s">
        <v>358</v>
      </c>
      <c r="C3490" s="3" t="s">
        <v>4467</v>
      </c>
      <c r="D3490">
        <v>15000</v>
      </c>
      <c r="E3490">
        <v>26100</v>
      </c>
      <c r="F3490" t="s">
        <v>8219</v>
      </c>
      <c r="G3490" t="s">
        <v>8224</v>
      </c>
      <c r="H3490" t="s">
        <v>8246</v>
      </c>
      <c r="I3490">
        <v>1429852797</v>
      </c>
      <c r="J3490">
        <v>1426396797</v>
      </c>
      <c r="K3490" t="b">
        <v>1</v>
      </c>
      <c r="L3490">
        <v>303</v>
      </c>
      <c r="M3490" t="b">
        <v>1</v>
      </c>
      <c r="N3490" t="s">
        <v>8269</v>
      </c>
      <c r="O3490" s="9">
        <f t="shared" si="324"/>
        <v>174</v>
      </c>
      <c r="P3490" s="5">
        <f t="shared" si="325"/>
        <v>86.138613861386133</v>
      </c>
      <c r="Q3490" t="str">
        <f t="shared" si="326"/>
        <v>film &amp; video</v>
      </c>
      <c r="R3490" t="str">
        <f t="shared" si="327"/>
        <v>documentary</v>
      </c>
      <c r="S3490" s="10">
        <f t="shared" si="328"/>
        <v>42078.222187499996</v>
      </c>
      <c r="T3490" s="10">
        <f t="shared" si="329"/>
        <v>42118.222187499996</v>
      </c>
    </row>
    <row r="3491" spans="1:20" ht="45" x14ac:dyDescent="0.25">
      <c r="A3491">
        <v>381</v>
      </c>
      <c r="B3491" s="3" t="s">
        <v>382</v>
      </c>
      <c r="C3491" s="3" t="s">
        <v>4491</v>
      </c>
      <c r="D3491">
        <v>25000</v>
      </c>
      <c r="E3491">
        <v>26182.5</v>
      </c>
      <c r="F3491" t="s">
        <v>8219</v>
      </c>
      <c r="G3491" t="s">
        <v>8224</v>
      </c>
      <c r="H3491" t="s">
        <v>8246</v>
      </c>
      <c r="I3491">
        <v>1343624400</v>
      </c>
      <c r="J3491">
        <v>1340642717</v>
      </c>
      <c r="K3491" t="b">
        <v>0</v>
      </c>
      <c r="L3491">
        <v>251</v>
      </c>
      <c r="M3491" t="b">
        <v>1</v>
      </c>
      <c r="N3491" t="s">
        <v>8269</v>
      </c>
      <c r="O3491" s="9">
        <f t="shared" si="324"/>
        <v>105</v>
      </c>
      <c r="P3491" s="5">
        <f t="shared" si="325"/>
        <v>104.31274900398407</v>
      </c>
      <c r="Q3491" t="str">
        <f t="shared" si="326"/>
        <v>film &amp; video</v>
      </c>
      <c r="R3491" t="str">
        <f t="shared" si="327"/>
        <v>documentary</v>
      </c>
      <c r="S3491" s="10">
        <f t="shared" si="328"/>
        <v>41085.698113425926</v>
      </c>
      <c r="T3491" s="10">
        <f t="shared" si="329"/>
        <v>41120.208333333336</v>
      </c>
    </row>
    <row r="3492" spans="1:20" ht="60" x14ac:dyDescent="0.25">
      <c r="A3492">
        <v>1657</v>
      </c>
      <c r="B3492" s="3" t="s">
        <v>1658</v>
      </c>
      <c r="C3492" s="3" t="s">
        <v>5767</v>
      </c>
      <c r="D3492">
        <v>25000</v>
      </c>
      <c r="E3492">
        <v>26233.45</v>
      </c>
      <c r="F3492" t="s">
        <v>8219</v>
      </c>
      <c r="G3492" t="s">
        <v>8224</v>
      </c>
      <c r="H3492" t="s">
        <v>8246</v>
      </c>
      <c r="I3492">
        <v>1337885168</v>
      </c>
      <c r="J3492">
        <v>1335293168</v>
      </c>
      <c r="K3492" t="b">
        <v>0</v>
      </c>
      <c r="L3492">
        <v>221</v>
      </c>
      <c r="M3492" t="b">
        <v>1</v>
      </c>
      <c r="N3492" t="s">
        <v>8292</v>
      </c>
      <c r="O3492" s="9">
        <f t="shared" si="324"/>
        <v>105</v>
      </c>
      <c r="P3492" s="5">
        <f t="shared" si="325"/>
        <v>118.70339366515837</v>
      </c>
      <c r="Q3492" t="str">
        <f t="shared" si="326"/>
        <v>music</v>
      </c>
      <c r="R3492" t="str">
        <f t="shared" si="327"/>
        <v>pop</v>
      </c>
      <c r="S3492" s="10">
        <f t="shared" si="328"/>
        <v>41023.782037037039</v>
      </c>
      <c r="T3492" s="10">
        <f t="shared" si="329"/>
        <v>41053.782037037039</v>
      </c>
    </row>
    <row r="3493" spans="1:20" ht="45" x14ac:dyDescent="0.25">
      <c r="A3493">
        <v>2078</v>
      </c>
      <c r="B3493" s="3" t="s">
        <v>2079</v>
      </c>
      <c r="C3493" s="3" t="s">
        <v>6188</v>
      </c>
      <c r="D3493">
        <v>20000</v>
      </c>
      <c r="E3493">
        <v>26241</v>
      </c>
      <c r="F3493" t="s">
        <v>8219</v>
      </c>
      <c r="G3493" t="s">
        <v>8227</v>
      </c>
      <c r="H3493" t="s">
        <v>8249</v>
      </c>
      <c r="I3493">
        <v>1482085857</v>
      </c>
      <c r="J3493">
        <v>1479493857</v>
      </c>
      <c r="K3493" t="b">
        <v>0</v>
      </c>
      <c r="L3493">
        <v>48</v>
      </c>
      <c r="M3493" t="b">
        <v>1</v>
      </c>
      <c r="N3493" t="s">
        <v>8295</v>
      </c>
      <c r="O3493" s="9">
        <f t="shared" si="324"/>
        <v>131</v>
      </c>
      <c r="P3493" s="5">
        <f t="shared" si="325"/>
        <v>546.6875</v>
      </c>
      <c r="Q3493" t="str">
        <f t="shared" si="326"/>
        <v>technology</v>
      </c>
      <c r="R3493" t="str">
        <f t="shared" si="327"/>
        <v>hardware</v>
      </c>
      <c r="S3493" s="10">
        <f t="shared" si="328"/>
        <v>42692.771493055552</v>
      </c>
      <c r="T3493" s="10">
        <f t="shared" si="329"/>
        <v>42722.771493055552</v>
      </c>
    </row>
    <row r="3494" spans="1:20" ht="60" x14ac:dyDescent="0.25">
      <c r="A3494">
        <v>2068</v>
      </c>
      <c r="B3494" s="3" t="s">
        <v>2069</v>
      </c>
      <c r="C3494" s="3" t="s">
        <v>6178</v>
      </c>
      <c r="D3494">
        <v>25000</v>
      </c>
      <c r="E3494">
        <v>26305.97</v>
      </c>
      <c r="F3494" t="s">
        <v>8219</v>
      </c>
      <c r="G3494" t="s">
        <v>8224</v>
      </c>
      <c r="H3494" t="s">
        <v>8246</v>
      </c>
      <c r="I3494">
        <v>1476994315</v>
      </c>
      <c r="J3494">
        <v>1474402315</v>
      </c>
      <c r="K3494" t="b">
        <v>0</v>
      </c>
      <c r="L3494">
        <v>76</v>
      </c>
      <c r="M3494" t="b">
        <v>1</v>
      </c>
      <c r="N3494" t="s">
        <v>8295</v>
      </c>
      <c r="O3494" s="9">
        <f t="shared" si="324"/>
        <v>105</v>
      </c>
      <c r="P3494" s="5">
        <f t="shared" si="325"/>
        <v>346.13118421052633</v>
      </c>
      <c r="Q3494" t="str">
        <f t="shared" si="326"/>
        <v>technology</v>
      </c>
      <c r="R3494" t="str">
        <f t="shared" si="327"/>
        <v>hardware</v>
      </c>
      <c r="S3494" s="10">
        <f t="shared" si="328"/>
        <v>42633.841608796298</v>
      </c>
      <c r="T3494" s="10">
        <f t="shared" si="329"/>
        <v>42663.841608796298</v>
      </c>
    </row>
    <row r="3495" spans="1:20" ht="60" x14ac:dyDescent="0.25">
      <c r="A3495">
        <v>293</v>
      </c>
      <c r="B3495" s="3" t="s">
        <v>294</v>
      </c>
      <c r="C3495" s="3" t="s">
        <v>4403</v>
      </c>
      <c r="D3495">
        <v>26000</v>
      </c>
      <c r="E3495">
        <v>26360</v>
      </c>
      <c r="F3495" t="s">
        <v>8219</v>
      </c>
      <c r="G3495" t="s">
        <v>8224</v>
      </c>
      <c r="H3495" t="s">
        <v>8246</v>
      </c>
      <c r="I3495">
        <v>1398009714</v>
      </c>
      <c r="J3495">
        <v>1395417714</v>
      </c>
      <c r="K3495" t="b">
        <v>1</v>
      </c>
      <c r="L3495">
        <v>131</v>
      </c>
      <c r="M3495" t="b">
        <v>1</v>
      </c>
      <c r="N3495" t="s">
        <v>8269</v>
      </c>
      <c r="O3495" s="9">
        <f t="shared" si="324"/>
        <v>101</v>
      </c>
      <c r="P3495" s="5">
        <f t="shared" si="325"/>
        <v>201.22137404580153</v>
      </c>
      <c r="Q3495" t="str">
        <f t="shared" si="326"/>
        <v>film &amp; video</v>
      </c>
      <c r="R3495" t="str">
        <f t="shared" si="327"/>
        <v>documentary</v>
      </c>
      <c r="S3495" s="10">
        <f t="shared" si="328"/>
        <v>41719.667986111112</v>
      </c>
      <c r="T3495" s="10">
        <f t="shared" si="329"/>
        <v>41749.667986111112</v>
      </c>
    </row>
    <row r="3496" spans="1:20" ht="30" x14ac:dyDescent="0.25">
      <c r="A3496">
        <v>730</v>
      </c>
      <c r="B3496" s="3" t="s">
        <v>731</v>
      </c>
      <c r="C3496" s="3" t="s">
        <v>4840</v>
      </c>
      <c r="D3496">
        <v>20000</v>
      </c>
      <c r="E3496">
        <v>26438</v>
      </c>
      <c r="F3496" t="s">
        <v>8219</v>
      </c>
      <c r="G3496" t="s">
        <v>8224</v>
      </c>
      <c r="H3496" t="s">
        <v>8246</v>
      </c>
      <c r="I3496">
        <v>1323280391</v>
      </c>
      <c r="J3496">
        <v>1320688391</v>
      </c>
      <c r="K3496" t="b">
        <v>0</v>
      </c>
      <c r="L3496">
        <v>265</v>
      </c>
      <c r="M3496" t="b">
        <v>1</v>
      </c>
      <c r="N3496" t="s">
        <v>8274</v>
      </c>
      <c r="O3496" s="9">
        <f t="shared" si="324"/>
        <v>132</v>
      </c>
      <c r="P3496" s="5">
        <f t="shared" si="325"/>
        <v>99.766037735849054</v>
      </c>
      <c r="Q3496" t="str">
        <f t="shared" si="326"/>
        <v>publishing</v>
      </c>
      <c r="R3496" t="str">
        <f t="shared" si="327"/>
        <v>nonfiction</v>
      </c>
      <c r="S3496" s="10">
        <f t="shared" si="328"/>
        <v>40854.745266203703</v>
      </c>
      <c r="T3496" s="10">
        <f t="shared" si="329"/>
        <v>40884.745266203703</v>
      </c>
    </row>
    <row r="3497" spans="1:20" ht="30" x14ac:dyDescent="0.25">
      <c r="A3497">
        <v>287</v>
      </c>
      <c r="B3497" s="3" t="s">
        <v>288</v>
      </c>
      <c r="C3497" s="3" t="s">
        <v>4397</v>
      </c>
      <c r="D3497">
        <v>15000</v>
      </c>
      <c r="E3497">
        <v>26445</v>
      </c>
      <c r="F3497" t="s">
        <v>8219</v>
      </c>
      <c r="G3497" t="s">
        <v>8224</v>
      </c>
      <c r="H3497" t="s">
        <v>8246</v>
      </c>
      <c r="I3497">
        <v>1351828800</v>
      </c>
      <c r="J3497">
        <v>1349160018</v>
      </c>
      <c r="K3497" t="b">
        <v>1</v>
      </c>
      <c r="L3497">
        <v>290</v>
      </c>
      <c r="M3497" t="b">
        <v>1</v>
      </c>
      <c r="N3497" t="s">
        <v>8269</v>
      </c>
      <c r="O3497" s="9">
        <f t="shared" si="324"/>
        <v>176</v>
      </c>
      <c r="P3497" s="5">
        <f t="shared" si="325"/>
        <v>91.189655172413794</v>
      </c>
      <c r="Q3497" t="str">
        <f t="shared" si="326"/>
        <v>film &amp; video</v>
      </c>
      <c r="R3497" t="str">
        <f t="shared" si="327"/>
        <v>documentary</v>
      </c>
      <c r="S3497" s="10">
        <f t="shared" si="328"/>
        <v>41184.277986111112</v>
      </c>
      <c r="T3497" s="10">
        <f t="shared" si="329"/>
        <v>41215.166666666664</v>
      </c>
    </row>
    <row r="3498" spans="1:20" ht="45" x14ac:dyDescent="0.25">
      <c r="A3498">
        <v>643</v>
      </c>
      <c r="B3498" s="3" t="s">
        <v>644</v>
      </c>
      <c r="C3498" s="3" t="s">
        <v>4753</v>
      </c>
      <c r="D3498">
        <v>25000</v>
      </c>
      <c r="E3498">
        <v>26452</v>
      </c>
      <c r="F3498" t="s">
        <v>8219</v>
      </c>
      <c r="G3498" t="s">
        <v>8224</v>
      </c>
      <c r="H3498" t="s">
        <v>8246</v>
      </c>
      <c r="I3498">
        <v>1433085875</v>
      </c>
      <c r="J3498">
        <v>1428333875</v>
      </c>
      <c r="K3498" t="b">
        <v>0</v>
      </c>
      <c r="L3498">
        <v>152</v>
      </c>
      <c r="M3498" t="b">
        <v>1</v>
      </c>
      <c r="N3498" t="s">
        <v>8273</v>
      </c>
      <c r="O3498" s="9">
        <f t="shared" si="324"/>
        <v>106</v>
      </c>
      <c r="P3498" s="5">
        <f t="shared" si="325"/>
        <v>174.02631578947367</v>
      </c>
      <c r="Q3498" t="str">
        <f t="shared" si="326"/>
        <v>technology</v>
      </c>
      <c r="R3498" t="str">
        <f t="shared" si="327"/>
        <v>wearables</v>
      </c>
      <c r="S3498" s="10">
        <f t="shared" si="328"/>
        <v>42100.642071759255</v>
      </c>
      <c r="T3498" s="10">
        <f t="shared" si="329"/>
        <v>42155.642071759255</v>
      </c>
    </row>
    <row r="3499" spans="1:20" ht="45" x14ac:dyDescent="0.25">
      <c r="A3499">
        <v>2329</v>
      </c>
      <c r="B3499" s="3" t="s">
        <v>2330</v>
      </c>
      <c r="C3499" s="3" t="s">
        <v>6439</v>
      </c>
      <c r="D3499">
        <v>25000</v>
      </c>
      <c r="E3499">
        <v>26480</v>
      </c>
      <c r="F3499" t="s">
        <v>8219</v>
      </c>
      <c r="G3499" t="s">
        <v>8224</v>
      </c>
      <c r="H3499" t="s">
        <v>8246</v>
      </c>
      <c r="I3499">
        <v>1405609146</v>
      </c>
      <c r="J3499">
        <v>1403017146</v>
      </c>
      <c r="K3499" t="b">
        <v>1</v>
      </c>
      <c r="L3499">
        <v>125</v>
      </c>
      <c r="M3499" t="b">
        <v>1</v>
      </c>
      <c r="N3499" t="s">
        <v>8298</v>
      </c>
      <c r="O3499" s="9">
        <f t="shared" si="324"/>
        <v>106</v>
      </c>
      <c r="P3499" s="5">
        <f t="shared" si="325"/>
        <v>211.84</v>
      </c>
      <c r="Q3499" t="str">
        <f t="shared" si="326"/>
        <v>food</v>
      </c>
      <c r="R3499" t="str">
        <f t="shared" si="327"/>
        <v>small batch</v>
      </c>
      <c r="S3499" s="10">
        <f t="shared" si="328"/>
        <v>41807.624374999999</v>
      </c>
      <c r="T3499" s="10">
        <f t="shared" si="329"/>
        <v>41837.624374999999</v>
      </c>
    </row>
    <row r="3500" spans="1:20" ht="60" x14ac:dyDescent="0.25">
      <c r="A3500">
        <v>385</v>
      </c>
      <c r="B3500" s="3" t="s">
        <v>386</v>
      </c>
      <c r="C3500" s="3" t="s">
        <v>4495</v>
      </c>
      <c r="D3500">
        <v>25000</v>
      </c>
      <c r="E3500">
        <v>26495.5</v>
      </c>
      <c r="F3500" t="s">
        <v>8219</v>
      </c>
      <c r="G3500" t="s">
        <v>8224</v>
      </c>
      <c r="H3500" t="s">
        <v>8246</v>
      </c>
      <c r="I3500">
        <v>1416582101</v>
      </c>
      <c r="J3500">
        <v>1413986501</v>
      </c>
      <c r="K3500" t="b">
        <v>0</v>
      </c>
      <c r="L3500">
        <v>237</v>
      </c>
      <c r="M3500" t="b">
        <v>1</v>
      </c>
      <c r="N3500" t="s">
        <v>8269</v>
      </c>
      <c r="O3500" s="9">
        <f t="shared" si="324"/>
        <v>106</v>
      </c>
      <c r="P3500" s="5">
        <f t="shared" si="325"/>
        <v>111.79535864978902</v>
      </c>
      <c r="Q3500" t="str">
        <f t="shared" si="326"/>
        <v>film &amp; video</v>
      </c>
      <c r="R3500" t="str">
        <f t="shared" si="327"/>
        <v>documentary</v>
      </c>
      <c r="S3500" s="10">
        <f t="shared" si="328"/>
        <v>41934.584502314814</v>
      </c>
      <c r="T3500" s="10">
        <f t="shared" si="329"/>
        <v>41964.626168981486</v>
      </c>
    </row>
    <row r="3501" spans="1:20" ht="60" x14ac:dyDescent="0.25">
      <c r="A3501">
        <v>2332</v>
      </c>
      <c r="B3501" s="3" t="s">
        <v>2333</v>
      </c>
      <c r="C3501" s="3" t="s">
        <v>6442</v>
      </c>
      <c r="D3501">
        <v>25000</v>
      </c>
      <c r="E3501">
        <v>26577</v>
      </c>
      <c r="F3501" t="s">
        <v>8219</v>
      </c>
      <c r="G3501" t="s">
        <v>8224</v>
      </c>
      <c r="H3501" t="s">
        <v>8246</v>
      </c>
      <c r="I3501">
        <v>1423235071</v>
      </c>
      <c r="J3501">
        <v>1420643071</v>
      </c>
      <c r="K3501" t="b">
        <v>1</v>
      </c>
      <c r="L3501">
        <v>352</v>
      </c>
      <c r="M3501" t="b">
        <v>1</v>
      </c>
      <c r="N3501" t="s">
        <v>8298</v>
      </c>
      <c r="O3501" s="9">
        <f t="shared" si="324"/>
        <v>106</v>
      </c>
      <c r="P3501" s="5">
        <f t="shared" si="325"/>
        <v>75.502840909090907</v>
      </c>
      <c r="Q3501" t="str">
        <f t="shared" si="326"/>
        <v>food</v>
      </c>
      <c r="R3501" t="str">
        <f t="shared" si="327"/>
        <v>small batch</v>
      </c>
      <c r="S3501" s="10">
        <f t="shared" si="328"/>
        <v>42011.628136574072</v>
      </c>
      <c r="T3501" s="10">
        <f t="shared" si="329"/>
        <v>42041.628136574072</v>
      </c>
    </row>
    <row r="3502" spans="1:20" ht="45" x14ac:dyDescent="0.25">
      <c r="A3502">
        <v>1514</v>
      </c>
      <c r="B3502" s="3" t="s">
        <v>1515</v>
      </c>
      <c r="C3502" s="3" t="s">
        <v>5624</v>
      </c>
      <c r="D3502">
        <v>25000</v>
      </c>
      <c r="E3502">
        <v>26619</v>
      </c>
      <c r="F3502" t="s">
        <v>8219</v>
      </c>
      <c r="G3502" t="s">
        <v>8224</v>
      </c>
      <c r="H3502" t="s">
        <v>8246</v>
      </c>
      <c r="I3502">
        <v>1443363640</v>
      </c>
      <c r="J3502">
        <v>1439907640</v>
      </c>
      <c r="K3502" t="b">
        <v>1</v>
      </c>
      <c r="L3502">
        <v>176</v>
      </c>
      <c r="M3502" t="b">
        <v>1</v>
      </c>
      <c r="N3502" t="s">
        <v>8285</v>
      </c>
      <c r="O3502" s="9">
        <f t="shared" si="324"/>
        <v>106</v>
      </c>
      <c r="P3502" s="5">
        <f t="shared" si="325"/>
        <v>151.24431818181819</v>
      </c>
      <c r="Q3502" t="str">
        <f t="shared" si="326"/>
        <v>photography</v>
      </c>
      <c r="R3502" t="str">
        <f t="shared" si="327"/>
        <v>photobooks</v>
      </c>
      <c r="S3502" s="10">
        <f t="shared" si="328"/>
        <v>42234.597685185188</v>
      </c>
      <c r="T3502" s="10">
        <f t="shared" si="329"/>
        <v>42274.597685185188</v>
      </c>
    </row>
    <row r="3503" spans="1:20" ht="60" x14ac:dyDescent="0.25">
      <c r="A3503">
        <v>279</v>
      </c>
      <c r="B3503" s="3" t="s">
        <v>280</v>
      </c>
      <c r="C3503" s="3" t="s">
        <v>4389</v>
      </c>
      <c r="D3503">
        <v>17000</v>
      </c>
      <c r="E3503">
        <v>26744.11</v>
      </c>
      <c r="F3503" t="s">
        <v>8219</v>
      </c>
      <c r="G3503" t="s">
        <v>8224</v>
      </c>
      <c r="H3503" t="s">
        <v>8246</v>
      </c>
      <c r="I3503">
        <v>1488160860</v>
      </c>
      <c r="J3503">
        <v>1485237096</v>
      </c>
      <c r="K3503" t="b">
        <v>1</v>
      </c>
      <c r="L3503">
        <v>305</v>
      </c>
      <c r="M3503" t="b">
        <v>1</v>
      </c>
      <c r="N3503" t="s">
        <v>8269</v>
      </c>
      <c r="O3503" s="9">
        <f t="shared" si="324"/>
        <v>157</v>
      </c>
      <c r="P3503" s="5">
        <f t="shared" si="325"/>
        <v>87.685606557377056</v>
      </c>
      <c r="Q3503" t="str">
        <f t="shared" si="326"/>
        <v>film &amp; video</v>
      </c>
      <c r="R3503" t="str">
        <f t="shared" si="327"/>
        <v>documentary</v>
      </c>
      <c r="S3503" s="10">
        <f t="shared" si="328"/>
        <v>42759.244166666671</v>
      </c>
      <c r="T3503" s="10">
        <f t="shared" si="329"/>
        <v>42793.084027777775</v>
      </c>
    </row>
    <row r="3504" spans="1:20" ht="45" x14ac:dyDescent="0.25">
      <c r="A3504">
        <v>322</v>
      </c>
      <c r="B3504" s="3" t="s">
        <v>323</v>
      </c>
      <c r="C3504" s="3" t="s">
        <v>4432</v>
      </c>
      <c r="D3504">
        <v>25000</v>
      </c>
      <c r="E3504">
        <v>26978</v>
      </c>
      <c r="F3504" t="s">
        <v>8219</v>
      </c>
      <c r="G3504" t="s">
        <v>8224</v>
      </c>
      <c r="H3504" t="s">
        <v>8246</v>
      </c>
      <c r="I3504">
        <v>1463146848</v>
      </c>
      <c r="J3504">
        <v>1460554848</v>
      </c>
      <c r="K3504" t="b">
        <v>1</v>
      </c>
      <c r="L3504">
        <v>186</v>
      </c>
      <c r="M3504" t="b">
        <v>1</v>
      </c>
      <c r="N3504" t="s">
        <v>8269</v>
      </c>
      <c r="O3504" s="9">
        <f t="shared" si="324"/>
        <v>108</v>
      </c>
      <c r="P3504" s="5">
        <f t="shared" si="325"/>
        <v>145.04301075268816</v>
      </c>
      <c r="Q3504" t="str">
        <f t="shared" si="326"/>
        <v>film &amp; video</v>
      </c>
      <c r="R3504" t="str">
        <f t="shared" si="327"/>
        <v>documentary</v>
      </c>
      <c r="S3504" s="10">
        <f t="shared" si="328"/>
        <v>42473.57</v>
      </c>
      <c r="T3504" s="10">
        <f t="shared" si="329"/>
        <v>42503.57</v>
      </c>
    </row>
    <row r="3505" spans="1:20" ht="45" x14ac:dyDescent="0.25">
      <c r="A3505">
        <v>1217</v>
      </c>
      <c r="B3505" s="3" t="s">
        <v>1218</v>
      </c>
      <c r="C3505" s="3" t="s">
        <v>5327</v>
      </c>
      <c r="D3505">
        <v>26500</v>
      </c>
      <c r="E3505">
        <v>27189</v>
      </c>
      <c r="F3505" t="s">
        <v>8219</v>
      </c>
      <c r="G3505" t="s">
        <v>8224</v>
      </c>
      <c r="H3505" t="s">
        <v>8246</v>
      </c>
      <c r="I3505">
        <v>1468524340</v>
      </c>
      <c r="J3505">
        <v>1465932340</v>
      </c>
      <c r="K3505" t="b">
        <v>0</v>
      </c>
      <c r="L3505">
        <v>183</v>
      </c>
      <c r="M3505" t="b">
        <v>1</v>
      </c>
      <c r="N3505" t="s">
        <v>8285</v>
      </c>
      <c r="O3505" s="9">
        <f t="shared" si="324"/>
        <v>103</v>
      </c>
      <c r="P3505" s="5">
        <f t="shared" si="325"/>
        <v>148.57377049180329</v>
      </c>
      <c r="Q3505" t="str">
        <f t="shared" si="326"/>
        <v>photography</v>
      </c>
      <c r="R3505" t="str">
        <f t="shared" si="327"/>
        <v>photobooks</v>
      </c>
      <c r="S3505" s="10">
        <f t="shared" si="328"/>
        <v>42535.809490740736</v>
      </c>
      <c r="T3505" s="10">
        <f t="shared" si="329"/>
        <v>42565.809490740736</v>
      </c>
    </row>
    <row r="3506" spans="1:20" ht="45" x14ac:dyDescent="0.25">
      <c r="A3506">
        <v>3035</v>
      </c>
      <c r="B3506" s="3" t="s">
        <v>3035</v>
      </c>
      <c r="C3506" s="3" t="s">
        <v>7145</v>
      </c>
      <c r="D3506">
        <v>25000</v>
      </c>
      <c r="E3506">
        <v>27196.71</v>
      </c>
      <c r="F3506" t="s">
        <v>8219</v>
      </c>
      <c r="G3506" t="s">
        <v>8224</v>
      </c>
      <c r="H3506" t="s">
        <v>8246</v>
      </c>
      <c r="I3506">
        <v>1367674009</v>
      </c>
      <c r="J3506">
        <v>1365082009</v>
      </c>
      <c r="K3506" t="b">
        <v>0</v>
      </c>
      <c r="L3506">
        <v>307</v>
      </c>
      <c r="M3506" t="b">
        <v>1</v>
      </c>
      <c r="N3506" t="s">
        <v>8303</v>
      </c>
      <c r="O3506" s="9">
        <f t="shared" si="324"/>
        <v>109</v>
      </c>
      <c r="P3506" s="5">
        <f t="shared" si="325"/>
        <v>88.588631921824103</v>
      </c>
      <c r="Q3506" t="str">
        <f t="shared" si="326"/>
        <v>theater</v>
      </c>
      <c r="R3506" t="str">
        <f t="shared" si="327"/>
        <v>spaces</v>
      </c>
      <c r="S3506" s="10">
        <f t="shared" si="328"/>
        <v>41368.560289351852</v>
      </c>
      <c r="T3506" s="10">
        <f t="shared" si="329"/>
        <v>41398.560289351852</v>
      </c>
    </row>
    <row r="3507" spans="1:20" ht="60" x14ac:dyDescent="0.25">
      <c r="A3507">
        <v>1539</v>
      </c>
      <c r="B3507" s="3" t="s">
        <v>1540</v>
      </c>
      <c r="C3507" s="3" t="s">
        <v>5649</v>
      </c>
      <c r="D3507">
        <v>20000</v>
      </c>
      <c r="E3507">
        <v>27197.22</v>
      </c>
      <c r="F3507" t="s">
        <v>8219</v>
      </c>
      <c r="G3507" t="s">
        <v>8224</v>
      </c>
      <c r="H3507" t="s">
        <v>8246</v>
      </c>
      <c r="I3507">
        <v>1483481019</v>
      </c>
      <c r="J3507">
        <v>1480629819</v>
      </c>
      <c r="K3507" t="b">
        <v>0</v>
      </c>
      <c r="L3507">
        <v>284</v>
      </c>
      <c r="M3507" t="b">
        <v>1</v>
      </c>
      <c r="N3507" t="s">
        <v>8285</v>
      </c>
      <c r="O3507" s="9">
        <f t="shared" si="324"/>
        <v>136</v>
      </c>
      <c r="P3507" s="5">
        <f t="shared" si="325"/>
        <v>95.764859154929582</v>
      </c>
      <c r="Q3507" t="str">
        <f t="shared" si="326"/>
        <v>photography</v>
      </c>
      <c r="R3507" t="str">
        <f t="shared" si="327"/>
        <v>photobooks</v>
      </c>
      <c r="S3507" s="10">
        <f t="shared" si="328"/>
        <v>42705.919201388882</v>
      </c>
      <c r="T3507" s="10">
        <f t="shared" si="329"/>
        <v>42738.919201388882</v>
      </c>
    </row>
    <row r="3508" spans="1:20" ht="60" x14ac:dyDescent="0.25">
      <c r="A3508">
        <v>3211</v>
      </c>
      <c r="B3508" s="3" t="s">
        <v>3211</v>
      </c>
      <c r="C3508" s="3" t="s">
        <v>7321</v>
      </c>
      <c r="D3508">
        <v>23000</v>
      </c>
      <c r="E3508">
        <v>27541</v>
      </c>
      <c r="F3508" t="s">
        <v>8219</v>
      </c>
      <c r="G3508" t="s">
        <v>8224</v>
      </c>
      <c r="H3508" t="s">
        <v>8246</v>
      </c>
      <c r="I3508">
        <v>1408068000</v>
      </c>
      <c r="J3508">
        <v>1405346680</v>
      </c>
      <c r="K3508" t="b">
        <v>1</v>
      </c>
      <c r="L3508">
        <v>322</v>
      </c>
      <c r="M3508" t="b">
        <v>1</v>
      </c>
      <c r="N3508" t="s">
        <v>8271</v>
      </c>
      <c r="O3508" s="9">
        <f t="shared" si="324"/>
        <v>120</v>
      </c>
      <c r="P3508" s="5">
        <f t="shared" si="325"/>
        <v>85.531055900621112</v>
      </c>
      <c r="Q3508" t="str">
        <f t="shared" si="326"/>
        <v>theater</v>
      </c>
      <c r="R3508" t="str">
        <f t="shared" si="327"/>
        <v>plays</v>
      </c>
      <c r="S3508" s="10">
        <f t="shared" si="328"/>
        <v>41834.586574074077</v>
      </c>
      <c r="T3508" s="10">
        <f t="shared" si="329"/>
        <v>41866.083333333336</v>
      </c>
    </row>
    <row r="3509" spans="1:20" ht="60" x14ac:dyDescent="0.25">
      <c r="A3509">
        <v>2987</v>
      </c>
      <c r="B3509" s="3" t="s">
        <v>2987</v>
      </c>
      <c r="C3509" s="3" t="s">
        <v>7097</v>
      </c>
      <c r="D3509">
        <v>25000</v>
      </c>
      <c r="E3509">
        <v>27600.2</v>
      </c>
      <c r="F3509" t="s">
        <v>8219</v>
      </c>
      <c r="G3509" t="s">
        <v>8224</v>
      </c>
      <c r="H3509" t="s">
        <v>8246</v>
      </c>
      <c r="I3509">
        <v>1476316800</v>
      </c>
      <c r="J3509">
        <v>1473837751</v>
      </c>
      <c r="K3509" t="b">
        <v>0</v>
      </c>
      <c r="L3509">
        <v>265</v>
      </c>
      <c r="M3509" t="b">
        <v>1</v>
      </c>
      <c r="N3509" t="s">
        <v>8303</v>
      </c>
      <c r="O3509" s="9">
        <f t="shared" si="324"/>
        <v>110</v>
      </c>
      <c r="P3509" s="5">
        <f t="shared" si="325"/>
        <v>104.15169811320754</v>
      </c>
      <c r="Q3509" t="str">
        <f t="shared" si="326"/>
        <v>theater</v>
      </c>
      <c r="R3509" t="str">
        <f t="shared" si="327"/>
        <v>spaces</v>
      </c>
      <c r="S3509" s="10">
        <f t="shared" si="328"/>
        <v>42627.307303240741</v>
      </c>
      <c r="T3509" s="10">
        <f t="shared" si="329"/>
        <v>42656</v>
      </c>
    </row>
    <row r="3510" spans="1:20" ht="60" x14ac:dyDescent="0.25">
      <c r="A3510">
        <v>1526</v>
      </c>
      <c r="B3510" s="3" t="s">
        <v>1527</v>
      </c>
      <c r="C3510" s="3" t="s">
        <v>5636</v>
      </c>
      <c r="D3510">
        <v>23000</v>
      </c>
      <c r="E3510">
        <v>27675</v>
      </c>
      <c r="F3510" t="s">
        <v>8219</v>
      </c>
      <c r="G3510" t="s">
        <v>8224</v>
      </c>
      <c r="H3510" t="s">
        <v>8246</v>
      </c>
      <c r="I3510">
        <v>1453185447</v>
      </c>
      <c r="J3510">
        <v>1448951847</v>
      </c>
      <c r="K3510" t="b">
        <v>1</v>
      </c>
      <c r="L3510">
        <v>280</v>
      </c>
      <c r="M3510" t="b">
        <v>1</v>
      </c>
      <c r="N3510" t="s">
        <v>8285</v>
      </c>
      <c r="O3510" s="9">
        <f t="shared" si="324"/>
        <v>120</v>
      </c>
      <c r="P3510" s="5">
        <f t="shared" si="325"/>
        <v>98.839285714285708</v>
      </c>
      <c r="Q3510" t="str">
        <f t="shared" si="326"/>
        <v>photography</v>
      </c>
      <c r="R3510" t="str">
        <f t="shared" si="327"/>
        <v>photobooks</v>
      </c>
      <c r="S3510" s="10">
        <f t="shared" si="328"/>
        <v>42339.276006944448</v>
      </c>
      <c r="T3510" s="10">
        <f t="shared" si="329"/>
        <v>42388.276006944448</v>
      </c>
    </row>
    <row r="3511" spans="1:20" ht="45" x14ac:dyDescent="0.25">
      <c r="A3511">
        <v>254</v>
      </c>
      <c r="B3511" s="3" t="s">
        <v>255</v>
      </c>
      <c r="C3511" s="3" t="s">
        <v>4364</v>
      </c>
      <c r="D3511">
        <v>24000</v>
      </c>
      <c r="E3511">
        <v>28067.34</v>
      </c>
      <c r="F3511" t="s">
        <v>8219</v>
      </c>
      <c r="G3511" t="s">
        <v>8224</v>
      </c>
      <c r="H3511" t="s">
        <v>8246</v>
      </c>
      <c r="I3511">
        <v>1445047200</v>
      </c>
      <c r="J3511">
        <v>1442443910</v>
      </c>
      <c r="K3511" t="b">
        <v>1</v>
      </c>
      <c r="L3511">
        <v>314</v>
      </c>
      <c r="M3511" t="b">
        <v>1</v>
      </c>
      <c r="N3511" t="s">
        <v>8269</v>
      </c>
      <c r="O3511" s="9">
        <f t="shared" si="324"/>
        <v>117</v>
      </c>
      <c r="P3511" s="5">
        <f t="shared" si="325"/>
        <v>89.38643312101911</v>
      </c>
      <c r="Q3511" t="str">
        <f t="shared" si="326"/>
        <v>film &amp; video</v>
      </c>
      <c r="R3511" t="str">
        <f t="shared" si="327"/>
        <v>documentary</v>
      </c>
      <c r="S3511" s="10">
        <f t="shared" si="328"/>
        <v>42263.952662037031</v>
      </c>
      <c r="T3511" s="10">
        <f t="shared" si="329"/>
        <v>42294.083333333328</v>
      </c>
    </row>
    <row r="3512" spans="1:20" ht="45" x14ac:dyDescent="0.25">
      <c r="A3512">
        <v>2707</v>
      </c>
      <c r="B3512" s="3" t="s">
        <v>2707</v>
      </c>
      <c r="C3512" s="3" t="s">
        <v>6817</v>
      </c>
      <c r="D3512">
        <v>8000</v>
      </c>
      <c r="E3512">
        <v>28067.57</v>
      </c>
      <c r="F3512" t="s">
        <v>8219</v>
      </c>
      <c r="G3512" t="s">
        <v>8224</v>
      </c>
      <c r="H3512" t="s">
        <v>8246</v>
      </c>
      <c r="I3512">
        <v>1369637940</v>
      </c>
      <c r="J3512">
        <v>1367088443</v>
      </c>
      <c r="K3512" t="b">
        <v>1</v>
      </c>
      <c r="L3512">
        <v>394</v>
      </c>
      <c r="M3512" t="b">
        <v>1</v>
      </c>
      <c r="N3512" t="s">
        <v>8303</v>
      </c>
      <c r="O3512" s="9">
        <f t="shared" si="324"/>
        <v>351</v>
      </c>
      <c r="P3512" s="5">
        <f t="shared" si="325"/>
        <v>71.237487309644663</v>
      </c>
      <c r="Q3512" t="str">
        <f t="shared" si="326"/>
        <v>theater</v>
      </c>
      <c r="R3512" t="str">
        <f t="shared" si="327"/>
        <v>spaces</v>
      </c>
      <c r="S3512" s="10">
        <f t="shared" si="328"/>
        <v>41391.782905092594</v>
      </c>
      <c r="T3512" s="10">
        <f t="shared" si="329"/>
        <v>41421.290972222225</v>
      </c>
    </row>
    <row r="3513" spans="1:20" ht="45" x14ac:dyDescent="0.25">
      <c r="A3513">
        <v>2202</v>
      </c>
      <c r="B3513" s="3" t="s">
        <v>2203</v>
      </c>
      <c r="C3513" s="3" t="s">
        <v>6312</v>
      </c>
      <c r="D3513">
        <v>4000</v>
      </c>
      <c r="E3513">
        <v>28167.25</v>
      </c>
      <c r="F3513" t="s">
        <v>8219</v>
      </c>
      <c r="G3513" t="s">
        <v>8224</v>
      </c>
      <c r="H3513" t="s">
        <v>8246</v>
      </c>
      <c r="I3513">
        <v>1351801368</v>
      </c>
      <c r="J3513">
        <v>1349209368</v>
      </c>
      <c r="K3513" t="b">
        <v>0</v>
      </c>
      <c r="L3513">
        <v>721</v>
      </c>
      <c r="M3513" t="b">
        <v>1</v>
      </c>
      <c r="N3513" t="s">
        <v>8280</v>
      </c>
      <c r="O3513" s="9">
        <f t="shared" si="324"/>
        <v>704</v>
      </c>
      <c r="P3513" s="5">
        <f t="shared" si="325"/>
        <v>39.066920943134534</v>
      </c>
      <c r="Q3513" t="str">
        <f t="shared" si="326"/>
        <v>music</v>
      </c>
      <c r="R3513" t="str">
        <f t="shared" si="327"/>
        <v>electronic music</v>
      </c>
      <c r="S3513" s="10">
        <f t="shared" si="328"/>
        <v>41184.849166666667</v>
      </c>
      <c r="T3513" s="10">
        <f t="shared" si="329"/>
        <v>41214.849166666667</v>
      </c>
    </row>
    <row r="3514" spans="1:20" ht="60" x14ac:dyDescent="0.25">
      <c r="A3514">
        <v>3014</v>
      </c>
      <c r="B3514" s="3" t="s">
        <v>3014</v>
      </c>
      <c r="C3514" s="3" t="s">
        <v>7124</v>
      </c>
      <c r="D3514">
        <v>25000</v>
      </c>
      <c r="E3514">
        <v>28276</v>
      </c>
      <c r="F3514" t="s">
        <v>8219</v>
      </c>
      <c r="G3514" t="s">
        <v>8224</v>
      </c>
      <c r="H3514" t="s">
        <v>8246</v>
      </c>
      <c r="I3514">
        <v>1415163600</v>
      </c>
      <c r="J3514">
        <v>1412737080</v>
      </c>
      <c r="K3514" t="b">
        <v>0</v>
      </c>
      <c r="L3514">
        <v>557</v>
      </c>
      <c r="M3514" t="b">
        <v>1</v>
      </c>
      <c r="N3514" t="s">
        <v>8303</v>
      </c>
      <c r="O3514" s="9">
        <f t="shared" si="324"/>
        <v>113</v>
      </c>
      <c r="P3514" s="5">
        <f t="shared" si="325"/>
        <v>50.764811490125673</v>
      </c>
      <c r="Q3514" t="str">
        <f t="shared" si="326"/>
        <v>theater</v>
      </c>
      <c r="R3514" t="str">
        <f t="shared" si="327"/>
        <v>spaces</v>
      </c>
      <c r="S3514" s="10">
        <f t="shared" si="328"/>
        <v>41920.123611111114</v>
      </c>
      <c r="T3514" s="10">
        <f t="shared" si="329"/>
        <v>41948.208333333336</v>
      </c>
    </row>
    <row r="3515" spans="1:20" ht="45" x14ac:dyDescent="0.25">
      <c r="A3515">
        <v>1475</v>
      </c>
      <c r="B3515" s="3" t="s">
        <v>1476</v>
      </c>
      <c r="C3515" s="3" t="s">
        <v>5585</v>
      </c>
      <c r="D3515">
        <v>15000</v>
      </c>
      <c r="E3515">
        <v>28300.45</v>
      </c>
      <c r="F3515" t="s">
        <v>8219</v>
      </c>
      <c r="G3515" t="s">
        <v>8224</v>
      </c>
      <c r="H3515" t="s">
        <v>8246</v>
      </c>
      <c r="I3515">
        <v>1419051540</v>
      </c>
      <c r="J3515">
        <v>1416244863</v>
      </c>
      <c r="K3515" t="b">
        <v>1</v>
      </c>
      <c r="L3515">
        <v>441</v>
      </c>
      <c r="M3515" t="b">
        <v>1</v>
      </c>
      <c r="N3515" t="s">
        <v>8288</v>
      </c>
      <c r="O3515" s="9">
        <f t="shared" si="324"/>
        <v>189</v>
      </c>
      <c r="P3515" s="5">
        <f t="shared" si="325"/>
        <v>64.173356009070289</v>
      </c>
      <c r="Q3515" t="str">
        <f t="shared" si="326"/>
        <v>publishing</v>
      </c>
      <c r="R3515" t="str">
        <f t="shared" si="327"/>
        <v>radio &amp; podcasts</v>
      </c>
      <c r="S3515" s="10">
        <f t="shared" si="328"/>
        <v>41960.722951388889</v>
      </c>
      <c r="T3515" s="10">
        <f t="shared" si="329"/>
        <v>41993.207638888889</v>
      </c>
    </row>
    <row r="3516" spans="1:20" ht="60" x14ac:dyDescent="0.25">
      <c r="A3516">
        <v>2184</v>
      </c>
      <c r="B3516" s="3" t="s">
        <v>2185</v>
      </c>
      <c r="C3516" s="3" t="s">
        <v>6294</v>
      </c>
      <c r="D3516">
        <v>10000</v>
      </c>
      <c r="E3516">
        <v>28474</v>
      </c>
      <c r="F3516" t="s">
        <v>8219</v>
      </c>
      <c r="G3516" t="s">
        <v>8224</v>
      </c>
      <c r="H3516" t="s">
        <v>8246</v>
      </c>
      <c r="I3516">
        <v>1453737600</v>
      </c>
      <c r="J3516">
        <v>1452530041</v>
      </c>
      <c r="K3516" t="b">
        <v>1</v>
      </c>
      <c r="L3516">
        <v>266</v>
      </c>
      <c r="M3516" t="b">
        <v>1</v>
      </c>
      <c r="N3516" t="s">
        <v>8297</v>
      </c>
      <c r="O3516" s="9">
        <f t="shared" si="324"/>
        <v>285</v>
      </c>
      <c r="P3516" s="5">
        <f t="shared" si="325"/>
        <v>107.04511278195488</v>
      </c>
      <c r="Q3516" t="str">
        <f t="shared" si="326"/>
        <v>games</v>
      </c>
      <c r="R3516" t="str">
        <f t="shared" si="327"/>
        <v>tabletop games</v>
      </c>
      <c r="S3516" s="10">
        <f t="shared" si="328"/>
        <v>42380.690289351856</v>
      </c>
      <c r="T3516" s="10">
        <f t="shared" si="329"/>
        <v>42394.666666666672</v>
      </c>
    </row>
    <row r="3517" spans="1:20" ht="60" x14ac:dyDescent="0.25">
      <c r="A3517">
        <v>32</v>
      </c>
      <c r="B3517" s="3" t="s">
        <v>34</v>
      </c>
      <c r="C3517" s="3" t="s">
        <v>4143</v>
      </c>
      <c r="D3517">
        <v>28450</v>
      </c>
      <c r="E3517">
        <v>28520</v>
      </c>
      <c r="F3517" t="s">
        <v>8219</v>
      </c>
      <c r="G3517" t="s">
        <v>8224</v>
      </c>
      <c r="H3517" t="s">
        <v>8246</v>
      </c>
      <c r="I3517">
        <v>1463111940</v>
      </c>
      <c r="J3517">
        <v>1459523017</v>
      </c>
      <c r="K3517" t="b">
        <v>0</v>
      </c>
      <c r="L3517">
        <v>89</v>
      </c>
      <c r="M3517" t="b">
        <v>1</v>
      </c>
      <c r="N3517" t="s">
        <v>8265</v>
      </c>
      <c r="O3517" s="9">
        <f t="shared" si="324"/>
        <v>100</v>
      </c>
      <c r="P3517" s="5">
        <f t="shared" si="325"/>
        <v>320.44943820224717</v>
      </c>
      <c r="Q3517" t="str">
        <f t="shared" si="326"/>
        <v>film &amp; video</v>
      </c>
      <c r="R3517" t="str">
        <f t="shared" si="327"/>
        <v>television</v>
      </c>
      <c r="S3517" s="10">
        <f t="shared" si="328"/>
        <v>42461.627511574072</v>
      </c>
      <c r="T3517" s="10">
        <f t="shared" si="329"/>
        <v>42503.165972222225</v>
      </c>
    </row>
    <row r="3518" spans="1:20" ht="45" x14ac:dyDescent="0.25">
      <c r="A3518">
        <v>2616</v>
      </c>
      <c r="B3518" s="3" t="s">
        <v>2616</v>
      </c>
      <c r="C3518" s="3" t="s">
        <v>6726</v>
      </c>
      <c r="D3518">
        <v>25000</v>
      </c>
      <c r="E3518">
        <v>28633.5</v>
      </c>
      <c r="F3518" t="s">
        <v>8219</v>
      </c>
      <c r="G3518" t="s">
        <v>8224</v>
      </c>
      <c r="H3518" t="s">
        <v>8246</v>
      </c>
      <c r="I3518">
        <v>1440546729</v>
      </c>
      <c r="J3518">
        <v>1437954729</v>
      </c>
      <c r="K3518" t="b">
        <v>1</v>
      </c>
      <c r="L3518">
        <v>238</v>
      </c>
      <c r="M3518" t="b">
        <v>1</v>
      </c>
      <c r="N3518" t="s">
        <v>8301</v>
      </c>
      <c r="O3518" s="9">
        <f t="shared" si="324"/>
        <v>115</v>
      </c>
      <c r="P3518" s="5">
        <f t="shared" si="325"/>
        <v>120.30882352941177</v>
      </c>
      <c r="Q3518" t="str">
        <f t="shared" si="326"/>
        <v>technology</v>
      </c>
      <c r="R3518" t="str">
        <f t="shared" si="327"/>
        <v>space exploration</v>
      </c>
      <c r="S3518" s="10">
        <f t="shared" si="328"/>
        <v>42211.99454861111</v>
      </c>
      <c r="T3518" s="10">
        <f t="shared" si="329"/>
        <v>42241.99454861111</v>
      </c>
    </row>
    <row r="3519" spans="1:20" ht="45" x14ac:dyDescent="0.25">
      <c r="A3519">
        <v>350</v>
      </c>
      <c r="B3519" s="3" t="s">
        <v>351</v>
      </c>
      <c r="C3519" s="3" t="s">
        <v>4460</v>
      </c>
      <c r="D3519">
        <v>25000</v>
      </c>
      <c r="E3519">
        <v>28690</v>
      </c>
      <c r="F3519" t="s">
        <v>8219</v>
      </c>
      <c r="G3519" t="s">
        <v>8224</v>
      </c>
      <c r="H3519" t="s">
        <v>8246</v>
      </c>
      <c r="I3519">
        <v>1473566340</v>
      </c>
      <c r="J3519">
        <v>1470274509</v>
      </c>
      <c r="K3519" t="b">
        <v>1</v>
      </c>
      <c r="L3519">
        <v>221</v>
      </c>
      <c r="M3519" t="b">
        <v>1</v>
      </c>
      <c r="N3519" t="s">
        <v>8269</v>
      </c>
      <c r="O3519" s="9">
        <f t="shared" si="324"/>
        <v>115</v>
      </c>
      <c r="P3519" s="5">
        <f t="shared" si="325"/>
        <v>129.81900452488688</v>
      </c>
      <c r="Q3519" t="str">
        <f t="shared" si="326"/>
        <v>film &amp; video</v>
      </c>
      <c r="R3519" t="str">
        <f t="shared" si="327"/>
        <v>documentary</v>
      </c>
      <c r="S3519" s="10">
        <f t="shared" si="328"/>
        <v>42586.066076388888</v>
      </c>
      <c r="T3519" s="10">
        <f t="shared" si="329"/>
        <v>42624.165972222225</v>
      </c>
    </row>
    <row r="3520" spans="1:20" ht="60" x14ac:dyDescent="0.25">
      <c r="A3520">
        <v>2268</v>
      </c>
      <c r="B3520" s="3" t="s">
        <v>2269</v>
      </c>
      <c r="C3520" s="3" t="s">
        <v>6378</v>
      </c>
      <c r="D3520">
        <v>28000</v>
      </c>
      <c r="E3520">
        <v>28728</v>
      </c>
      <c r="F3520" t="s">
        <v>8219</v>
      </c>
      <c r="G3520" t="s">
        <v>8224</v>
      </c>
      <c r="H3520" t="s">
        <v>8246</v>
      </c>
      <c r="I3520">
        <v>1489283915</v>
      </c>
      <c r="J3520">
        <v>1486691915</v>
      </c>
      <c r="K3520" t="b">
        <v>0</v>
      </c>
      <c r="L3520">
        <v>194</v>
      </c>
      <c r="M3520" t="b">
        <v>1</v>
      </c>
      <c r="N3520" t="s">
        <v>8297</v>
      </c>
      <c r="O3520" s="9">
        <f t="shared" si="324"/>
        <v>103</v>
      </c>
      <c r="P3520" s="5">
        <f t="shared" si="325"/>
        <v>148.08247422680412</v>
      </c>
      <c r="Q3520" t="str">
        <f t="shared" si="326"/>
        <v>games</v>
      </c>
      <c r="R3520" t="str">
        <f t="shared" si="327"/>
        <v>tabletop games</v>
      </c>
      <c r="S3520" s="10">
        <f t="shared" si="328"/>
        <v>42776.082349537035</v>
      </c>
      <c r="T3520" s="10">
        <f t="shared" si="329"/>
        <v>42806.082349537035</v>
      </c>
    </row>
    <row r="3521" spans="1:20" ht="60" x14ac:dyDescent="0.25">
      <c r="A3521">
        <v>2079</v>
      </c>
      <c r="B3521" s="3" t="s">
        <v>2080</v>
      </c>
      <c r="C3521" s="3" t="s">
        <v>6189</v>
      </c>
      <c r="D3521">
        <v>10000</v>
      </c>
      <c r="E3521">
        <v>28817</v>
      </c>
      <c r="F3521" t="s">
        <v>8219</v>
      </c>
      <c r="G3521" t="s">
        <v>8225</v>
      </c>
      <c r="H3521" t="s">
        <v>8247</v>
      </c>
      <c r="I3521">
        <v>1435258800</v>
      </c>
      <c r="J3521">
        <v>1432659793</v>
      </c>
      <c r="K3521" t="b">
        <v>0</v>
      </c>
      <c r="L3521">
        <v>607</v>
      </c>
      <c r="M3521" t="b">
        <v>1</v>
      </c>
      <c r="N3521" t="s">
        <v>8295</v>
      </c>
      <c r="O3521" s="9">
        <f t="shared" si="324"/>
        <v>288</v>
      </c>
      <c r="P3521" s="5">
        <f t="shared" si="325"/>
        <v>47.474464579901152</v>
      </c>
      <c r="Q3521" t="str">
        <f t="shared" si="326"/>
        <v>technology</v>
      </c>
      <c r="R3521" t="str">
        <f t="shared" si="327"/>
        <v>hardware</v>
      </c>
      <c r="S3521" s="10">
        <f t="shared" si="328"/>
        <v>42150.71056712963</v>
      </c>
      <c r="T3521" s="10">
        <f t="shared" si="329"/>
        <v>42180.791666666672</v>
      </c>
    </row>
    <row r="3522" spans="1:20" ht="45" x14ac:dyDescent="0.25">
      <c r="A3522">
        <v>2714</v>
      </c>
      <c r="B3522" s="3" t="s">
        <v>2714</v>
      </c>
      <c r="C3522" s="3" t="s">
        <v>6824</v>
      </c>
      <c r="D3522">
        <v>25000</v>
      </c>
      <c r="E3522">
        <v>29089</v>
      </c>
      <c r="F3522" t="s">
        <v>8219</v>
      </c>
      <c r="G3522" t="s">
        <v>8224</v>
      </c>
      <c r="H3522" t="s">
        <v>8246</v>
      </c>
      <c r="I3522">
        <v>1476486000</v>
      </c>
      <c r="J3522">
        <v>1474040596</v>
      </c>
      <c r="K3522" t="b">
        <v>1</v>
      </c>
      <c r="L3522">
        <v>305</v>
      </c>
      <c r="M3522" t="b">
        <v>1</v>
      </c>
      <c r="N3522" t="s">
        <v>8303</v>
      </c>
      <c r="O3522" s="9">
        <f t="shared" ref="O3522:O3585" si="330">ROUND((E3522/D3522)*100,0)</f>
        <v>116</v>
      </c>
      <c r="P3522" s="5">
        <f t="shared" ref="P3522:P3585" si="331">E3522/L3522</f>
        <v>95.373770491803285</v>
      </c>
      <c r="Q3522" t="str">
        <f t="shared" ref="Q3522:Q3585" si="332">LEFT(N3522,SEARCH("/",N3522)-1)</f>
        <v>theater</v>
      </c>
      <c r="R3522" t="str">
        <f t="shared" ref="R3522:R3585" si="333">RIGHT(N3522,LEN(N3522)-SEARCH("/",N3522,1))</f>
        <v>spaces</v>
      </c>
      <c r="S3522" s="10">
        <f t="shared" ref="S3522:S3585" si="334">(((J3522/60)/60)/24)+DATE(1970,1,1)</f>
        <v>42629.655046296291</v>
      </c>
      <c r="T3522" s="10">
        <f t="shared" ref="T3522:T3585" si="335">(((I3522/60)/60)/24)+DATE(1970,1,1)</f>
        <v>42657.958333333328</v>
      </c>
    </row>
    <row r="3523" spans="1:20" ht="45" x14ac:dyDescent="0.25">
      <c r="A3523">
        <v>336</v>
      </c>
      <c r="B3523" s="3" t="s">
        <v>337</v>
      </c>
      <c r="C3523" s="3" t="s">
        <v>4446</v>
      </c>
      <c r="D3523">
        <v>25000</v>
      </c>
      <c r="E3523">
        <v>29209.78</v>
      </c>
      <c r="F3523" t="s">
        <v>8219</v>
      </c>
      <c r="G3523" t="s">
        <v>8224</v>
      </c>
      <c r="H3523" t="s">
        <v>8246</v>
      </c>
      <c r="I3523">
        <v>1447427918</v>
      </c>
      <c r="J3523">
        <v>1444832318</v>
      </c>
      <c r="K3523" t="b">
        <v>1</v>
      </c>
      <c r="L3523">
        <v>493</v>
      </c>
      <c r="M3523" t="b">
        <v>1</v>
      </c>
      <c r="N3523" t="s">
        <v>8269</v>
      </c>
      <c r="O3523" s="9">
        <f t="shared" si="330"/>
        <v>117</v>
      </c>
      <c r="P3523" s="5">
        <f t="shared" si="331"/>
        <v>59.249046653144013</v>
      </c>
      <c r="Q3523" t="str">
        <f t="shared" si="332"/>
        <v>film &amp; video</v>
      </c>
      <c r="R3523" t="str">
        <f t="shared" si="333"/>
        <v>documentary</v>
      </c>
      <c r="S3523" s="10">
        <f t="shared" si="334"/>
        <v>42291.596273148149</v>
      </c>
      <c r="T3523" s="10">
        <f t="shared" si="335"/>
        <v>42321.637939814813</v>
      </c>
    </row>
    <row r="3524" spans="1:20" ht="60" x14ac:dyDescent="0.25">
      <c r="A3524">
        <v>263</v>
      </c>
      <c r="B3524" s="3" t="s">
        <v>264</v>
      </c>
      <c r="C3524" s="3" t="s">
        <v>4373</v>
      </c>
      <c r="D3524">
        <v>25000</v>
      </c>
      <c r="E3524">
        <v>29520.27</v>
      </c>
      <c r="F3524" t="s">
        <v>8219</v>
      </c>
      <c r="G3524" t="s">
        <v>8224</v>
      </c>
      <c r="H3524" t="s">
        <v>8246</v>
      </c>
      <c r="I3524">
        <v>1348786494</v>
      </c>
      <c r="J3524">
        <v>1346194494</v>
      </c>
      <c r="K3524" t="b">
        <v>1</v>
      </c>
      <c r="L3524">
        <v>963</v>
      </c>
      <c r="M3524" t="b">
        <v>1</v>
      </c>
      <c r="N3524" t="s">
        <v>8269</v>
      </c>
      <c r="O3524" s="9">
        <f t="shared" si="330"/>
        <v>118</v>
      </c>
      <c r="P3524" s="5">
        <f t="shared" si="331"/>
        <v>30.654485981308412</v>
      </c>
      <c r="Q3524" t="str">
        <f t="shared" si="332"/>
        <v>film &amp; video</v>
      </c>
      <c r="R3524" t="str">
        <f t="shared" si="333"/>
        <v>documentary</v>
      </c>
      <c r="S3524" s="10">
        <f t="shared" si="334"/>
        <v>41149.954791666663</v>
      </c>
      <c r="T3524" s="10">
        <f t="shared" si="335"/>
        <v>41179.954791666663</v>
      </c>
    </row>
    <row r="3525" spans="1:20" ht="45" x14ac:dyDescent="0.25">
      <c r="A3525">
        <v>2720</v>
      </c>
      <c r="B3525" s="3" t="s">
        <v>2720</v>
      </c>
      <c r="C3525" s="3" t="s">
        <v>6830</v>
      </c>
      <c r="D3525">
        <v>25000</v>
      </c>
      <c r="E3525">
        <v>29531</v>
      </c>
      <c r="F3525" t="s">
        <v>8219</v>
      </c>
      <c r="G3525" t="s">
        <v>8224</v>
      </c>
      <c r="H3525" t="s">
        <v>8246</v>
      </c>
      <c r="I3525">
        <v>1478866253</v>
      </c>
      <c r="J3525">
        <v>1476270653</v>
      </c>
      <c r="K3525" t="b">
        <v>0</v>
      </c>
      <c r="L3525">
        <v>173</v>
      </c>
      <c r="M3525" t="b">
        <v>1</v>
      </c>
      <c r="N3525" t="s">
        <v>8303</v>
      </c>
      <c r="O3525" s="9">
        <f t="shared" si="330"/>
        <v>118</v>
      </c>
      <c r="P3525" s="5">
        <f t="shared" si="331"/>
        <v>170.69942196531792</v>
      </c>
      <c r="Q3525" t="str">
        <f t="shared" si="332"/>
        <v>theater</v>
      </c>
      <c r="R3525" t="str">
        <f t="shared" si="333"/>
        <v>spaces</v>
      </c>
      <c r="S3525" s="10">
        <f t="shared" si="334"/>
        <v>42655.465891203698</v>
      </c>
      <c r="T3525" s="10">
        <f t="shared" si="335"/>
        <v>42685.507557870369</v>
      </c>
    </row>
    <row r="3526" spans="1:20" ht="45" x14ac:dyDescent="0.25">
      <c r="A3526">
        <v>296</v>
      </c>
      <c r="B3526" s="3" t="s">
        <v>297</v>
      </c>
      <c r="C3526" s="3" t="s">
        <v>4406</v>
      </c>
      <c r="D3526">
        <v>25000</v>
      </c>
      <c r="E3526">
        <v>29681.55</v>
      </c>
      <c r="F3526" t="s">
        <v>8219</v>
      </c>
      <c r="G3526" t="s">
        <v>8224</v>
      </c>
      <c r="H3526" t="s">
        <v>8246</v>
      </c>
      <c r="I3526">
        <v>1347017083</v>
      </c>
      <c r="J3526">
        <v>1344857083</v>
      </c>
      <c r="K3526" t="b">
        <v>1</v>
      </c>
      <c r="L3526">
        <v>129</v>
      </c>
      <c r="M3526" t="b">
        <v>1</v>
      </c>
      <c r="N3526" t="s">
        <v>8269</v>
      </c>
      <c r="O3526" s="9">
        <f t="shared" si="330"/>
        <v>119</v>
      </c>
      <c r="P3526" s="5">
        <f t="shared" si="331"/>
        <v>230.08953488372092</v>
      </c>
      <c r="Q3526" t="str">
        <f t="shared" si="332"/>
        <v>film &amp; video</v>
      </c>
      <c r="R3526" t="str">
        <f t="shared" si="333"/>
        <v>documentary</v>
      </c>
      <c r="S3526" s="10">
        <f t="shared" si="334"/>
        <v>41134.475497685184</v>
      </c>
      <c r="T3526" s="10">
        <f t="shared" si="335"/>
        <v>41159.475497685184</v>
      </c>
    </row>
    <row r="3527" spans="1:20" ht="60" x14ac:dyDescent="0.25">
      <c r="A3527">
        <v>3009</v>
      </c>
      <c r="B3527" s="3" t="s">
        <v>3009</v>
      </c>
      <c r="C3527" s="3" t="s">
        <v>7119</v>
      </c>
      <c r="D3527">
        <v>25000</v>
      </c>
      <c r="E3527">
        <v>29939</v>
      </c>
      <c r="F3527" t="s">
        <v>8219</v>
      </c>
      <c r="G3527" t="s">
        <v>8224</v>
      </c>
      <c r="H3527" t="s">
        <v>8246</v>
      </c>
      <c r="I3527">
        <v>1417012840</v>
      </c>
      <c r="J3527">
        <v>1414417240</v>
      </c>
      <c r="K3527" t="b">
        <v>0</v>
      </c>
      <c r="L3527">
        <v>128</v>
      </c>
      <c r="M3527" t="b">
        <v>1</v>
      </c>
      <c r="N3527" t="s">
        <v>8303</v>
      </c>
      <c r="O3527" s="9">
        <f t="shared" si="330"/>
        <v>120</v>
      </c>
      <c r="P3527" s="5">
        <f t="shared" si="331"/>
        <v>233.8984375</v>
      </c>
      <c r="Q3527" t="str">
        <f t="shared" si="332"/>
        <v>theater</v>
      </c>
      <c r="R3527" t="str">
        <f t="shared" si="333"/>
        <v>spaces</v>
      </c>
      <c r="S3527" s="10">
        <f t="shared" si="334"/>
        <v>41939.569907407407</v>
      </c>
      <c r="T3527" s="10">
        <f t="shared" si="335"/>
        <v>41969.611574074079</v>
      </c>
    </row>
    <row r="3528" spans="1:20" ht="45" x14ac:dyDescent="0.25">
      <c r="A3528">
        <v>2717</v>
      </c>
      <c r="B3528" s="3" t="s">
        <v>2717</v>
      </c>
      <c r="C3528" s="3" t="s">
        <v>6827</v>
      </c>
      <c r="D3528">
        <v>25000</v>
      </c>
      <c r="E3528">
        <v>30026</v>
      </c>
      <c r="F3528" t="s">
        <v>8219</v>
      </c>
      <c r="G3528" t="s">
        <v>8224</v>
      </c>
      <c r="H3528" t="s">
        <v>8246</v>
      </c>
      <c r="I3528">
        <v>1417906649</v>
      </c>
      <c r="J3528">
        <v>1414015049</v>
      </c>
      <c r="K3528" t="b">
        <v>1</v>
      </c>
      <c r="L3528">
        <v>325</v>
      </c>
      <c r="M3528" t="b">
        <v>1</v>
      </c>
      <c r="N3528" t="s">
        <v>8303</v>
      </c>
      <c r="O3528" s="9">
        <f t="shared" si="330"/>
        <v>120</v>
      </c>
      <c r="P3528" s="5">
        <f t="shared" si="331"/>
        <v>92.387692307692305</v>
      </c>
      <c r="Q3528" t="str">
        <f t="shared" si="332"/>
        <v>theater</v>
      </c>
      <c r="R3528" t="str">
        <f t="shared" si="333"/>
        <v>spaces</v>
      </c>
      <c r="S3528" s="10">
        <f t="shared" si="334"/>
        <v>41934.914918981485</v>
      </c>
      <c r="T3528" s="10">
        <f t="shared" si="335"/>
        <v>41979.956585648149</v>
      </c>
    </row>
    <row r="3529" spans="1:20" ht="60" x14ac:dyDescent="0.25">
      <c r="A3529">
        <v>1536</v>
      </c>
      <c r="B3529" s="3" t="s">
        <v>1537</v>
      </c>
      <c r="C3529" s="3" t="s">
        <v>5646</v>
      </c>
      <c r="D3529">
        <v>12000</v>
      </c>
      <c r="E3529">
        <v>30037.01</v>
      </c>
      <c r="F3529" t="s">
        <v>8219</v>
      </c>
      <c r="G3529" t="s">
        <v>8224</v>
      </c>
      <c r="H3529" t="s">
        <v>8246</v>
      </c>
      <c r="I3529">
        <v>1440702910</v>
      </c>
      <c r="J3529">
        <v>1438110910</v>
      </c>
      <c r="K3529" t="b">
        <v>1</v>
      </c>
      <c r="L3529">
        <v>455</v>
      </c>
      <c r="M3529" t="b">
        <v>1</v>
      </c>
      <c r="N3529" t="s">
        <v>8285</v>
      </c>
      <c r="O3529" s="9">
        <f t="shared" si="330"/>
        <v>250</v>
      </c>
      <c r="P3529" s="5">
        <f t="shared" si="331"/>
        <v>66.015406593406595</v>
      </c>
      <c r="Q3529" t="str">
        <f t="shared" si="332"/>
        <v>photography</v>
      </c>
      <c r="R3529" t="str">
        <f t="shared" si="333"/>
        <v>photobooks</v>
      </c>
      <c r="S3529" s="10">
        <f t="shared" si="334"/>
        <v>42213.802199074074</v>
      </c>
      <c r="T3529" s="10">
        <f t="shared" si="335"/>
        <v>42243.802199074074</v>
      </c>
    </row>
    <row r="3530" spans="1:20" ht="45" x14ac:dyDescent="0.25">
      <c r="A3530">
        <v>2037</v>
      </c>
      <c r="B3530" s="3" t="s">
        <v>2038</v>
      </c>
      <c r="C3530" s="3" t="s">
        <v>6147</v>
      </c>
      <c r="D3530">
        <v>10000</v>
      </c>
      <c r="E3530">
        <v>30047.64</v>
      </c>
      <c r="F3530" t="s">
        <v>8219</v>
      </c>
      <c r="G3530" t="s">
        <v>8224</v>
      </c>
      <c r="H3530" t="s">
        <v>8246</v>
      </c>
      <c r="I3530">
        <v>1388383353</v>
      </c>
      <c r="J3530">
        <v>1383195753</v>
      </c>
      <c r="K3530" t="b">
        <v>1</v>
      </c>
      <c r="L3530">
        <v>429</v>
      </c>
      <c r="M3530" t="b">
        <v>1</v>
      </c>
      <c r="N3530" t="s">
        <v>8295</v>
      </c>
      <c r="O3530" s="9">
        <f t="shared" si="330"/>
        <v>300</v>
      </c>
      <c r="P3530" s="5">
        <f t="shared" si="331"/>
        <v>70.041118881118877</v>
      </c>
      <c r="Q3530" t="str">
        <f t="shared" si="332"/>
        <v>technology</v>
      </c>
      <c r="R3530" t="str">
        <f t="shared" si="333"/>
        <v>hardware</v>
      </c>
      <c r="S3530" s="10">
        <f t="shared" si="334"/>
        <v>41578.210104166668</v>
      </c>
      <c r="T3530" s="10">
        <f t="shared" si="335"/>
        <v>41638.251770833333</v>
      </c>
    </row>
    <row r="3531" spans="1:20" ht="60" x14ac:dyDescent="0.25">
      <c r="A3531">
        <v>658</v>
      </c>
      <c r="B3531" s="3" t="s">
        <v>659</v>
      </c>
      <c r="C3531" s="3" t="s">
        <v>4768</v>
      </c>
      <c r="D3531">
        <v>28888</v>
      </c>
      <c r="E3531">
        <v>30177</v>
      </c>
      <c r="F3531" t="s">
        <v>8219</v>
      </c>
      <c r="G3531" t="s">
        <v>8224</v>
      </c>
      <c r="H3531" t="s">
        <v>8246</v>
      </c>
      <c r="I3531">
        <v>1437933600</v>
      </c>
      <c r="J3531">
        <v>1435117889</v>
      </c>
      <c r="K3531" t="b">
        <v>0</v>
      </c>
      <c r="L3531">
        <v>276</v>
      </c>
      <c r="M3531" t="b">
        <v>1</v>
      </c>
      <c r="N3531" t="s">
        <v>8273</v>
      </c>
      <c r="O3531" s="9">
        <f t="shared" si="330"/>
        <v>104</v>
      </c>
      <c r="P3531" s="5">
        <f t="shared" si="331"/>
        <v>109.33695652173913</v>
      </c>
      <c r="Q3531" t="str">
        <f t="shared" si="332"/>
        <v>technology</v>
      </c>
      <c r="R3531" t="str">
        <f t="shared" si="333"/>
        <v>wearables</v>
      </c>
      <c r="S3531" s="10">
        <f t="shared" si="334"/>
        <v>42179.160752314812</v>
      </c>
      <c r="T3531" s="10">
        <f t="shared" si="335"/>
        <v>42211.75</v>
      </c>
    </row>
    <row r="3532" spans="1:20" ht="30" x14ac:dyDescent="0.25">
      <c r="A3532">
        <v>2442</v>
      </c>
      <c r="B3532" s="3" t="s">
        <v>2443</v>
      </c>
      <c r="C3532" s="3" t="s">
        <v>6552</v>
      </c>
      <c r="D3532">
        <v>24000</v>
      </c>
      <c r="E3532">
        <v>30226</v>
      </c>
      <c r="F3532" t="s">
        <v>8219</v>
      </c>
      <c r="G3532" t="s">
        <v>8224</v>
      </c>
      <c r="H3532" t="s">
        <v>8246</v>
      </c>
      <c r="I3532">
        <v>1426777228</v>
      </c>
      <c r="J3532">
        <v>1424188828</v>
      </c>
      <c r="K3532" t="b">
        <v>0</v>
      </c>
      <c r="L3532">
        <v>372</v>
      </c>
      <c r="M3532" t="b">
        <v>1</v>
      </c>
      <c r="N3532" t="s">
        <v>8298</v>
      </c>
      <c r="O3532" s="9">
        <f t="shared" si="330"/>
        <v>126</v>
      </c>
      <c r="P3532" s="5">
        <f t="shared" si="331"/>
        <v>81.252688172043008</v>
      </c>
      <c r="Q3532" t="str">
        <f t="shared" si="332"/>
        <v>food</v>
      </c>
      <c r="R3532" t="str">
        <f t="shared" si="333"/>
        <v>small batch</v>
      </c>
      <c r="S3532" s="10">
        <f t="shared" si="334"/>
        <v>42052.666990740734</v>
      </c>
      <c r="T3532" s="10">
        <f t="shared" si="335"/>
        <v>42082.625324074077</v>
      </c>
    </row>
    <row r="3533" spans="1:20" ht="45" x14ac:dyDescent="0.25">
      <c r="A3533">
        <v>317</v>
      </c>
      <c r="B3533" s="3" t="s">
        <v>318</v>
      </c>
      <c r="C3533" s="3" t="s">
        <v>4427</v>
      </c>
      <c r="D3533">
        <v>30000</v>
      </c>
      <c r="E3533">
        <v>30241</v>
      </c>
      <c r="F3533" t="s">
        <v>8219</v>
      </c>
      <c r="G3533" t="s">
        <v>8224</v>
      </c>
      <c r="H3533" t="s">
        <v>8246</v>
      </c>
      <c r="I3533">
        <v>1386778483</v>
      </c>
      <c r="J3533">
        <v>1384186483</v>
      </c>
      <c r="K3533" t="b">
        <v>1</v>
      </c>
      <c r="L3533">
        <v>316</v>
      </c>
      <c r="M3533" t="b">
        <v>1</v>
      </c>
      <c r="N3533" t="s">
        <v>8269</v>
      </c>
      <c r="O3533" s="9">
        <f t="shared" si="330"/>
        <v>101</v>
      </c>
      <c r="P3533" s="5">
        <f t="shared" si="331"/>
        <v>95.699367088607602</v>
      </c>
      <c r="Q3533" t="str">
        <f t="shared" si="332"/>
        <v>film &amp; video</v>
      </c>
      <c r="R3533" t="str">
        <f t="shared" si="333"/>
        <v>documentary</v>
      </c>
      <c r="S3533" s="10">
        <f t="shared" si="334"/>
        <v>41589.676886574074</v>
      </c>
      <c r="T3533" s="10">
        <f t="shared" si="335"/>
        <v>41619.676886574074</v>
      </c>
    </row>
    <row r="3534" spans="1:20" ht="30" x14ac:dyDescent="0.25">
      <c r="A3534">
        <v>2728</v>
      </c>
      <c r="B3534" s="3" t="s">
        <v>2728</v>
      </c>
      <c r="C3534" s="3" t="s">
        <v>6838</v>
      </c>
      <c r="D3534">
        <v>15000</v>
      </c>
      <c r="E3534">
        <v>30274</v>
      </c>
      <c r="F3534" t="s">
        <v>8219</v>
      </c>
      <c r="G3534" t="s">
        <v>8224</v>
      </c>
      <c r="H3534" t="s">
        <v>8246</v>
      </c>
      <c r="I3534">
        <v>1451485434</v>
      </c>
      <c r="J3534">
        <v>1448461434</v>
      </c>
      <c r="K3534" t="b">
        <v>0</v>
      </c>
      <c r="L3534">
        <v>392</v>
      </c>
      <c r="M3534" t="b">
        <v>1</v>
      </c>
      <c r="N3534" t="s">
        <v>8295</v>
      </c>
      <c r="O3534" s="9">
        <f t="shared" si="330"/>
        <v>202</v>
      </c>
      <c r="P3534" s="5">
        <f t="shared" si="331"/>
        <v>77.229591836734699</v>
      </c>
      <c r="Q3534" t="str">
        <f t="shared" si="332"/>
        <v>technology</v>
      </c>
      <c r="R3534" t="str">
        <f t="shared" si="333"/>
        <v>hardware</v>
      </c>
      <c r="S3534" s="10">
        <f t="shared" si="334"/>
        <v>42333.59993055556</v>
      </c>
      <c r="T3534" s="10">
        <f t="shared" si="335"/>
        <v>42368.59993055556</v>
      </c>
    </row>
    <row r="3535" spans="1:20" ht="60" x14ac:dyDescent="0.25">
      <c r="A3535">
        <v>2231</v>
      </c>
      <c r="B3535" s="3" t="s">
        <v>2232</v>
      </c>
      <c r="C3535" s="3" t="s">
        <v>6341</v>
      </c>
      <c r="D3535">
        <v>2500</v>
      </c>
      <c r="E3535">
        <v>30303.24</v>
      </c>
      <c r="F3535" t="s">
        <v>8219</v>
      </c>
      <c r="G3535" t="s">
        <v>8224</v>
      </c>
      <c r="H3535" t="s">
        <v>8246</v>
      </c>
      <c r="I3535">
        <v>1372136400</v>
      </c>
      <c r="J3535">
        <v>1369864301</v>
      </c>
      <c r="K3535" t="b">
        <v>0</v>
      </c>
      <c r="L3535">
        <v>1113</v>
      </c>
      <c r="M3535" t="b">
        <v>1</v>
      </c>
      <c r="N3535" t="s">
        <v>8297</v>
      </c>
      <c r="O3535" s="9">
        <f t="shared" si="330"/>
        <v>1212</v>
      </c>
      <c r="P3535" s="5">
        <f t="shared" si="331"/>
        <v>27.226630727762803</v>
      </c>
      <c r="Q3535" t="str">
        <f t="shared" si="332"/>
        <v>games</v>
      </c>
      <c r="R3535" t="str">
        <f t="shared" si="333"/>
        <v>tabletop games</v>
      </c>
      <c r="S3535" s="10">
        <f t="shared" si="334"/>
        <v>41423.910891203705</v>
      </c>
      <c r="T3535" s="10">
        <f t="shared" si="335"/>
        <v>41450.208333333336</v>
      </c>
    </row>
    <row r="3536" spans="1:20" ht="60" x14ac:dyDescent="0.25">
      <c r="A3536">
        <v>411</v>
      </c>
      <c r="B3536" s="3" t="s">
        <v>412</v>
      </c>
      <c r="C3536" s="3" t="s">
        <v>4521</v>
      </c>
      <c r="D3536">
        <v>30000</v>
      </c>
      <c r="E3536">
        <v>30315</v>
      </c>
      <c r="F3536" t="s">
        <v>8219</v>
      </c>
      <c r="G3536" t="s">
        <v>8224</v>
      </c>
      <c r="H3536" t="s">
        <v>8246</v>
      </c>
      <c r="I3536">
        <v>1387688400</v>
      </c>
      <c r="J3536">
        <v>1384920804</v>
      </c>
      <c r="K3536" t="b">
        <v>0</v>
      </c>
      <c r="L3536">
        <v>241</v>
      </c>
      <c r="M3536" t="b">
        <v>1</v>
      </c>
      <c r="N3536" t="s">
        <v>8269</v>
      </c>
      <c r="O3536" s="9">
        <f t="shared" si="330"/>
        <v>101</v>
      </c>
      <c r="P3536" s="5">
        <f t="shared" si="331"/>
        <v>125.78838174273859</v>
      </c>
      <c r="Q3536" t="str">
        <f t="shared" si="332"/>
        <v>film &amp; video</v>
      </c>
      <c r="R3536" t="str">
        <f t="shared" si="333"/>
        <v>documentary</v>
      </c>
      <c r="S3536" s="10">
        <f t="shared" si="334"/>
        <v>41598.17597222222</v>
      </c>
      <c r="T3536" s="10">
        <f t="shared" si="335"/>
        <v>41630.208333333336</v>
      </c>
    </row>
    <row r="3537" spans="1:20" ht="60" x14ac:dyDescent="0.25">
      <c r="A3537">
        <v>2057</v>
      </c>
      <c r="B3537" s="3" t="s">
        <v>2058</v>
      </c>
      <c r="C3537" s="3" t="s">
        <v>6167</v>
      </c>
      <c r="D3537">
        <v>15000</v>
      </c>
      <c r="E3537">
        <v>30334.83</v>
      </c>
      <c r="F3537" t="s">
        <v>8219</v>
      </c>
      <c r="G3537" t="s">
        <v>8225</v>
      </c>
      <c r="H3537" t="s">
        <v>8247</v>
      </c>
      <c r="I3537">
        <v>1456487532</v>
      </c>
      <c r="J3537">
        <v>1453895532</v>
      </c>
      <c r="K3537" t="b">
        <v>0</v>
      </c>
      <c r="L3537">
        <v>666</v>
      </c>
      <c r="M3537" t="b">
        <v>1</v>
      </c>
      <c r="N3537" t="s">
        <v>8295</v>
      </c>
      <c r="O3537" s="9">
        <f t="shared" si="330"/>
        <v>202</v>
      </c>
      <c r="P3537" s="5">
        <f t="shared" si="331"/>
        <v>45.547792792792798</v>
      </c>
      <c r="Q3537" t="str">
        <f t="shared" si="332"/>
        <v>technology</v>
      </c>
      <c r="R3537" t="str">
        <f t="shared" si="333"/>
        <v>hardware</v>
      </c>
      <c r="S3537" s="10">
        <f t="shared" si="334"/>
        <v>42396.494583333333</v>
      </c>
      <c r="T3537" s="10">
        <f t="shared" si="335"/>
        <v>42426.494583333333</v>
      </c>
    </row>
    <row r="3538" spans="1:20" ht="60" x14ac:dyDescent="0.25">
      <c r="A3538">
        <v>1253</v>
      </c>
      <c r="B3538" s="3" t="s">
        <v>1254</v>
      </c>
      <c r="C3538" s="3" t="s">
        <v>5363</v>
      </c>
      <c r="D3538">
        <v>10</v>
      </c>
      <c r="E3538">
        <v>30383.32</v>
      </c>
      <c r="F3538" t="s">
        <v>8219</v>
      </c>
      <c r="G3538" t="s">
        <v>8224</v>
      </c>
      <c r="H3538" t="s">
        <v>8246</v>
      </c>
      <c r="I3538">
        <v>1409770107</v>
      </c>
      <c r="J3538">
        <v>1407178107</v>
      </c>
      <c r="K3538" t="b">
        <v>1</v>
      </c>
      <c r="L3538">
        <v>711</v>
      </c>
      <c r="M3538" t="b">
        <v>1</v>
      </c>
      <c r="N3538" t="s">
        <v>8276</v>
      </c>
      <c r="O3538" s="9">
        <f t="shared" si="330"/>
        <v>303833</v>
      </c>
      <c r="P3538" s="5">
        <f t="shared" si="331"/>
        <v>42.73322081575246</v>
      </c>
      <c r="Q3538" t="str">
        <f t="shared" si="332"/>
        <v>music</v>
      </c>
      <c r="R3538" t="str">
        <f t="shared" si="333"/>
        <v>rock</v>
      </c>
      <c r="S3538" s="10">
        <f t="shared" si="334"/>
        <v>41855.783645833333</v>
      </c>
      <c r="T3538" s="10">
        <f t="shared" si="335"/>
        <v>41885.783645833333</v>
      </c>
    </row>
    <row r="3539" spans="1:20" ht="60" x14ac:dyDescent="0.25">
      <c r="A3539">
        <v>370</v>
      </c>
      <c r="B3539" s="3" t="s">
        <v>371</v>
      </c>
      <c r="C3539" s="3" t="s">
        <v>4480</v>
      </c>
      <c r="D3539">
        <v>25000</v>
      </c>
      <c r="E3539">
        <v>30505</v>
      </c>
      <c r="F3539" t="s">
        <v>8219</v>
      </c>
      <c r="G3539" t="s">
        <v>8224</v>
      </c>
      <c r="H3539" t="s">
        <v>8246</v>
      </c>
      <c r="I3539">
        <v>1483729500</v>
      </c>
      <c r="J3539">
        <v>1481137500</v>
      </c>
      <c r="K3539" t="b">
        <v>0</v>
      </c>
      <c r="L3539">
        <v>43</v>
      </c>
      <c r="M3539" t="b">
        <v>1</v>
      </c>
      <c r="N3539" t="s">
        <v>8269</v>
      </c>
      <c r="O3539" s="9">
        <f t="shared" si="330"/>
        <v>122</v>
      </c>
      <c r="P3539" s="5">
        <f t="shared" si="331"/>
        <v>709.41860465116281</v>
      </c>
      <c r="Q3539" t="str">
        <f t="shared" si="332"/>
        <v>film &amp; video</v>
      </c>
      <c r="R3539" t="str">
        <f t="shared" si="333"/>
        <v>documentary</v>
      </c>
      <c r="S3539" s="10">
        <f t="shared" si="334"/>
        <v>42711.795138888891</v>
      </c>
      <c r="T3539" s="10">
        <f t="shared" si="335"/>
        <v>42741.795138888891</v>
      </c>
    </row>
    <row r="3540" spans="1:20" ht="60" x14ac:dyDescent="0.25">
      <c r="A3540">
        <v>343</v>
      </c>
      <c r="B3540" s="3" t="s">
        <v>344</v>
      </c>
      <c r="C3540" s="3" t="s">
        <v>4453</v>
      </c>
      <c r="D3540">
        <v>30000</v>
      </c>
      <c r="E3540">
        <v>30608.59</v>
      </c>
      <c r="F3540" t="s">
        <v>8219</v>
      </c>
      <c r="G3540" t="s">
        <v>8224</v>
      </c>
      <c r="H3540" t="s">
        <v>8246</v>
      </c>
      <c r="I3540">
        <v>1415934000</v>
      </c>
      <c r="J3540">
        <v>1413308545</v>
      </c>
      <c r="K3540" t="b">
        <v>1</v>
      </c>
      <c r="L3540">
        <v>524</v>
      </c>
      <c r="M3540" t="b">
        <v>1</v>
      </c>
      <c r="N3540" t="s">
        <v>8269</v>
      </c>
      <c r="O3540" s="9">
        <f t="shared" si="330"/>
        <v>102</v>
      </c>
      <c r="P3540" s="5">
        <f t="shared" si="331"/>
        <v>58.413339694656486</v>
      </c>
      <c r="Q3540" t="str">
        <f t="shared" si="332"/>
        <v>film &amp; video</v>
      </c>
      <c r="R3540" t="str">
        <f t="shared" si="333"/>
        <v>documentary</v>
      </c>
      <c r="S3540" s="10">
        <f t="shared" si="334"/>
        <v>41926.73778935185</v>
      </c>
      <c r="T3540" s="10">
        <f t="shared" si="335"/>
        <v>41957.125</v>
      </c>
    </row>
    <row r="3541" spans="1:20" ht="60" x14ac:dyDescent="0.25">
      <c r="A3541">
        <v>3224</v>
      </c>
      <c r="B3541" s="3" t="s">
        <v>3224</v>
      </c>
      <c r="C3541" s="3" t="s">
        <v>7334</v>
      </c>
      <c r="D3541">
        <v>30000</v>
      </c>
      <c r="E3541">
        <v>30610</v>
      </c>
      <c r="F3541" t="s">
        <v>8219</v>
      </c>
      <c r="G3541" t="s">
        <v>8224</v>
      </c>
      <c r="H3541" t="s">
        <v>8246</v>
      </c>
      <c r="I3541">
        <v>1484024400</v>
      </c>
      <c r="J3541">
        <v>1479932713</v>
      </c>
      <c r="K3541" t="b">
        <v>1</v>
      </c>
      <c r="L3541">
        <v>216</v>
      </c>
      <c r="M3541" t="b">
        <v>1</v>
      </c>
      <c r="N3541" t="s">
        <v>8271</v>
      </c>
      <c r="O3541" s="9">
        <f t="shared" si="330"/>
        <v>102</v>
      </c>
      <c r="P3541" s="5">
        <f t="shared" si="331"/>
        <v>141.71296296296296</v>
      </c>
      <c r="Q3541" t="str">
        <f t="shared" si="332"/>
        <v>theater</v>
      </c>
      <c r="R3541" t="str">
        <f t="shared" si="333"/>
        <v>plays</v>
      </c>
      <c r="S3541" s="10">
        <f t="shared" si="334"/>
        <v>42697.850844907407</v>
      </c>
      <c r="T3541" s="10">
        <f t="shared" si="335"/>
        <v>42745.208333333328</v>
      </c>
    </row>
    <row r="3542" spans="1:20" ht="60" x14ac:dyDescent="0.25">
      <c r="A3542">
        <v>2459</v>
      </c>
      <c r="B3542" s="3" t="s">
        <v>2460</v>
      </c>
      <c r="C3542" s="3" t="s">
        <v>6569</v>
      </c>
      <c r="D3542">
        <v>30000</v>
      </c>
      <c r="E3542">
        <v>30675</v>
      </c>
      <c r="F3542" t="s">
        <v>8219</v>
      </c>
      <c r="G3542" t="s">
        <v>8224</v>
      </c>
      <c r="H3542" t="s">
        <v>8246</v>
      </c>
      <c r="I3542">
        <v>1458742685</v>
      </c>
      <c r="J3542">
        <v>1454858285</v>
      </c>
      <c r="K3542" t="b">
        <v>0</v>
      </c>
      <c r="L3542">
        <v>282</v>
      </c>
      <c r="M3542" t="b">
        <v>1</v>
      </c>
      <c r="N3542" t="s">
        <v>8298</v>
      </c>
      <c r="O3542" s="9">
        <f t="shared" si="330"/>
        <v>102</v>
      </c>
      <c r="P3542" s="5">
        <f t="shared" si="331"/>
        <v>108.77659574468085</v>
      </c>
      <c r="Q3542" t="str">
        <f t="shared" si="332"/>
        <v>food</v>
      </c>
      <c r="R3542" t="str">
        <f t="shared" si="333"/>
        <v>small batch</v>
      </c>
      <c r="S3542" s="10">
        <f t="shared" si="334"/>
        <v>42407.637557870374</v>
      </c>
      <c r="T3542" s="10">
        <f t="shared" si="335"/>
        <v>42452.595891203702</v>
      </c>
    </row>
    <row r="3543" spans="1:20" ht="30" x14ac:dyDescent="0.25">
      <c r="A3543">
        <v>1518</v>
      </c>
      <c r="B3543" s="3" t="s">
        <v>1519</v>
      </c>
      <c r="C3543" s="3" t="s">
        <v>5628</v>
      </c>
      <c r="D3543">
        <v>15000</v>
      </c>
      <c r="E3543">
        <v>30805</v>
      </c>
      <c r="F3543" t="s">
        <v>8219</v>
      </c>
      <c r="G3543" t="s">
        <v>8224</v>
      </c>
      <c r="H3543" t="s">
        <v>8246</v>
      </c>
      <c r="I3543">
        <v>1401565252</v>
      </c>
      <c r="J3543">
        <v>1398973252</v>
      </c>
      <c r="K3543" t="b">
        <v>1</v>
      </c>
      <c r="L3543">
        <v>236</v>
      </c>
      <c r="M3543" t="b">
        <v>1</v>
      </c>
      <c r="N3543" t="s">
        <v>8285</v>
      </c>
      <c r="O3543" s="9">
        <f t="shared" si="330"/>
        <v>205</v>
      </c>
      <c r="P3543" s="5">
        <f t="shared" si="331"/>
        <v>130.52966101694915</v>
      </c>
      <c r="Q3543" t="str">
        <f t="shared" si="332"/>
        <v>photography</v>
      </c>
      <c r="R3543" t="str">
        <f t="shared" si="333"/>
        <v>photobooks</v>
      </c>
      <c r="S3543" s="10">
        <f t="shared" si="334"/>
        <v>41760.8200462963</v>
      </c>
      <c r="T3543" s="10">
        <f t="shared" si="335"/>
        <v>41790.8200462963</v>
      </c>
    </row>
    <row r="3544" spans="1:20" ht="60" x14ac:dyDescent="0.25">
      <c r="A3544">
        <v>43</v>
      </c>
      <c r="B3544" s="3" t="s">
        <v>45</v>
      </c>
      <c r="C3544" s="3" t="s">
        <v>4154</v>
      </c>
      <c r="D3544">
        <v>10000</v>
      </c>
      <c r="E3544">
        <v>30866</v>
      </c>
      <c r="F3544" t="s">
        <v>8219</v>
      </c>
      <c r="G3544" t="s">
        <v>8224</v>
      </c>
      <c r="H3544" t="s">
        <v>8246</v>
      </c>
      <c r="I3544">
        <v>1405209600</v>
      </c>
      <c r="J3544">
        <v>1402599486</v>
      </c>
      <c r="K3544" t="b">
        <v>0</v>
      </c>
      <c r="L3544">
        <v>263</v>
      </c>
      <c r="M3544" t="b">
        <v>1</v>
      </c>
      <c r="N3544" t="s">
        <v>8265</v>
      </c>
      <c r="O3544" s="9">
        <f t="shared" si="330"/>
        <v>309</v>
      </c>
      <c r="P3544" s="5">
        <f t="shared" si="331"/>
        <v>117.36121673003802</v>
      </c>
      <c r="Q3544" t="str">
        <f t="shared" si="332"/>
        <v>film &amp; video</v>
      </c>
      <c r="R3544" t="str">
        <f t="shared" si="333"/>
        <v>television</v>
      </c>
      <c r="S3544" s="10">
        <f t="shared" si="334"/>
        <v>41802.790347222224</v>
      </c>
      <c r="T3544" s="10">
        <f t="shared" si="335"/>
        <v>41833</v>
      </c>
    </row>
    <row r="3545" spans="1:20" ht="60" x14ac:dyDescent="0.25">
      <c r="A3545">
        <v>3425</v>
      </c>
      <c r="B3545" s="3" t="s">
        <v>3424</v>
      </c>
      <c r="C3545" s="3" t="s">
        <v>7535</v>
      </c>
      <c r="D3545">
        <v>30000</v>
      </c>
      <c r="E3545">
        <v>30891.1</v>
      </c>
      <c r="F3545" t="s">
        <v>8219</v>
      </c>
      <c r="G3545" t="s">
        <v>8224</v>
      </c>
      <c r="H3545" t="s">
        <v>8246</v>
      </c>
      <c r="I3545">
        <v>1412434136</v>
      </c>
      <c r="J3545">
        <v>1409669336</v>
      </c>
      <c r="K3545" t="b">
        <v>0</v>
      </c>
      <c r="L3545">
        <v>104</v>
      </c>
      <c r="M3545" t="b">
        <v>1</v>
      </c>
      <c r="N3545" t="s">
        <v>8271</v>
      </c>
      <c r="O3545" s="9">
        <f t="shared" si="330"/>
        <v>103</v>
      </c>
      <c r="P3545" s="5">
        <f t="shared" si="331"/>
        <v>297.02980769230766</v>
      </c>
      <c r="Q3545" t="str">
        <f t="shared" si="332"/>
        <v>theater</v>
      </c>
      <c r="R3545" t="str">
        <f t="shared" si="333"/>
        <v>plays</v>
      </c>
      <c r="S3545" s="10">
        <f t="shared" si="334"/>
        <v>41884.617314814815</v>
      </c>
      <c r="T3545" s="10">
        <f t="shared" si="335"/>
        <v>41916.617314814815</v>
      </c>
    </row>
    <row r="3546" spans="1:20" ht="60" x14ac:dyDescent="0.25">
      <c r="A3546">
        <v>2017</v>
      </c>
      <c r="B3546" s="3" t="s">
        <v>2018</v>
      </c>
      <c r="C3546" s="3" t="s">
        <v>6127</v>
      </c>
      <c r="D3546">
        <v>25000</v>
      </c>
      <c r="E3546">
        <v>31275.599999999999</v>
      </c>
      <c r="F3546" t="s">
        <v>8219</v>
      </c>
      <c r="G3546" t="s">
        <v>8224</v>
      </c>
      <c r="H3546" t="s">
        <v>8246</v>
      </c>
      <c r="I3546">
        <v>1332561600</v>
      </c>
      <c r="J3546">
        <v>1329873755</v>
      </c>
      <c r="K3546" t="b">
        <v>1</v>
      </c>
      <c r="L3546">
        <v>426</v>
      </c>
      <c r="M3546" t="b">
        <v>1</v>
      </c>
      <c r="N3546" t="s">
        <v>8295</v>
      </c>
      <c r="O3546" s="9">
        <f t="shared" si="330"/>
        <v>125</v>
      </c>
      <c r="P3546" s="5">
        <f t="shared" si="331"/>
        <v>73.416901408450698</v>
      </c>
      <c r="Q3546" t="str">
        <f t="shared" si="332"/>
        <v>technology</v>
      </c>
      <c r="R3546" t="str">
        <f t="shared" si="333"/>
        <v>hardware</v>
      </c>
      <c r="S3546" s="10">
        <f t="shared" si="334"/>
        <v>40961.057349537034</v>
      </c>
      <c r="T3546" s="10">
        <f t="shared" si="335"/>
        <v>40992.166666666664</v>
      </c>
    </row>
    <row r="3547" spans="1:20" ht="60" x14ac:dyDescent="0.25">
      <c r="A3547">
        <v>2731</v>
      </c>
      <c r="B3547" s="3" t="s">
        <v>2731</v>
      </c>
      <c r="C3547" s="3" t="s">
        <v>6841</v>
      </c>
      <c r="D3547">
        <v>30000</v>
      </c>
      <c r="E3547">
        <v>31291</v>
      </c>
      <c r="F3547" t="s">
        <v>8219</v>
      </c>
      <c r="G3547" t="s">
        <v>8224</v>
      </c>
      <c r="H3547" t="s">
        <v>8246</v>
      </c>
      <c r="I3547">
        <v>1413604800</v>
      </c>
      <c r="J3547">
        <v>1408624622</v>
      </c>
      <c r="K3547" t="b">
        <v>0</v>
      </c>
      <c r="L3547">
        <v>37</v>
      </c>
      <c r="M3547" t="b">
        <v>1</v>
      </c>
      <c r="N3547" t="s">
        <v>8295</v>
      </c>
      <c r="O3547" s="9">
        <f t="shared" si="330"/>
        <v>104</v>
      </c>
      <c r="P3547" s="5">
        <f t="shared" si="331"/>
        <v>845.70270270270271</v>
      </c>
      <c r="Q3547" t="str">
        <f t="shared" si="332"/>
        <v>technology</v>
      </c>
      <c r="R3547" t="str">
        <f t="shared" si="333"/>
        <v>hardware</v>
      </c>
      <c r="S3547" s="10">
        <f t="shared" si="334"/>
        <v>41872.525717592594</v>
      </c>
      <c r="T3547" s="10">
        <f t="shared" si="335"/>
        <v>41930.166666666664</v>
      </c>
    </row>
    <row r="3548" spans="1:20" ht="60" x14ac:dyDescent="0.25">
      <c r="A3548">
        <v>1534</v>
      </c>
      <c r="B3548" s="3" t="s">
        <v>1535</v>
      </c>
      <c r="C3548" s="3" t="s">
        <v>5644</v>
      </c>
      <c r="D3548">
        <v>7500</v>
      </c>
      <c r="E3548">
        <v>31330</v>
      </c>
      <c r="F3548" t="s">
        <v>8219</v>
      </c>
      <c r="G3548" t="s">
        <v>8224</v>
      </c>
      <c r="H3548" t="s">
        <v>8246</v>
      </c>
      <c r="I3548">
        <v>1441383062</v>
      </c>
      <c r="J3548">
        <v>1438791062</v>
      </c>
      <c r="K3548" t="b">
        <v>1</v>
      </c>
      <c r="L3548">
        <v>369</v>
      </c>
      <c r="M3548" t="b">
        <v>1</v>
      </c>
      <c r="N3548" t="s">
        <v>8285</v>
      </c>
      <c r="O3548" s="9">
        <f t="shared" si="330"/>
        <v>418</v>
      </c>
      <c r="P3548" s="5">
        <f t="shared" si="331"/>
        <v>84.905149051490511</v>
      </c>
      <c r="Q3548" t="str">
        <f t="shared" si="332"/>
        <v>photography</v>
      </c>
      <c r="R3548" t="str">
        <f t="shared" si="333"/>
        <v>photobooks</v>
      </c>
      <c r="S3548" s="10">
        <f t="shared" si="334"/>
        <v>42221.67432870371</v>
      </c>
      <c r="T3548" s="10">
        <f t="shared" si="335"/>
        <v>42251.67432870371</v>
      </c>
    </row>
    <row r="3549" spans="1:20" ht="60" x14ac:dyDescent="0.25">
      <c r="A3549">
        <v>271</v>
      </c>
      <c r="B3549" s="3" t="s">
        <v>272</v>
      </c>
      <c r="C3549" s="3" t="s">
        <v>4381</v>
      </c>
      <c r="D3549">
        <v>30000</v>
      </c>
      <c r="E3549">
        <v>31404</v>
      </c>
      <c r="F3549" t="s">
        <v>8219</v>
      </c>
      <c r="G3549" t="s">
        <v>8224</v>
      </c>
      <c r="H3549" t="s">
        <v>8246</v>
      </c>
      <c r="I3549">
        <v>1388649600</v>
      </c>
      <c r="J3549">
        <v>1386123861</v>
      </c>
      <c r="K3549" t="b">
        <v>1</v>
      </c>
      <c r="L3549">
        <v>287</v>
      </c>
      <c r="M3549" t="b">
        <v>1</v>
      </c>
      <c r="N3549" t="s">
        <v>8269</v>
      </c>
      <c r="O3549" s="9">
        <f t="shared" si="330"/>
        <v>105</v>
      </c>
      <c r="P3549" s="5">
        <f t="shared" si="331"/>
        <v>109.42160278745645</v>
      </c>
      <c r="Q3549" t="str">
        <f t="shared" si="332"/>
        <v>film &amp; video</v>
      </c>
      <c r="R3549" t="str">
        <f t="shared" si="333"/>
        <v>documentary</v>
      </c>
      <c r="S3549" s="10">
        <f t="shared" si="334"/>
        <v>41612.10024305556</v>
      </c>
      <c r="T3549" s="10">
        <f t="shared" si="335"/>
        <v>41641.333333333336</v>
      </c>
    </row>
    <row r="3550" spans="1:20" ht="45" x14ac:dyDescent="0.25">
      <c r="A3550">
        <v>2298</v>
      </c>
      <c r="B3550" s="3" t="s">
        <v>2299</v>
      </c>
      <c r="C3550" s="3" t="s">
        <v>6408</v>
      </c>
      <c r="D3550">
        <v>30000</v>
      </c>
      <c r="E3550">
        <v>31522</v>
      </c>
      <c r="F3550" t="s">
        <v>8219</v>
      </c>
      <c r="G3550" t="s">
        <v>8224</v>
      </c>
      <c r="H3550" t="s">
        <v>8246</v>
      </c>
      <c r="I3550">
        <v>1395861033</v>
      </c>
      <c r="J3550">
        <v>1393272633</v>
      </c>
      <c r="K3550" t="b">
        <v>0</v>
      </c>
      <c r="L3550">
        <v>288</v>
      </c>
      <c r="M3550" t="b">
        <v>1</v>
      </c>
      <c r="N3550" t="s">
        <v>8276</v>
      </c>
      <c r="O3550" s="9">
        <f t="shared" si="330"/>
        <v>105</v>
      </c>
      <c r="P3550" s="5">
        <f t="shared" si="331"/>
        <v>109.45138888888889</v>
      </c>
      <c r="Q3550" t="str">
        <f t="shared" si="332"/>
        <v>music</v>
      </c>
      <c r="R3550" t="str">
        <f t="shared" si="333"/>
        <v>rock</v>
      </c>
      <c r="S3550" s="10">
        <f t="shared" si="334"/>
        <v>41694.84065972222</v>
      </c>
      <c r="T3550" s="10">
        <f t="shared" si="335"/>
        <v>41724.798993055556</v>
      </c>
    </row>
    <row r="3551" spans="1:20" ht="60" x14ac:dyDescent="0.25">
      <c r="A3551">
        <v>250</v>
      </c>
      <c r="B3551" s="3" t="s">
        <v>251</v>
      </c>
      <c r="C3551" s="3" t="s">
        <v>4360</v>
      </c>
      <c r="D3551">
        <v>30000</v>
      </c>
      <c r="E3551">
        <v>31675</v>
      </c>
      <c r="F3551" t="s">
        <v>8219</v>
      </c>
      <c r="G3551" t="s">
        <v>8224</v>
      </c>
      <c r="H3551" t="s">
        <v>8246</v>
      </c>
      <c r="I3551">
        <v>1370525691</v>
      </c>
      <c r="J3551">
        <v>1367933691</v>
      </c>
      <c r="K3551" t="b">
        <v>1</v>
      </c>
      <c r="L3551">
        <v>437</v>
      </c>
      <c r="M3551" t="b">
        <v>1</v>
      </c>
      <c r="N3551" t="s">
        <v>8269</v>
      </c>
      <c r="O3551" s="9">
        <f t="shared" si="330"/>
        <v>106</v>
      </c>
      <c r="P3551" s="5">
        <f t="shared" si="331"/>
        <v>72.482837528604122</v>
      </c>
      <c r="Q3551" t="str">
        <f t="shared" si="332"/>
        <v>film &amp; video</v>
      </c>
      <c r="R3551" t="str">
        <f t="shared" si="333"/>
        <v>documentary</v>
      </c>
      <c r="S3551" s="10">
        <f t="shared" si="334"/>
        <v>41401.565868055557</v>
      </c>
      <c r="T3551" s="10">
        <f t="shared" si="335"/>
        <v>41431.565868055557</v>
      </c>
    </row>
    <row r="3552" spans="1:20" ht="60" x14ac:dyDescent="0.25">
      <c r="A3552">
        <v>3036</v>
      </c>
      <c r="B3552" s="3" t="s">
        <v>3036</v>
      </c>
      <c r="C3552" s="3" t="s">
        <v>7146</v>
      </c>
      <c r="D3552">
        <v>25000</v>
      </c>
      <c r="E3552">
        <v>31683</v>
      </c>
      <c r="F3552" t="s">
        <v>8219</v>
      </c>
      <c r="G3552" t="s">
        <v>8224</v>
      </c>
      <c r="H3552" t="s">
        <v>8246</v>
      </c>
      <c r="I3552">
        <v>1376654340</v>
      </c>
      <c r="J3552">
        <v>1373568644</v>
      </c>
      <c r="K3552" t="b">
        <v>0</v>
      </c>
      <c r="L3552">
        <v>329</v>
      </c>
      <c r="M3552" t="b">
        <v>1</v>
      </c>
      <c r="N3552" t="s">
        <v>8303</v>
      </c>
      <c r="O3552" s="9">
        <f t="shared" si="330"/>
        <v>127</v>
      </c>
      <c r="P3552" s="5">
        <f t="shared" si="331"/>
        <v>96.300911854103347</v>
      </c>
      <c r="Q3552" t="str">
        <f t="shared" si="332"/>
        <v>theater</v>
      </c>
      <c r="R3552" t="str">
        <f t="shared" si="333"/>
        <v>spaces</v>
      </c>
      <c r="S3552" s="10">
        <f t="shared" si="334"/>
        <v>41466.785231481481</v>
      </c>
      <c r="T3552" s="10">
        <f t="shared" si="335"/>
        <v>41502.499305555553</v>
      </c>
    </row>
    <row r="3553" spans="1:20" ht="60" x14ac:dyDescent="0.25">
      <c r="A3553">
        <v>2715</v>
      </c>
      <c r="B3553" s="3" t="s">
        <v>2715</v>
      </c>
      <c r="C3553" s="3" t="s">
        <v>6825</v>
      </c>
      <c r="D3553">
        <v>12000</v>
      </c>
      <c r="E3553">
        <v>31754.69</v>
      </c>
      <c r="F3553" t="s">
        <v>8219</v>
      </c>
      <c r="G3553" t="s">
        <v>8224</v>
      </c>
      <c r="H3553" t="s">
        <v>8246</v>
      </c>
      <c r="I3553">
        <v>1456047228</v>
      </c>
      <c r="J3553">
        <v>1453109628</v>
      </c>
      <c r="K3553" t="b">
        <v>1</v>
      </c>
      <c r="L3553">
        <v>551</v>
      </c>
      <c r="M3553" t="b">
        <v>1</v>
      </c>
      <c r="N3553" t="s">
        <v>8303</v>
      </c>
      <c r="O3553" s="9">
        <f t="shared" si="330"/>
        <v>265</v>
      </c>
      <c r="P3553" s="5">
        <f t="shared" si="331"/>
        <v>57.631016333938291</v>
      </c>
      <c r="Q3553" t="str">
        <f t="shared" si="332"/>
        <v>theater</v>
      </c>
      <c r="R3553" t="str">
        <f t="shared" si="333"/>
        <v>spaces</v>
      </c>
      <c r="S3553" s="10">
        <f t="shared" si="334"/>
        <v>42387.398472222223</v>
      </c>
      <c r="T3553" s="10">
        <f t="shared" si="335"/>
        <v>42421.398472222223</v>
      </c>
    </row>
    <row r="3554" spans="1:20" ht="60" x14ac:dyDescent="0.25">
      <c r="A3554">
        <v>3282</v>
      </c>
      <c r="B3554" s="3" t="s">
        <v>3282</v>
      </c>
      <c r="C3554" s="3" t="s">
        <v>7392</v>
      </c>
      <c r="D3554">
        <v>31000</v>
      </c>
      <c r="E3554">
        <v>31820.5</v>
      </c>
      <c r="F3554" t="s">
        <v>8219</v>
      </c>
      <c r="G3554" t="s">
        <v>8224</v>
      </c>
      <c r="H3554" t="s">
        <v>8246</v>
      </c>
      <c r="I3554">
        <v>1461904788</v>
      </c>
      <c r="J3554">
        <v>1458103188</v>
      </c>
      <c r="K3554" t="b">
        <v>0</v>
      </c>
      <c r="L3554">
        <v>237</v>
      </c>
      <c r="M3554" t="b">
        <v>1</v>
      </c>
      <c r="N3554" t="s">
        <v>8271</v>
      </c>
      <c r="O3554" s="9">
        <f t="shared" si="330"/>
        <v>103</v>
      </c>
      <c r="P3554" s="5">
        <f t="shared" si="331"/>
        <v>134.26371308016877</v>
      </c>
      <c r="Q3554" t="str">
        <f t="shared" si="332"/>
        <v>theater</v>
      </c>
      <c r="R3554" t="str">
        <f t="shared" si="333"/>
        <v>plays</v>
      </c>
      <c r="S3554" s="10">
        <f t="shared" si="334"/>
        <v>42445.19430555556</v>
      </c>
      <c r="T3554" s="10">
        <f t="shared" si="335"/>
        <v>42489.19430555556</v>
      </c>
    </row>
    <row r="3555" spans="1:20" ht="45" x14ac:dyDescent="0.25">
      <c r="A3555">
        <v>18</v>
      </c>
      <c r="B3555" s="3" t="s">
        <v>20</v>
      </c>
      <c r="C3555" s="3" t="s">
        <v>4129</v>
      </c>
      <c r="D3555">
        <v>30000</v>
      </c>
      <c r="E3555">
        <v>31896.33</v>
      </c>
      <c r="F3555" t="s">
        <v>8219</v>
      </c>
      <c r="G3555" t="s">
        <v>8224</v>
      </c>
      <c r="H3555" t="s">
        <v>8246</v>
      </c>
      <c r="I3555">
        <v>1410958856</v>
      </c>
      <c r="J3555">
        <v>1408366856</v>
      </c>
      <c r="K3555" t="b">
        <v>0</v>
      </c>
      <c r="L3555">
        <v>342</v>
      </c>
      <c r="M3555" t="b">
        <v>1</v>
      </c>
      <c r="N3555" t="s">
        <v>8265</v>
      </c>
      <c r="O3555" s="9">
        <f t="shared" si="330"/>
        <v>106</v>
      </c>
      <c r="P3555" s="5">
        <f t="shared" si="331"/>
        <v>93.264122807017543</v>
      </c>
      <c r="Q3555" t="str">
        <f t="shared" si="332"/>
        <v>film &amp; video</v>
      </c>
      <c r="R3555" t="str">
        <f t="shared" si="333"/>
        <v>television</v>
      </c>
      <c r="S3555" s="10">
        <f t="shared" si="334"/>
        <v>41869.542314814818</v>
      </c>
      <c r="T3555" s="10">
        <f t="shared" si="335"/>
        <v>41899.542314814818</v>
      </c>
    </row>
    <row r="3556" spans="1:20" ht="30" x14ac:dyDescent="0.25">
      <c r="A3556">
        <v>2239</v>
      </c>
      <c r="B3556" s="3" t="s">
        <v>2240</v>
      </c>
      <c r="C3556" s="3" t="s">
        <v>6349</v>
      </c>
      <c r="D3556">
        <v>25000</v>
      </c>
      <c r="E3556">
        <v>32006.67</v>
      </c>
      <c r="F3556" t="s">
        <v>8219</v>
      </c>
      <c r="G3556" t="s">
        <v>8224</v>
      </c>
      <c r="H3556" t="s">
        <v>8246</v>
      </c>
      <c r="I3556">
        <v>1385870520</v>
      </c>
      <c r="J3556">
        <v>1382742014</v>
      </c>
      <c r="K3556" t="b">
        <v>0</v>
      </c>
      <c r="L3556">
        <v>426</v>
      </c>
      <c r="M3556" t="b">
        <v>1</v>
      </c>
      <c r="N3556" t="s">
        <v>8297</v>
      </c>
      <c r="O3556" s="9">
        <f t="shared" si="330"/>
        <v>128</v>
      </c>
      <c r="P3556" s="5">
        <f t="shared" si="331"/>
        <v>75.133028169014082</v>
      </c>
      <c r="Q3556" t="str">
        <f t="shared" si="332"/>
        <v>games</v>
      </c>
      <c r="R3556" t="str">
        <f t="shared" si="333"/>
        <v>tabletop games</v>
      </c>
      <c r="S3556" s="10">
        <f t="shared" si="334"/>
        <v>41572.958495370374</v>
      </c>
      <c r="T3556" s="10">
        <f t="shared" si="335"/>
        <v>41609.168055555558</v>
      </c>
    </row>
    <row r="3557" spans="1:20" ht="45" x14ac:dyDescent="0.25">
      <c r="A3557">
        <v>285</v>
      </c>
      <c r="B3557" s="3" t="s">
        <v>286</v>
      </c>
      <c r="C3557" s="3" t="s">
        <v>4395</v>
      </c>
      <c r="D3557">
        <v>14000</v>
      </c>
      <c r="E3557">
        <v>32035.51</v>
      </c>
      <c r="F3557" t="s">
        <v>8219</v>
      </c>
      <c r="G3557" t="s">
        <v>8224</v>
      </c>
      <c r="H3557" t="s">
        <v>8246</v>
      </c>
      <c r="I3557">
        <v>1379614128</v>
      </c>
      <c r="J3557">
        <v>1377022128</v>
      </c>
      <c r="K3557" t="b">
        <v>1</v>
      </c>
      <c r="L3557">
        <v>563</v>
      </c>
      <c r="M3557" t="b">
        <v>1</v>
      </c>
      <c r="N3557" t="s">
        <v>8269</v>
      </c>
      <c r="O3557" s="9">
        <f t="shared" si="330"/>
        <v>229</v>
      </c>
      <c r="P3557" s="5">
        <f t="shared" si="331"/>
        <v>56.901438721136763</v>
      </c>
      <c r="Q3557" t="str">
        <f t="shared" si="332"/>
        <v>film &amp; video</v>
      </c>
      <c r="R3557" t="str">
        <f t="shared" si="333"/>
        <v>documentary</v>
      </c>
      <c r="S3557" s="10">
        <f t="shared" si="334"/>
        <v>41506.756111111114</v>
      </c>
      <c r="T3557" s="10">
        <f t="shared" si="335"/>
        <v>41536.756111111114</v>
      </c>
    </row>
    <row r="3558" spans="1:20" ht="60" x14ac:dyDescent="0.25">
      <c r="A3558">
        <v>654</v>
      </c>
      <c r="B3558" s="3" t="s">
        <v>655</v>
      </c>
      <c r="C3558" s="3" t="s">
        <v>4764</v>
      </c>
      <c r="D3558">
        <v>12000</v>
      </c>
      <c r="E3558">
        <v>32075</v>
      </c>
      <c r="F3558" t="s">
        <v>8219</v>
      </c>
      <c r="G3558" t="s">
        <v>8224</v>
      </c>
      <c r="H3558" t="s">
        <v>8246</v>
      </c>
      <c r="I3558">
        <v>1436396313</v>
      </c>
      <c r="J3558">
        <v>1433804313</v>
      </c>
      <c r="K3558" t="b">
        <v>0</v>
      </c>
      <c r="L3558">
        <v>1013</v>
      </c>
      <c r="M3558" t="b">
        <v>1</v>
      </c>
      <c r="N3558" t="s">
        <v>8273</v>
      </c>
      <c r="O3558" s="9">
        <f t="shared" si="330"/>
        <v>267</v>
      </c>
      <c r="P3558" s="5">
        <f t="shared" si="331"/>
        <v>31.663376110562684</v>
      </c>
      <c r="Q3558" t="str">
        <f t="shared" si="332"/>
        <v>technology</v>
      </c>
      <c r="R3558" t="str">
        <f t="shared" si="333"/>
        <v>wearables</v>
      </c>
      <c r="S3558" s="10">
        <f t="shared" si="334"/>
        <v>42163.957326388889</v>
      </c>
      <c r="T3558" s="10">
        <f t="shared" si="335"/>
        <v>42193.957326388889</v>
      </c>
    </row>
    <row r="3559" spans="1:20" ht="45" x14ac:dyDescent="0.25">
      <c r="A3559">
        <v>2610</v>
      </c>
      <c r="B3559" s="3" t="s">
        <v>2610</v>
      </c>
      <c r="C3559" s="3" t="s">
        <v>6720</v>
      </c>
      <c r="D3559">
        <v>22765</v>
      </c>
      <c r="E3559">
        <v>32172.66</v>
      </c>
      <c r="F3559" t="s">
        <v>8219</v>
      </c>
      <c r="G3559" t="s">
        <v>8224</v>
      </c>
      <c r="H3559" t="s">
        <v>8246</v>
      </c>
      <c r="I3559">
        <v>1471849140</v>
      </c>
      <c r="J3559">
        <v>1468444125</v>
      </c>
      <c r="K3559" t="b">
        <v>1</v>
      </c>
      <c r="L3559">
        <v>577</v>
      </c>
      <c r="M3559" t="b">
        <v>1</v>
      </c>
      <c r="N3559" t="s">
        <v>8301</v>
      </c>
      <c r="O3559" s="9">
        <f t="shared" si="330"/>
        <v>141</v>
      </c>
      <c r="P3559" s="5">
        <f t="shared" si="331"/>
        <v>55.758509532062391</v>
      </c>
      <c r="Q3559" t="str">
        <f t="shared" si="332"/>
        <v>technology</v>
      </c>
      <c r="R3559" t="str">
        <f t="shared" si="333"/>
        <v>space exploration</v>
      </c>
      <c r="S3559" s="10">
        <f t="shared" si="334"/>
        <v>42564.881076388891</v>
      </c>
      <c r="T3559" s="10">
        <f t="shared" si="335"/>
        <v>42604.290972222225</v>
      </c>
    </row>
    <row r="3560" spans="1:20" ht="60" x14ac:dyDescent="0.25">
      <c r="A3560">
        <v>2607</v>
      </c>
      <c r="B3560" s="3" t="s">
        <v>2607</v>
      </c>
      <c r="C3560" s="3" t="s">
        <v>6717</v>
      </c>
      <c r="D3560">
        <v>8000</v>
      </c>
      <c r="E3560">
        <v>32616</v>
      </c>
      <c r="F3560" t="s">
        <v>8219</v>
      </c>
      <c r="G3560" t="s">
        <v>8224</v>
      </c>
      <c r="H3560" t="s">
        <v>8246</v>
      </c>
      <c r="I3560">
        <v>1439344800</v>
      </c>
      <c r="J3560">
        <v>1435611572</v>
      </c>
      <c r="K3560" t="b">
        <v>1</v>
      </c>
      <c r="L3560">
        <v>398</v>
      </c>
      <c r="M3560" t="b">
        <v>1</v>
      </c>
      <c r="N3560" t="s">
        <v>8301</v>
      </c>
      <c r="O3560" s="9">
        <f t="shared" si="330"/>
        <v>408</v>
      </c>
      <c r="P3560" s="5">
        <f t="shared" si="331"/>
        <v>81.949748743718587</v>
      </c>
      <c r="Q3560" t="str">
        <f t="shared" si="332"/>
        <v>technology</v>
      </c>
      <c r="R3560" t="str">
        <f t="shared" si="333"/>
        <v>space exploration</v>
      </c>
      <c r="S3560" s="10">
        <f t="shared" si="334"/>
        <v>42184.874675925923</v>
      </c>
      <c r="T3560" s="10">
        <f t="shared" si="335"/>
        <v>42228.083333333328</v>
      </c>
    </row>
    <row r="3561" spans="1:20" ht="60" x14ac:dyDescent="0.25">
      <c r="A3561">
        <v>39</v>
      </c>
      <c r="B3561" s="3" t="s">
        <v>41</v>
      </c>
      <c r="C3561" s="3" t="s">
        <v>4150</v>
      </c>
      <c r="D3561">
        <v>25000</v>
      </c>
      <c r="E3561">
        <v>32745</v>
      </c>
      <c r="F3561" t="s">
        <v>8219</v>
      </c>
      <c r="G3561" t="s">
        <v>8225</v>
      </c>
      <c r="H3561" t="s">
        <v>8247</v>
      </c>
      <c r="I3561">
        <v>1401058740</v>
      </c>
      <c r="J3561">
        <v>1398388068</v>
      </c>
      <c r="K3561" t="b">
        <v>0</v>
      </c>
      <c r="L3561">
        <v>217</v>
      </c>
      <c r="M3561" t="b">
        <v>1</v>
      </c>
      <c r="N3561" t="s">
        <v>8265</v>
      </c>
      <c r="O3561" s="9">
        <f t="shared" si="330"/>
        <v>131</v>
      </c>
      <c r="P3561" s="5">
        <f t="shared" si="331"/>
        <v>150.89861751152074</v>
      </c>
      <c r="Q3561" t="str">
        <f t="shared" si="332"/>
        <v>film &amp; video</v>
      </c>
      <c r="R3561" t="str">
        <f t="shared" si="333"/>
        <v>television</v>
      </c>
      <c r="S3561" s="10">
        <f t="shared" si="334"/>
        <v>41754.047083333331</v>
      </c>
      <c r="T3561" s="10">
        <f t="shared" si="335"/>
        <v>41784.957638888889</v>
      </c>
    </row>
    <row r="3562" spans="1:20" ht="45" x14ac:dyDescent="0.25">
      <c r="A3562">
        <v>854</v>
      </c>
      <c r="B3562" s="3" t="s">
        <v>855</v>
      </c>
      <c r="C3562" s="3" t="s">
        <v>4964</v>
      </c>
      <c r="D3562">
        <v>27800</v>
      </c>
      <c r="E3562">
        <v>32865.300000000003</v>
      </c>
      <c r="F3562" t="s">
        <v>8219</v>
      </c>
      <c r="G3562" t="s">
        <v>8224</v>
      </c>
      <c r="H3562" t="s">
        <v>8246</v>
      </c>
      <c r="I3562">
        <v>1482901546</v>
      </c>
      <c r="J3562">
        <v>1480309546</v>
      </c>
      <c r="K3562" t="b">
        <v>0</v>
      </c>
      <c r="L3562">
        <v>499</v>
      </c>
      <c r="M3562" t="b">
        <v>1</v>
      </c>
      <c r="N3562" t="s">
        <v>8277</v>
      </c>
      <c r="O3562" s="9">
        <f t="shared" si="330"/>
        <v>118</v>
      </c>
      <c r="P3562" s="5">
        <f t="shared" si="331"/>
        <v>65.8623246492986</v>
      </c>
      <c r="Q3562" t="str">
        <f t="shared" si="332"/>
        <v>music</v>
      </c>
      <c r="R3562" t="str">
        <f t="shared" si="333"/>
        <v>metal</v>
      </c>
      <c r="S3562" s="10">
        <f t="shared" si="334"/>
        <v>42702.212337962963</v>
      </c>
      <c r="T3562" s="10">
        <f t="shared" si="335"/>
        <v>42732.212337962963</v>
      </c>
    </row>
    <row r="3563" spans="1:20" ht="60" x14ac:dyDescent="0.25">
      <c r="A3563">
        <v>3029</v>
      </c>
      <c r="B3563" s="3" t="s">
        <v>3029</v>
      </c>
      <c r="C3563" s="3" t="s">
        <v>7139</v>
      </c>
      <c r="D3563">
        <v>30000</v>
      </c>
      <c r="E3563">
        <v>32903</v>
      </c>
      <c r="F3563" t="s">
        <v>8219</v>
      </c>
      <c r="G3563" t="s">
        <v>8224</v>
      </c>
      <c r="H3563" t="s">
        <v>8246</v>
      </c>
      <c r="I3563">
        <v>1416285300</v>
      </c>
      <c r="J3563">
        <v>1413824447</v>
      </c>
      <c r="K3563" t="b">
        <v>0</v>
      </c>
      <c r="L3563">
        <v>348</v>
      </c>
      <c r="M3563" t="b">
        <v>1</v>
      </c>
      <c r="N3563" t="s">
        <v>8303</v>
      </c>
      <c r="O3563" s="9">
        <f t="shared" si="330"/>
        <v>110</v>
      </c>
      <c r="P3563" s="5">
        <f t="shared" si="331"/>
        <v>94.548850574712645</v>
      </c>
      <c r="Q3563" t="str">
        <f t="shared" si="332"/>
        <v>theater</v>
      </c>
      <c r="R3563" t="str">
        <f t="shared" si="333"/>
        <v>spaces</v>
      </c>
      <c r="S3563" s="10">
        <f t="shared" si="334"/>
        <v>41932.708877314813</v>
      </c>
      <c r="T3563" s="10">
        <f t="shared" si="335"/>
        <v>41961.190972222219</v>
      </c>
    </row>
    <row r="3564" spans="1:20" ht="60" x14ac:dyDescent="0.25">
      <c r="A3564">
        <v>722</v>
      </c>
      <c r="B3564" s="3" t="s">
        <v>723</v>
      </c>
      <c r="C3564" s="3" t="s">
        <v>4832</v>
      </c>
      <c r="D3564">
        <v>25000</v>
      </c>
      <c r="E3564">
        <v>33006</v>
      </c>
      <c r="F3564" t="s">
        <v>8219</v>
      </c>
      <c r="G3564" t="s">
        <v>8224</v>
      </c>
      <c r="H3564" t="s">
        <v>8246</v>
      </c>
      <c r="I3564">
        <v>1333909178</v>
      </c>
      <c r="J3564">
        <v>1331320778</v>
      </c>
      <c r="K3564" t="b">
        <v>0</v>
      </c>
      <c r="L3564">
        <v>153</v>
      </c>
      <c r="M3564" t="b">
        <v>1</v>
      </c>
      <c r="N3564" t="s">
        <v>8274</v>
      </c>
      <c r="O3564" s="9">
        <f t="shared" si="330"/>
        <v>132</v>
      </c>
      <c r="P3564" s="5">
        <f t="shared" si="331"/>
        <v>215.72549019607843</v>
      </c>
      <c r="Q3564" t="str">
        <f t="shared" si="332"/>
        <v>publishing</v>
      </c>
      <c r="R3564" t="str">
        <f t="shared" si="333"/>
        <v>nonfiction</v>
      </c>
      <c r="S3564" s="10">
        <f t="shared" si="334"/>
        <v>40977.805300925924</v>
      </c>
      <c r="T3564" s="10">
        <f t="shared" si="335"/>
        <v>41007.76363425926</v>
      </c>
    </row>
    <row r="3565" spans="1:20" ht="60" x14ac:dyDescent="0.25">
      <c r="A3565">
        <v>1471</v>
      </c>
      <c r="B3565" s="3" t="s">
        <v>1472</v>
      </c>
      <c r="C3565" s="3" t="s">
        <v>5581</v>
      </c>
      <c r="D3565">
        <v>32000</v>
      </c>
      <c r="E3565">
        <v>33229</v>
      </c>
      <c r="F3565" t="s">
        <v>8219</v>
      </c>
      <c r="G3565" t="s">
        <v>8224</v>
      </c>
      <c r="H3565" t="s">
        <v>8246</v>
      </c>
      <c r="I3565">
        <v>1428620334</v>
      </c>
      <c r="J3565">
        <v>1426028334</v>
      </c>
      <c r="K3565" t="b">
        <v>1</v>
      </c>
      <c r="L3565">
        <v>343</v>
      </c>
      <c r="M3565" t="b">
        <v>1</v>
      </c>
      <c r="N3565" t="s">
        <v>8288</v>
      </c>
      <c r="O3565" s="9">
        <f t="shared" si="330"/>
        <v>104</v>
      </c>
      <c r="P3565" s="5">
        <f t="shared" si="331"/>
        <v>96.877551020408163</v>
      </c>
      <c r="Q3565" t="str">
        <f t="shared" si="332"/>
        <v>publishing</v>
      </c>
      <c r="R3565" t="str">
        <f t="shared" si="333"/>
        <v>radio &amp; podcasts</v>
      </c>
      <c r="S3565" s="10">
        <f t="shared" si="334"/>
        <v>42073.957569444443</v>
      </c>
      <c r="T3565" s="10">
        <f t="shared" si="335"/>
        <v>42103.957569444443</v>
      </c>
    </row>
    <row r="3566" spans="1:20" ht="30" x14ac:dyDescent="0.25">
      <c r="A3566">
        <v>2026</v>
      </c>
      <c r="B3566" s="3" t="s">
        <v>2027</v>
      </c>
      <c r="C3566" s="3" t="s">
        <v>6136</v>
      </c>
      <c r="D3566">
        <v>25000</v>
      </c>
      <c r="E3566">
        <v>33370.769999999997</v>
      </c>
      <c r="F3566" t="s">
        <v>8219</v>
      </c>
      <c r="G3566" t="s">
        <v>8224</v>
      </c>
      <c r="H3566" t="s">
        <v>8246</v>
      </c>
      <c r="I3566">
        <v>1398052740</v>
      </c>
      <c r="J3566">
        <v>1394127585</v>
      </c>
      <c r="K3566" t="b">
        <v>1</v>
      </c>
      <c r="L3566">
        <v>454</v>
      </c>
      <c r="M3566" t="b">
        <v>1</v>
      </c>
      <c r="N3566" t="s">
        <v>8295</v>
      </c>
      <c r="O3566" s="9">
        <f t="shared" si="330"/>
        <v>133</v>
      </c>
      <c r="P3566" s="5">
        <f t="shared" si="331"/>
        <v>73.503898678414089</v>
      </c>
      <c r="Q3566" t="str">
        <f t="shared" si="332"/>
        <v>technology</v>
      </c>
      <c r="R3566" t="str">
        <f t="shared" si="333"/>
        <v>hardware</v>
      </c>
      <c r="S3566" s="10">
        <f t="shared" si="334"/>
        <v>41704.735937500001</v>
      </c>
      <c r="T3566" s="10">
        <f t="shared" si="335"/>
        <v>41750.165972222225</v>
      </c>
    </row>
    <row r="3567" spans="1:20" ht="60" x14ac:dyDescent="0.25">
      <c r="A3567">
        <v>1477</v>
      </c>
      <c r="B3567" s="3" t="s">
        <v>1478</v>
      </c>
      <c r="C3567" s="3" t="s">
        <v>5587</v>
      </c>
      <c r="D3567">
        <v>30000</v>
      </c>
      <c r="E3567">
        <v>33393</v>
      </c>
      <c r="F3567" t="s">
        <v>8219</v>
      </c>
      <c r="G3567" t="s">
        <v>8224</v>
      </c>
      <c r="H3567" t="s">
        <v>8246</v>
      </c>
      <c r="I3567">
        <v>1324609200</v>
      </c>
      <c r="J3567">
        <v>1319467604</v>
      </c>
      <c r="K3567" t="b">
        <v>1</v>
      </c>
      <c r="L3567">
        <v>369</v>
      </c>
      <c r="M3567" t="b">
        <v>1</v>
      </c>
      <c r="N3567" t="s">
        <v>8288</v>
      </c>
      <c r="O3567" s="9">
        <f t="shared" si="330"/>
        <v>111</v>
      </c>
      <c r="P3567" s="5">
        <f t="shared" si="331"/>
        <v>90.495934959349597</v>
      </c>
      <c r="Q3567" t="str">
        <f t="shared" si="332"/>
        <v>publishing</v>
      </c>
      <c r="R3567" t="str">
        <f t="shared" si="333"/>
        <v>radio &amp; podcasts</v>
      </c>
      <c r="S3567" s="10">
        <f t="shared" si="334"/>
        <v>40840.615787037037</v>
      </c>
      <c r="T3567" s="10">
        <f t="shared" si="335"/>
        <v>40900.125</v>
      </c>
    </row>
    <row r="3568" spans="1:20" ht="30" x14ac:dyDescent="0.25">
      <c r="A3568">
        <v>1975</v>
      </c>
      <c r="B3568" s="3" t="s">
        <v>1976</v>
      </c>
      <c r="C3568" s="3" t="s">
        <v>6085</v>
      </c>
      <c r="D3568">
        <v>16000</v>
      </c>
      <c r="E3568">
        <v>33393.339999999997</v>
      </c>
      <c r="F3568" t="s">
        <v>8219</v>
      </c>
      <c r="G3568" t="s">
        <v>8224</v>
      </c>
      <c r="H3568" t="s">
        <v>8246</v>
      </c>
      <c r="I3568">
        <v>1362938851</v>
      </c>
      <c r="J3568">
        <v>1360346851</v>
      </c>
      <c r="K3568" t="b">
        <v>1</v>
      </c>
      <c r="L3568">
        <v>253</v>
      </c>
      <c r="M3568" t="b">
        <v>1</v>
      </c>
      <c r="N3568" t="s">
        <v>8295</v>
      </c>
      <c r="O3568" s="9">
        <f t="shared" si="330"/>
        <v>209</v>
      </c>
      <c r="P3568" s="5">
        <f t="shared" si="331"/>
        <v>131.98948616600788</v>
      </c>
      <c r="Q3568" t="str">
        <f t="shared" si="332"/>
        <v>technology</v>
      </c>
      <c r="R3568" t="str">
        <f t="shared" si="333"/>
        <v>hardware</v>
      </c>
      <c r="S3568" s="10">
        <f t="shared" si="334"/>
        <v>41313.755219907405</v>
      </c>
      <c r="T3568" s="10">
        <f t="shared" si="335"/>
        <v>41343.755219907405</v>
      </c>
    </row>
    <row r="3569" spans="1:20" ht="60" x14ac:dyDescent="0.25">
      <c r="A3569">
        <v>2038</v>
      </c>
      <c r="B3569" s="3" t="s">
        <v>2039</v>
      </c>
      <c r="C3569" s="3" t="s">
        <v>6148</v>
      </c>
      <c r="D3569">
        <v>8000</v>
      </c>
      <c r="E3569">
        <v>33641</v>
      </c>
      <c r="F3569" t="s">
        <v>8219</v>
      </c>
      <c r="G3569" t="s">
        <v>8225</v>
      </c>
      <c r="H3569" t="s">
        <v>8247</v>
      </c>
      <c r="I3569">
        <v>1372701600</v>
      </c>
      <c r="J3569">
        <v>1369895421</v>
      </c>
      <c r="K3569" t="b">
        <v>1</v>
      </c>
      <c r="L3569">
        <v>204</v>
      </c>
      <c r="M3569" t="b">
        <v>1</v>
      </c>
      <c r="N3569" t="s">
        <v>8295</v>
      </c>
      <c r="O3569" s="9">
        <f t="shared" si="330"/>
        <v>421</v>
      </c>
      <c r="P3569" s="5">
        <f t="shared" si="331"/>
        <v>164.90686274509804</v>
      </c>
      <c r="Q3569" t="str">
        <f t="shared" si="332"/>
        <v>technology</v>
      </c>
      <c r="R3569" t="str">
        <f t="shared" si="333"/>
        <v>hardware</v>
      </c>
      <c r="S3569" s="10">
        <f t="shared" si="334"/>
        <v>41424.27107638889</v>
      </c>
      <c r="T3569" s="10">
        <f t="shared" si="335"/>
        <v>41456.75</v>
      </c>
    </row>
    <row r="3570" spans="1:20" ht="45" x14ac:dyDescent="0.25">
      <c r="A3570">
        <v>1953</v>
      </c>
      <c r="B3570" s="3" t="s">
        <v>1954</v>
      </c>
      <c r="C3570" s="3" t="s">
        <v>6063</v>
      </c>
      <c r="D3570">
        <v>15000</v>
      </c>
      <c r="E3570">
        <v>33892</v>
      </c>
      <c r="F3570" t="s">
        <v>8219</v>
      </c>
      <c r="G3570" t="s">
        <v>8224</v>
      </c>
      <c r="H3570" t="s">
        <v>8246</v>
      </c>
      <c r="I3570">
        <v>1330657200</v>
      </c>
      <c r="J3570">
        <v>1328158065</v>
      </c>
      <c r="K3570" t="b">
        <v>1</v>
      </c>
      <c r="L3570">
        <v>147</v>
      </c>
      <c r="M3570" t="b">
        <v>1</v>
      </c>
      <c r="N3570" t="s">
        <v>8295</v>
      </c>
      <c r="O3570" s="9">
        <f t="shared" si="330"/>
        <v>226</v>
      </c>
      <c r="P3570" s="5">
        <f t="shared" si="331"/>
        <v>230.55782312925169</v>
      </c>
      <c r="Q3570" t="str">
        <f t="shared" si="332"/>
        <v>technology</v>
      </c>
      <c r="R3570" t="str">
        <f t="shared" si="333"/>
        <v>hardware</v>
      </c>
      <c r="S3570" s="10">
        <f t="shared" si="334"/>
        <v>40941.199826388889</v>
      </c>
      <c r="T3570" s="10">
        <f t="shared" si="335"/>
        <v>40970.125</v>
      </c>
    </row>
    <row r="3571" spans="1:20" ht="60" x14ac:dyDescent="0.25">
      <c r="A3571">
        <v>1369</v>
      </c>
      <c r="B3571" s="3" t="s">
        <v>1370</v>
      </c>
      <c r="C3571" s="3" t="s">
        <v>5479</v>
      </c>
      <c r="D3571">
        <v>32360</v>
      </c>
      <c r="E3571">
        <v>34090.629999999997</v>
      </c>
      <c r="F3571" t="s">
        <v>8219</v>
      </c>
      <c r="G3571" t="s">
        <v>8224</v>
      </c>
      <c r="H3571" t="s">
        <v>8246</v>
      </c>
      <c r="I3571">
        <v>1397225746</v>
      </c>
      <c r="J3571">
        <v>1394633746</v>
      </c>
      <c r="K3571" t="b">
        <v>0</v>
      </c>
      <c r="L3571">
        <v>406</v>
      </c>
      <c r="M3571" t="b">
        <v>1</v>
      </c>
      <c r="N3571" t="s">
        <v>8276</v>
      </c>
      <c r="O3571" s="9">
        <f t="shared" si="330"/>
        <v>105</v>
      </c>
      <c r="P3571" s="5">
        <f t="shared" si="331"/>
        <v>83.967068965517228</v>
      </c>
      <c r="Q3571" t="str">
        <f t="shared" si="332"/>
        <v>music</v>
      </c>
      <c r="R3571" t="str">
        <f t="shared" si="333"/>
        <v>rock</v>
      </c>
      <c r="S3571" s="10">
        <f t="shared" si="334"/>
        <v>41710.594282407408</v>
      </c>
      <c r="T3571" s="10">
        <f t="shared" si="335"/>
        <v>41740.594282407408</v>
      </c>
    </row>
    <row r="3572" spans="1:20" ht="60" x14ac:dyDescent="0.25">
      <c r="A3572">
        <v>344</v>
      </c>
      <c r="B3572" s="3" t="s">
        <v>345</v>
      </c>
      <c r="C3572" s="3" t="s">
        <v>4454</v>
      </c>
      <c r="D3572">
        <v>33500</v>
      </c>
      <c r="E3572">
        <v>34198</v>
      </c>
      <c r="F3572" t="s">
        <v>8219</v>
      </c>
      <c r="G3572" t="s">
        <v>8224</v>
      </c>
      <c r="H3572" t="s">
        <v>8246</v>
      </c>
      <c r="I3572">
        <v>1433125200</v>
      </c>
      <c r="J3572">
        <v>1429312694</v>
      </c>
      <c r="K3572" t="b">
        <v>1</v>
      </c>
      <c r="L3572">
        <v>285</v>
      </c>
      <c r="M3572" t="b">
        <v>1</v>
      </c>
      <c r="N3572" t="s">
        <v>8269</v>
      </c>
      <c r="O3572" s="9">
        <f t="shared" si="330"/>
        <v>102</v>
      </c>
      <c r="P3572" s="5">
        <f t="shared" si="331"/>
        <v>119.99298245614035</v>
      </c>
      <c r="Q3572" t="str">
        <f t="shared" si="332"/>
        <v>film &amp; video</v>
      </c>
      <c r="R3572" t="str">
        <f t="shared" si="333"/>
        <v>documentary</v>
      </c>
      <c r="S3572" s="10">
        <f t="shared" si="334"/>
        <v>42111.970995370371</v>
      </c>
      <c r="T3572" s="10">
        <f t="shared" si="335"/>
        <v>42156.097222222219</v>
      </c>
    </row>
    <row r="3573" spans="1:20" ht="45" x14ac:dyDescent="0.25">
      <c r="A3573">
        <v>2178</v>
      </c>
      <c r="B3573" s="3" t="s">
        <v>2179</v>
      </c>
      <c r="C3573" s="3" t="s">
        <v>6288</v>
      </c>
      <c r="D3573">
        <v>25000</v>
      </c>
      <c r="E3573">
        <v>34660</v>
      </c>
      <c r="F3573" t="s">
        <v>8219</v>
      </c>
      <c r="G3573" t="s">
        <v>8224</v>
      </c>
      <c r="H3573" t="s">
        <v>8246</v>
      </c>
      <c r="I3573">
        <v>1484752597</v>
      </c>
      <c r="J3573">
        <v>1482160597</v>
      </c>
      <c r="K3573" t="b">
        <v>0</v>
      </c>
      <c r="L3573">
        <v>859</v>
      </c>
      <c r="M3573" t="b">
        <v>1</v>
      </c>
      <c r="N3573" t="s">
        <v>8276</v>
      </c>
      <c r="O3573" s="9">
        <f t="shared" si="330"/>
        <v>139</v>
      </c>
      <c r="P3573" s="5">
        <f t="shared" si="331"/>
        <v>40.349243306169967</v>
      </c>
      <c r="Q3573" t="str">
        <f t="shared" si="332"/>
        <v>music</v>
      </c>
      <c r="R3573" t="str">
        <f t="shared" si="333"/>
        <v>rock</v>
      </c>
      <c r="S3573" s="10">
        <f t="shared" si="334"/>
        <v>42723.63653935185</v>
      </c>
      <c r="T3573" s="10">
        <f t="shared" si="335"/>
        <v>42753.63653935185</v>
      </c>
    </row>
    <row r="3574" spans="1:20" ht="60" x14ac:dyDescent="0.25">
      <c r="A3574">
        <v>1472</v>
      </c>
      <c r="B3574" s="3" t="s">
        <v>1473</v>
      </c>
      <c r="C3574" s="3" t="s">
        <v>5582</v>
      </c>
      <c r="D3574">
        <v>25000</v>
      </c>
      <c r="E3574">
        <v>34676</v>
      </c>
      <c r="F3574" t="s">
        <v>8219</v>
      </c>
      <c r="G3574" t="s">
        <v>8224</v>
      </c>
      <c r="H3574" t="s">
        <v>8246</v>
      </c>
      <c r="I3574">
        <v>1381928503</v>
      </c>
      <c r="J3574">
        <v>1379336503</v>
      </c>
      <c r="K3574" t="b">
        <v>1</v>
      </c>
      <c r="L3574">
        <v>336</v>
      </c>
      <c r="M3574" t="b">
        <v>1</v>
      </c>
      <c r="N3574" t="s">
        <v>8288</v>
      </c>
      <c r="O3574" s="9">
        <f t="shared" si="330"/>
        <v>139</v>
      </c>
      <c r="P3574" s="5">
        <f t="shared" si="331"/>
        <v>103.20238095238095</v>
      </c>
      <c r="Q3574" t="str">
        <f t="shared" si="332"/>
        <v>publishing</v>
      </c>
      <c r="R3574" t="str">
        <f t="shared" si="333"/>
        <v>radio &amp; podcasts</v>
      </c>
      <c r="S3574" s="10">
        <f t="shared" si="334"/>
        <v>41533.542858796296</v>
      </c>
      <c r="T3574" s="10">
        <f t="shared" si="335"/>
        <v>41563.542858796296</v>
      </c>
    </row>
    <row r="3575" spans="1:20" ht="45" x14ac:dyDescent="0.25">
      <c r="A3575">
        <v>2190</v>
      </c>
      <c r="B3575" s="3" t="s">
        <v>2191</v>
      </c>
      <c r="C3575" s="3" t="s">
        <v>6300</v>
      </c>
      <c r="D3575">
        <v>19000</v>
      </c>
      <c r="E3575">
        <v>35076</v>
      </c>
      <c r="F3575" t="s">
        <v>8219</v>
      </c>
      <c r="G3575" t="s">
        <v>8224</v>
      </c>
      <c r="H3575" t="s">
        <v>8246</v>
      </c>
      <c r="I3575">
        <v>1458716340</v>
      </c>
      <c r="J3575">
        <v>1455721204</v>
      </c>
      <c r="K3575" t="b">
        <v>0</v>
      </c>
      <c r="L3575">
        <v>537</v>
      </c>
      <c r="M3575" t="b">
        <v>1</v>
      </c>
      <c r="N3575" t="s">
        <v>8297</v>
      </c>
      <c r="O3575" s="9">
        <f t="shared" si="330"/>
        <v>185</v>
      </c>
      <c r="P3575" s="5">
        <f t="shared" si="331"/>
        <v>65.318435754189949</v>
      </c>
      <c r="Q3575" t="str">
        <f t="shared" si="332"/>
        <v>games</v>
      </c>
      <c r="R3575" t="str">
        <f t="shared" si="333"/>
        <v>tabletop games</v>
      </c>
      <c r="S3575" s="10">
        <f t="shared" si="334"/>
        <v>42417.625046296293</v>
      </c>
      <c r="T3575" s="10">
        <f t="shared" si="335"/>
        <v>42452.290972222225</v>
      </c>
    </row>
    <row r="3576" spans="1:20" ht="60" x14ac:dyDescent="0.25">
      <c r="A3576">
        <v>3215</v>
      </c>
      <c r="B3576" s="3" t="s">
        <v>3215</v>
      </c>
      <c r="C3576" s="3" t="s">
        <v>7325</v>
      </c>
      <c r="D3576">
        <v>35000</v>
      </c>
      <c r="E3576">
        <v>35123</v>
      </c>
      <c r="F3576" t="s">
        <v>8219</v>
      </c>
      <c r="G3576" t="s">
        <v>8224</v>
      </c>
      <c r="H3576" t="s">
        <v>8246</v>
      </c>
      <c r="I3576">
        <v>1441857540</v>
      </c>
      <c r="J3576">
        <v>1438617471</v>
      </c>
      <c r="K3576" t="b">
        <v>1</v>
      </c>
      <c r="L3576">
        <v>134</v>
      </c>
      <c r="M3576" t="b">
        <v>1</v>
      </c>
      <c r="N3576" t="s">
        <v>8271</v>
      </c>
      <c r="O3576" s="9">
        <f t="shared" si="330"/>
        <v>100</v>
      </c>
      <c r="P3576" s="5">
        <f t="shared" si="331"/>
        <v>262.11194029850748</v>
      </c>
      <c r="Q3576" t="str">
        <f t="shared" si="332"/>
        <v>theater</v>
      </c>
      <c r="R3576" t="str">
        <f t="shared" si="333"/>
        <v>plays</v>
      </c>
      <c r="S3576" s="10">
        <f t="shared" si="334"/>
        <v>42219.665173611109</v>
      </c>
      <c r="T3576" s="10">
        <f t="shared" si="335"/>
        <v>42257.165972222225</v>
      </c>
    </row>
    <row r="3577" spans="1:20" ht="30" x14ac:dyDescent="0.25">
      <c r="A3577">
        <v>3237</v>
      </c>
      <c r="B3577" s="3" t="s">
        <v>3237</v>
      </c>
      <c r="C3577" s="3" t="s">
        <v>7347</v>
      </c>
      <c r="D3577">
        <v>35000</v>
      </c>
      <c r="E3577">
        <v>35275.64</v>
      </c>
      <c r="F3577" t="s">
        <v>8219</v>
      </c>
      <c r="G3577" t="s">
        <v>8224</v>
      </c>
      <c r="H3577" t="s">
        <v>8246</v>
      </c>
      <c r="I3577">
        <v>1443499140</v>
      </c>
      <c r="J3577">
        <v>1441452184</v>
      </c>
      <c r="K3577" t="b">
        <v>1</v>
      </c>
      <c r="L3577">
        <v>269</v>
      </c>
      <c r="M3577" t="b">
        <v>1</v>
      </c>
      <c r="N3577" t="s">
        <v>8271</v>
      </c>
      <c r="O3577" s="9">
        <f t="shared" si="330"/>
        <v>101</v>
      </c>
      <c r="P3577" s="5">
        <f t="shared" si="331"/>
        <v>131.13620817843866</v>
      </c>
      <c r="Q3577" t="str">
        <f t="shared" si="332"/>
        <v>theater</v>
      </c>
      <c r="R3577" t="str">
        <f t="shared" si="333"/>
        <v>plays</v>
      </c>
      <c r="S3577" s="10">
        <f t="shared" si="334"/>
        <v>42252.474351851852</v>
      </c>
      <c r="T3577" s="10">
        <f t="shared" si="335"/>
        <v>42276.165972222225</v>
      </c>
    </row>
    <row r="3578" spans="1:20" ht="45" x14ac:dyDescent="0.25">
      <c r="A3578">
        <v>2454</v>
      </c>
      <c r="B3578" s="3" t="s">
        <v>2455</v>
      </c>
      <c r="C3578" s="3" t="s">
        <v>6564</v>
      </c>
      <c r="D3578">
        <v>35000</v>
      </c>
      <c r="E3578">
        <v>35296</v>
      </c>
      <c r="F3578" t="s">
        <v>8219</v>
      </c>
      <c r="G3578" t="s">
        <v>8224</v>
      </c>
      <c r="H3578" t="s">
        <v>8246</v>
      </c>
      <c r="I3578">
        <v>1489207808</v>
      </c>
      <c r="J3578">
        <v>1486183808</v>
      </c>
      <c r="K3578" t="b">
        <v>0</v>
      </c>
      <c r="L3578">
        <v>130</v>
      </c>
      <c r="M3578" t="b">
        <v>1</v>
      </c>
      <c r="N3578" t="s">
        <v>8298</v>
      </c>
      <c r="O3578" s="9">
        <f t="shared" si="330"/>
        <v>101</v>
      </c>
      <c r="P3578" s="5">
        <f t="shared" si="331"/>
        <v>271.50769230769231</v>
      </c>
      <c r="Q3578" t="str">
        <f t="shared" si="332"/>
        <v>food</v>
      </c>
      <c r="R3578" t="str">
        <f t="shared" si="333"/>
        <v>small batch</v>
      </c>
      <c r="S3578" s="10">
        <f t="shared" si="334"/>
        <v>42770.201481481476</v>
      </c>
      <c r="T3578" s="10">
        <f t="shared" si="335"/>
        <v>42805.201481481476</v>
      </c>
    </row>
    <row r="3579" spans="1:20" x14ac:dyDescent="0.25">
      <c r="A3579">
        <v>2989</v>
      </c>
      <c r="B3579" s="3" t="s">
        <v>2989</v>
      </c>
      <c r="C3579" s="3" t="s">
        <v>7099</v>
      </c>
      <c r="D3579">
        <v>20000</v>
      </c>
      <c r="E3579">
        <v>35307</v>
      </c>
      <c r="F3579" t="s">
        <v>8219</v>
      </c>
      <c r="G3579" t="s">
        <v>8224</v>
      </c>
      <c r="H3579" t="s">
        <v>8246</v>
      </c>
      <c r="I3579">
        <v>1450673940</v>
      </c>
      <c r="J3579">
        <v>1448756962</v>
      </c>
      <c r="K3579" t="b">
        <v>0</v>
      </c>
      <c r="L3579">
        <v>364</v>
      </c>
      <c r="M3579" t="b">
        <v>1</v>
      </c>
      <c r="N3579" t="s">
        <v>8303</v>
      </c>
      <c r="O3579" s="9">
        <f t="shared" si="330"/>
        <v>177</v>
      </c>
      <c r="P3579" s="5">
        <f t="shared" si="331"/>
        <v>96.997252747252745</v>
      </c>
      <c r="Q3579" t="str">
        <f t="shared" si="332"/>
        <v>theater</v>
      </c>
      <c r="R3579" t="str">
        <f t="shared" si="333"/>
        <v>spaces</v>
      </c>
      <c r="S3579" s="10">
        <f t="shared" si="334"/>
        <v>42337.02039351852</v>
      </c>
      <c r="T3579" s="10">
        <f t="shared" si="335"/>
        <v>42359.207638888889</v>
      </c>
    </row>
    <row r="3580" spans="1:20" ht="60" x14ac:dyDescent="0.25">
      <c r="A3580">
        <v>1256</v>
      </c>
      <c r="B3580" s="3" t="s">
        <v>1257</v>
      </c>
      <c r="C3580" s="3" t="s">
        <v>5366</v>
      </c>
      <c r="D3580">
        <v>30000</v>
      </c>
      <c r="E3580">
        <v>35389.129999999997</v>
      </c>
      <c r="F3580" t="s">
        <v>8219</v>
      </c>
      <c r="G3580" t="s">
        <v>8224</v>
      </c>
      <c r="H3580" t="s">
        <v>8246</v>
      </c>
      <c r="I3580">
        <v>1329084231</v>
      </c>
      <c r="J3580">
        <v>1326492231</v>
      </c>
      <c r="K3580" t="b">
        <v>1</v>
      </c>
      <c r="L3580">
        <v>361</v>
      </c>
      <c r="M3580" t="b">
        <v>1</v>
      </c>
      <c r="N3580" t="s">
        <v>8276</v>
      </c>
      <c r="O3580" s="9">
        <f t="shared" si="330"/>
        <v>118</v>
      </c>
      <c r="P3580" s="5">
        <f t="shared" si="331"/>
        <v>98.030831024930734</v>
      </c>
      <c r="Q3580" t="str">
        <f t="shared" si="332"/>
        <v>music</v>
      </c>
      <c r="R3580" t="str">
        <f t="shared" si="333"/>
        <v>rock</v>
      </c>
      <c r="S3580" s="10">
        <f t="shared" si="334"/>
        <v>40921.919340277782</v>
      </c>
      <c r="T3580" s="10">
        <f t="shared" si="335"/>
        <v>40951.919340277782</v>
      </c>
    </row>
    <row r="3581" spans="1:20" ht="60" x14ac:dyDescent="0.25">
      <c r="A3581">
        <v>330</v>
      </c>
      <c r="B3581" s="3" t="s">
        <v>331</v>
      </c>
      <c r="C3581" s="3" t="s">
        <v>4440</v>
      </c>
      <c r="D3581">
        <v>35000</v>
      </c>
      <c r="E3581">
        <v>35640</v>
      </c>
      <c r="F3581" t="s">
        <v>8219</v>
      </c>
      <c r="G3581" t="s">
        <v>8224</v>
      </c>
      <c r="H3581" t="s">
        <v>8246</v>
      </c>
      <c r="I3581">
        <v>1368763140</v>
      </c>
      <c r="J3581">
        <v>1366028563</v>
      </c>
      <c r="K3581" t="b">
        <v>1</v>
      </c>
      <c r="L3581">
        <v>340</v>
      </c>
      <c r="M3581" t="b">
        <v>1</v>
      </c>
      <c r="N3581" t="s">
        <v>8269</v>
      </c>
      <c r="O3581" s="9">
        <f t="shared" si="330"/>
        <v>102</v>
      </c>
      <c r="P3581" s="5">
        <f t="shared" si="331"/>
        <v>104.82352941176471</v>
      </c>
      <c r="Q3581" t="str">
        <f t="shared" si="332"/>
        <v>film &amp; video</v>
      </c>
      <c r="R3581" t="str">
        <f t="shared" si="333"/>
        <v>documentary</v>
      </c>
      <c r="S3581" s="10">
        <f t="shared" si="334"/>
        <v>41379.515775462962</v>
      </c>
      <c r="T3581" s="10">
        <f t="shared" si="335"/>
        <v>41411.165972222225</v>
      </c>
    </row>
    <row r="3582" spans="1:20" ht="60" x14ac:dyDescent="0.25">
      <c r="A3582">
        <v>2330</v>
      </c>
      <c r="B3582" s="3" t="s">
        <v>2331</v>
      </c>
      <c r="C3582" s="3" t="s">
        <v>6440</v>
      </c>
      <c r="D3582">
        <v>35000</v>
      </c>
      <c r="E3582">
        <v>35848</v>
      </c>
      <c r="F3582" t="s">
        <v>8219</v>
      </c>
      <c r="G3582" t="s">
        <v>8224</v>
      </c>
      <c r="H3582" t="s">
        <v>8246</v>
      </c>
      <c r="I3582">
        <v>1451001600</v>
      </c>
      <c r="J3582">
        <v>1448400943</v>
      </c>
      <c r="K3582" t="b">
        <v>1</v>
      </c>
      <c r="L3582">
        <v>163</v>
      </c>
      <c r="M3582" t="b">
        <v>1</v>
      </c>
      <c r="N3582" t="s">
        <v>8298</v>
      </c>
      <c r="O3582" s="9">
        <f t="shared" si="330"/>
        <v>102</v>
      </c>
      <c r="P3582" s="5">
        <f t="shared" si="331"/>
        <v>219.92638036809817</v>
      </c>
      <c r="Q3582" t="str">
        <f t="shared" si="332"/>
        <v>food</v>
      </c>
      <c r="R3582" t="str">
        <f t="shared" si="333"/>
        <v>small batch</v>
      </c>
      <c r="S3582" s="10">
        <f t="shared" si="334"/>
        <v>42332.89980324074</v>
      </c>
      <c r="T3582" s="10">
        <f t="shared" si="335"/>
        <v>42363</v>
      </c>
    </row>
    <row r="3583" spans="1:20" ht="45" x14ac:dyDescent="0.25">
      <c r="A3583">
        <v>321</v>
      </c>
      <c r="B3583" s="3" t="s">
        <v>322</v>
      </c>
      <c r="C3583" s="3" t="s">
        <v>4431</v>
      </c>
      <c r="D3583">
        <v>35000</v>
      </c>
      <c r="E3583">
        <v>35932</v>
      </c>
      <c r="F3583" t="s">
        <v>8219</v>
      </c>
      <c r="G3583" t="s">
        <v>8236</v>
      </c>
      <c r="H3583" t="s">
        <v>8249</v>
      </c>
      <c r="I3583">
        <v>1478605386</v>
      </c>
      <c r="J3583">
        <v>1475577786</v>
      </c>
      <c r="K3583" t="b">
        <v>1</v>
      </c>
      <c r="L3583">
        <v>337</v>
      </c>
      <c r="M3583" t="b">
        <v>1</v>
      </c>
      <c r="N3583" t="s">
        <v>8269</v>
      </c>
      <c r="O3583" s="9">
        <f t="shared" si="330"/>
        <v>103</v>
      </c>
      <c r="P3583" s="5">
        <f t="shared" si="331"/>
        <v>106.62314540059347</v>
      </c>
      <c r="Q3583" t="str">
        <f t="shared" si="332"/>
        <v>film &amp; video</v>
      </c>
      <c r="R3583" t="str">
        <f t="shared" si="333"/>
        <v>documentary</v>
      </c>
      <c r="S3583" s="10">
        <f t="shared" si="334"/>
        <v>42647.446597222224</v>
      </c>
      <c r="T3583" s="10">
        <f t="shared" si="335"/>
        <v>42682.488263888896</v>
      </c>
    </row>
    <row r="3584" spans="1:20" ht="45" x14ac:dyDescent="0.25">
      <c r="A3584">
        <v>404</v>
      </c>
      <c r="B3584" s="3" t="s">
        <v>405</v>
      </c>
      <c r="C3584" s="3" t="s">
        <v>4514</v>
      </c>
      <c r="D3584">
        <v>35000</v>
      </c>
      <c r="E3584">
        <v>36082</v>
      </c>
      <c r="F3584" t="s">
        <v>8219</v>
      </c>
      <c r="G3584" t="s">
        <v>8224</v>
      </c>
      <c r="H3584" t="s">
        <v>8246</v>
      </c>
      <c r="I3584">
        <v>1391641440</v>
      </c>
      <c r="J3584">
        <v>1389107062</v>
      </c>
      <c r="K3584" t="b">
        <v>0</v>
      </c>
      <c r="L3584">
        <v>271</v>
      </c>
      <c r="M3584" t="b">
        <v>1</v>
      </c>
      <c r="N3584" t="s">
        <v>8269</v>
      </c>
      <c r="O3584" s="9">
        <f t="shared" si="330"/>
        <v>103</v>
      </c>
      <c r="P3584" s="5">
        <f t="shared" si="331"/>
        <v>133.14391143911439</v>
      </c>
      <c r="Q3584" t="str">
        <f t="shared" si="332"/>
        <v>film &amp; video</v>
      </c>
      <c r="R3584" t="str">
        <f t="shared" si="333"/>
        <v>documentary</v>
      </c>
      <c r="S3584" s="10">
        <f t="shared" si="334"/>
        <v>41646.628032407411</v>
      </c>
      <c r="T3584" s="10">
        <f t="shared" si="335"/>
        <v>41675.961111111108</v>
      </c>
    </row>
    <row r="3585" spans="1:20" ht="60" x14ac:dyDescent="0.25">
      <c r="A3585">
        <v>2005</v>
      </c>
      <c r="B3585" s="3" t="s">
        <v>2006</v>
      </c>
      <c r="C3585" s="3" t="s">
        <v>6115</v>
      </c>
      <c r="D3585">
        <v>30000</v>
      </c>
      <c r="E3585">
        <v>37104.03</v>
      </c>
      <c r="F3585" t="s">
        <v>8219</v>
      </c>
      <c r="G3585" t="s">
        <v>8224</v>
      </c>
      <c r="H3585" t="s">
        <v>8246</v>
      </c>
      <c r="I3585">
        <v>1381895940</v>
      </c>
      <c r="J3585">
        <v>1379532618</v>
      </c>
      <c r="K3585" t="b">
        <v>1</v>
      </c>
      <c r="L3585">
        <v>191</v>
      </c>
      <c r="M3585" t="b">
        <v>1</v>
      </c>
      <c r="N3585" t="s">
        <v>8295</v>
      </c>
      <c r="O3585" s="9">
        <f t="shared" si="330"/>
        <v>124</v>
      </c>
      <c r="P3585" s="5">
        <f t="shared" si="331"/>
        <v>194.26193717277485</v>
      </c>
      <c r="Q3585" t="str">
        <f t="shared" si="332"/>
        <v>technology</v>
      </c>
      <c r="R3585" t="str">
        <f t="shared" si="333"/>
        <v>hardware</v>
      </c>
      <c r="S3585" s="10">
        <f t="shared" si="334"/>
        <v>41535.812708333331</v>
      </c>
      <c r="T3585" s="10">
        <f t="shared" si="335"/>
        <v>41563.165972222225</v>
      </c>
    </row>
    <row r="3586" spans="1:20" ht="60" x14ac:dyDescent="0.25">
      <c r="A3586">
        <v>257</v>
      </c>
      <c r="B3586" s="3" t="s">
        <v>258</v>
      </c>
      <c r="C3586" s="3" t="s">
        <v>4367</v>
      </c>
      <c r="D3586">
        <v>35000</v>
      </c>
      <c r="E3586">
        <v>37354.269999999997</v>
      </c>
      <c r="F3586" t="s">
        <v>8219</v>
      </c>
      <c r="G3586" t="s">
        <v>8224</v>
      </c>
      <c r="H3586" t="s">
        <v>8246</v>
      </c>
      <c r="I3586">
        <v>1463670162</v>
      </c>
      <c r="J3586">
        <v>1461078162</v>
      </c>
      <c r="K3586" t="b">
        <v>1</v>
      </c>
      <c r="L3586">
        <v>560</v>
      </c>
      <c r="M3586" t="b">
        <v>1</v>
      </c>
      <c r="N3586" t="s">
        <v>8269</v>
      </c>
      <c r="O3586" s="9">
        <f t="shared" ref="O3586:O3649" si="336">ROUND((E3586/D3586)*100,0)</f>
        <v>107</v>
      </c>
      <c r="P3586" s="5">
        <f t="shared" ref="P3586:P3649" si="337">E3586/L3586</f>
        <v>66.70405357142856</v>
      </c>
      <c r="Q3586" t="str">
        <f t="shared" ref="Q3586:Q3649" si="338">LEFT(N3586,SEARCH("/",N3586)-1)</f>
        <v>film &amp; video</v>
      </c>
      <c r="R3586" t="str">
        <f t="shared" ref="R3586:R3649" si="339">RIGHT(N3586,LEN(N3586)-SEARCH("/",N3586,1))</f>
        <v>documentary</v>
      </c>
      <c r="S3586" s="10">
        <f t="shared" ref="S3586:S3649" si="340">(((J3586/60)/60)/24)+DATE(1970,1,1)</f>
        <v>42479.626875000002</v>
      </c>
      <c r="T3586" s="10">
        <f t="shared" ref="T3586:T3649" si="341">(((I3586/60)/60)/24)+DATE(1970,1,1)</f>
        <v>42509.626875000002</v>
      </c>
    </row>
    <row r="3587" spans="1:20" ht="60" x14ac:dyDescent="0.25">
      <c r="A3587">
        <v>1197</v>
      </c>
      <c r="B3587" s="3" t="s">
        <v>1198</v>
      </c>
      <c r="C3587" s="3" t="s">
        <v>5307</v>
      </c>
      <c r="D3587">
        <v>15000</v>
      </c>
      <c r="E3587">
        <v>37994</v>
      </c>
      <c r="F3587" t="s">
        <v>8219</v>
      </c>
      <c r="G3587" t="s">
        <v>8224</v>
      </c>
      <c r="H3587" t="s">
        <v>8246</v>
      </c>
      <c r="I3587">
        <v>1465797540</v>
      </c>
      <c r="J3587">
        <v>1463155034</v>
      </c>
      <c r="K3587" t="b">
        <v>0</v>
      </c>
      <c r="L3587">
        <v>314</v>
      </c>
      <c r="M3587" t="b">
        <v>1</v>
      </c>
      <c r="N3587" t="s">
        <v>8285</v>
      </c>
      <c r="O3587" s="9">
        <f t="shared" si="336"/>
        <v>253</v>
      </c>
      <c r="P3587" s="5">
        <f t="shared" si="337"/>
        <v>121</v>
      </c>
      <c r="Q3587" t="str">
        <f t="shared" si="338"/>
        <v>photography</v>
      </c>
      <c r="R3587" t="str">
        <f t="shared" si="339"/>
        <v>photobooks</v>
      </c>
      <c r="S3587" s="10">
        <f t="shared" si="340"/>
        <v>42503.66474537037</v>
      </c>
      <c r="T3587" s="10">
        <f t="shared" si="341"/>
        <v>42534.249305555553</v>
      </c>
    </row>
    <row r="3588" spans="1:20" ht="30" x14ac:dyDescent="0.25">
      <c r="A3588">
        <v>24</v>
      </c>
      <c r="B3588" s="3" t="s">
        <v>26</v>
      </c>
      <c r="C3588" s="3" t="s">
        <v>4135</v>
      </c>
      <c r="D3588">
        <v>35000</v>
      </c>
      <c r="E3588">
        <v>38082.69</v>
      </c>
      <c r="F3588" t="s">
        <v>8219</v>
      </c>
      <c r="G3588" t="s">
        <v>8224</v>
      </c>
      <c r="H3588" t="s">
        <v>8246</v>
      </c>
      <c r="I3588">
        <v>1442345940</v>
      </c>
      <c r="J3588">
        <v>1439494863</v>
      </c>
      <c r="K3588" t="b">
        <v>0</v>
      </c>
      <c r="L3588">
        <v>574</v>
      </c>
      <c r="M3588" t="b">
        <v>1</v>
      </c>
      <c r="N3588" t="s">
        <v>8265</v>
      </c>
      <c r="O3588" s="9">
        <f t="shared" si="336"/>
        <v>109</v>
      </c>
      <c r="P3588" s="5">
        <f t="shared" si="337"/>
        <v>66.346149825783982</v>
      </c>
      <c r="Q3588" t="str">
        <f t="shared" si="338"/>
        <v>film &amp; video</v>
      </c>
      <c r="R3588" t="str">
        <f t="shared" si="339"/>
        <v>television</v>
      </c>
      <c r="S3588" s="10">
        <f t="shared" si="340"/>
        <v>42229.820173611108</v>
      </c>
      <c r="T3588" s="10">
        <f t="shared" si="341"/>
        <v>42262.818750000006</v>
      </c>
    </row>
    <row r="3589" spans="1:20" ht="45" x14ac:dyDescent="0.25">
      <c r="A3589">
        <v>366</v>
      </c>
      <c r="B3589" s="3" t="s">
        <v>367</v>
      </c>
      <c r="C3589" s="3" t="s">
        <v>4476</v>
      </c>
      <c r="D3589">
        <v>38000</v>
      </c>
      <c r="E3589">
        <v>38500</v>
      </c>
      <c r="F3589" t="s">
        <v>8219</v>
      </c>
      <c r="G3589" t="s">
        <v>8224</v>
      </c>
      <c r="H3589" t="s">
        <v>8246</v>
      </c>
      <c r="I3589">
        <v>1337540518</v>
      </c>
      <c r="J3589">
        <v>1334948518</v>
      </c>
      <c r="K3589" t="b">
        <v>0</v>
      </c>
      <c r="L3589">
        <v>134</v>
      </c>
      <c r="M3589" t="b">
        <v>1</v>
      </c>
      <c r="N3589" t="s">
        <v>8269</v>
      </c>
      <c r="O3589" s="9">
        <f t="shared" si="336"/>
        <v>101</v>
      </c>
      <c r="P3589" s="5">
        <f t="shared" si="337"/>
        <v>287.31343283582089</v>
      </c>
      <c r="Q3589" t="str">
        <f t="shared" si="338"/>
        <v>film &amp; video</v>
      </c>
      <c r="R3589" t="str">
        <f t="shared" si="339"/>
        <v>documentary</v>
      </c>
      <c r="S3589" s="10">
        <f t="shared" si="340"/>
        <v>41019.793032407404</v>
      </c>
      <c r="T3589" s="10">
        <f t="shared" si="341"/>
        <v>41049.793032407404</v>
      </c>
    </row>
    <row r="3590" spans="1:20" ht="45" x14ac:dyDescent="0.25">
      <c r="A3590">
        <v>1274</v>
      </c>
      <c r="B3590" s="3" t="s">
        <v>1275</v>
      </c>
      <c r="C3590" s="3" t="s">
        <v>5384</v>
      </c>
      <c r="D3590">
        <v>25000</v>
      </c>
      <c r="E3590">
        <v>38743.839999999997</v>
      </c>
      <c r="F3590" t="s">
        <v>8219</v>
      </c>
      <c r="G3590" t="s">
        <v>8224</v>
      </c>
      <c r="H3590" t="s">
        <v>8246</v>
      </c>
      <c r="I3590">
        <v>1346344425</v>
      </c>
      <c r="J3590">
        <v>1343320425</v>
      </c>
      <c r="K3590" t="b">
        <v>1</v>
      </c>
      <c r="L3590">
        <v>467</v>
      </c>
      <c r="M3590" t="b">
        <v>1</v>
      </c>
      <c r="N3590" t="s">
        <v>8276</v>
      </c>
      <c r="O3590" s="9">
        <f t="shared" si="336"/>
        <v>155</v>
      </c>
      <c r="P3590" s="5">
        <f t="shared" si="337"/>
        <v>82.963254817987149</v>
      </c>
      <c r="Q3590" t="str">
        <f t="shared" si="338"/>
        <v>music</v>
      </c>
      <c r="R3590" t="str">
        <f t="shared" si="339"/>
        <v>rock</v>
      </c>
      <c r="S3590" s="10">
        <f t="shared" si="340"/>
        <v>41116.690104166664</v>
      </c>
      <c r="T3590" s="10">
        <f t="shared" si="341"/>
        <v>41151.690104166664</v>
      </c>
    </row>
    <row r="3591" spans="1:20" ht="60" x14ac:dyDescent="0.25">
      <c r="A3591">
        <v>361</v>
      </c>
      <c r="B3591" s="3" t="s">
        <v>362</v>
      </c>
      <c r="C3591" s="3" t="s">
        <v>4471</v>
      </c>
      <c r="D3591">
        <v>35000</v>
      </c>
      <c r="E3591">
        <v>38876.949999999997</v>
      </c>
      <c r="F3591" t="s">
        <v>8219</v>
      </c>
      <c r="G3591" t="s">
        <v>8224</v>
      </c>
      <c r="H3591" t="s">
        <v>8246</v>
      </c>
      <c r="I3591">
        <v>1416704506</v>
      </c>
      <c r="J3591">
        <v>1414108906</v>
      </c>
      <c r="K3591" t="b">
        <v>0</v>
      </c>
      <c r="L3591">
        <v>354</v>
      </c>
      <c r="M3591" t="b">
        <v>1</v>
      </c>
      <c r="N3591" t="s">
        <v>8269</v>
      </c>
      <c r="O3591" s="9">
        <f t="shared" si="336"/>
        <v>111</v>
      </c>
      <c r="P3591" s="5">
        <f t="shared" si="337"/>
        <v>109.82189265536722</v>
      </c>
      <c r="Q3591" t="str">
        <f t="shared" si="338"/>
        <v>film &amp; video</v>
      </c>
      <c r="R3591" t="str">
        <f t="shared" si="339"/>
        <v>documentary</v>
      </c>
      <c r="S3591" s="10">
        <f t="shared" si="340"/>
        <v>41936.001226851848</v>
      </c>
      <c r="T3591" s="10">
        <f t="shared" si="341"/>
        <v>41966.042893518519</v>
      </c>
    </row>
    <row r="3592" spans="1:20" ht="45" x14ac:dyDescent="0.25">
      <c r="A3592">
        <v>2602</v>
      </c>
      <c r="B3592" s="3" t="s">
        <v>2602</v>
      </c>
      <c r="C3592" s="3" t="s">
        <v>6712</v>
      </c>
      <c r="D3592">
        <v>12000</v>
      </c>
      <c r="E3592">
        <v>39131</v>
      </c>
      <c r="F3592" t="s">
        <v>8219</v>
      </c>
      <c r="G3592" t="s">
        <v>8224</v>
      </c>
      <c r="H3592" t="s">
        <v>8246</v>
      </c>
      <c r="I3592">
        <v>1415827200</v>
      </c>
      <c r="J3592">
        <v>1412358968</v>
      </c>
      <c r="K3592" t="b">
        <v>1</v>
      </c>
      <c r="L3592">
        <v>489</v>
      </c>
      <c r="M3592" t="b">
        <v>1</v>
      </c>
      <c r="N3592" t="s">
        <v>8301</v>
      </c>
      <c r="O3592" s="9">
        <f t="shared" si="336"/>
        <v>326</v>
      </c>
      <c r="P3592" s="5">
        <f t="shared" si="337"/>
        <v>80.022494887525568</v>
      </c>
      <c r="Q3592" t="str">
        <f t="shared" si="338"/>
        <v>technology</v>
      </c>
      <c r="R3592" t="str">
        <f t="shared" si="339"/>
        <v>space exploration</v>
      </c>
      <c r="S3592" s="10">
        <f t="shared" si="340"/>
        <v>41915.747314814813</v>
      </c>
      <c r="T3592" s="10">
        <f t="shared" si="341"/>
        <v>41955.888888888891</v>
      </c>
    </row>
    <row r="3593" spans="1:20" ht="30" x14ac:dyDescent="0.25">
      <c r="A3593">
        <v>1196</v>
      </c>
      <c r="B3593" s="3" t="s">
        <v>1197</v>
      </c>
      <c r="C3593" s="3" t="s">
        <v>5306</v>
      </c>
      <c r="D3593">
        <v>14500</v>
      </c>
      <c r="E3593">
        <v>39137</v>
      </c>
      <c r="F3593" t="s">
        <v>8219</v>
      </c>
      <c r="G3593" t="s">
        <v>8225</v>
      </c>
      <c r="H3593" t="s">
        <v>8247</v>
      </c>
      <c r="I3593">
        <v>1450467539</v>
      </c>
      <c r="J3593">
        <v>1447875539</v>
      </c>
      <c r="K3593" t="b">
        <v>0</v>
      </c>
      <c r="L3593">
        <v>512</v>
      </c>
      <c r="M3593" t="b">
        <v>1</v>
      </c>
      <c r="N3593" t="s">
        <v>8285</v>
      </c>
      <c r="O3593" s="9">
        <f t="shared" si="336"/>
        <v>270</v>
      </c>
      <c r="P3593" s="5">
        <f t="shared" si="337"/>
        <v>76.439453125</v>
      </c>
      <c r="Q3593" t="str">
        <f t="shared" si="338"/>
        <v>photography</v>
      </c>
      <c r="R3593" t="str">
        <f t="shared" si="339"/>
        <v>photobooks</v>
      </c>
      <c r="S3593" s="10">
        <f t="shared" si="340"/>
        <v>42326.818738425922</v>
      </c>
      <c r="T3593" s="10">
        <f t="shared" si="341"/>
        <v>42356.818738425922</v>
      </c>
    </row>
    <row r="3594" spans="1:20" ht="45" x14ac:dyDescent="0.25">
      <c r="A3594">
        <v>2706</v>
      </c>
      <c r="B3594" s="3" t="s">
        <v>2706</v>
      </c>
      <c r="C3594" s="3" t="s">
        <v>6816</v>
      </c>
      <c r="D3594">
        <v>35000</v>
      </c>
      <c r="E3594">
        <v>39304</v>
      </c>
      <c r="F3594" t="s">
        <v>8219</v>
      </c>
      <c r="G3594" t="s">
        <v>8224</v>
      </c>
      <c r="H3594" t="s">
        <v>8246</v>
      </c>
      <c r="I3594">
        <v>1413442740</v>
      </c>
      <c r="J3594">
        <v>1410937483</v>
      </c>
      <c r="K3594" t="b">
        <v>1</v>
      </c>
      <c r="L3594">
        <v>263</v>
      </c>
      <c r="M3594" t="b">
        <v>1</v>
      </c>
      <c r="N3594" t="s">
        <v>8303</v>
      </c>
      <c r="O3594" s="9">
        <f t="shared" si="336"/>
        <v>112</v>
      </c>
      <c r="P3594" s="5">
        <f t="shared" si="337"/>
        <v>149.44486692015209</v>
      </c>
      <c r="Q3594" t="str">
        <f t="shared" si="338"/>
        <v>theater</v>
      </c>
      <c r="R3594" t="str">
        <f t="shared" si="339"/>
        <v>spaces</v>
      </c>
      <c r="S3594" s="10">
        <f t="shared" si="340"/>
        <v>41899.294942129629</v>
      </c>
      <c r="T3594" s="10">
        <f t="shared" si="341"/>
        <v>41928.290972222225</v>
      </c>
    </row>
    <row r="3595" spans="1:20" ht="60" x14ac:dyDescent="0.25">
      <c r="A3595">
        <v>1215</v>
      </c>
      <c r="B3595" s="3" t="s">
        <v>1216</v>
      </c>
      <c r="C3595" s="3" t="s">
        <v>5325</v>
      </c>
      <c r="D3595">
        <v>5000</v>
      </c>
      <c r="E3595">
        <v>39304.01</v>
      </c>
      <c r="F3595" t="s">
        <v>8219</v>
      </c>
      <c r="G3595" t="s">
        <v>8224</v>
      </c>
      <c r="H3595" t="s">
        <v>8246</v>
      </c>
      <c r="I3595">
        <v>1401487756</v>
      </c>
      <c r="J3595">
        <v>1398895756</v>
      </c>
      <c r="K3595" t="b">
        <v>0</v>
      </c>
      <c r="L3595">
        <v>549</v>
      </c>
      <c r="M3595" t="b">
        <v>1</v>
      </c>
      <c r="N3595" t="s">
        <v>8285</v>
      </c>
      <c r="O3595" s="9">
        <f t="shared" si="336"/>
        <v>786</v>
      </c>
      <c r="P3595" s="5">
        <f t="shared" si="337"/>
        <v>71.592003642987251</v>
      </c>
      <c r="Q3595" t="str">
        <f t="shared" si="338"/>
        <v>photography</v>
      </c>
      <c r="R3595" t="str">
        <f t="shared" si="339"/>
        <v>photobooks</v>
      </c>
      <c r="S3595" s="10">
        <f t="shared" si="340"/>
        <v>41759.923101851848</v>
      </c>
      <c r="T3595" s="10">
        <f t="shared" si="341"/>
        <v>41789.923101851848</v>
      </c>
    </row>
    <row r="3596" spans="1:20" ht="60" x14ac:dyDescent="0.25">
      <c r="A3596">
        <v>2036</v>
      </c>
      <c r="B3596" s="3" t="s">
        <v>2037</v>
      </c>
      <c r="C3596" s="3" t="s">
        <v>6146</v>
      </c>
      <c r="D3596">
        <v>30000</v>
      </c>
      <c r="E3596">
        <v>39500.5</v>
      </c>
      <c r="F3596" t="s">
        <v>8219</v>
      </c>
      <c r="G3596" t="s">
        <v>8224</v>
      </c>
      <c r="H3596" t="s">
        <v>8246</v>
      </c>
      <c r="I3596">
        <v>1399668319</v>
      </c>
      <c r="J3596">
        <v>1397076319</v>
      </c>
      <c r="K3596" t="b">
        <v>1</v>
      </c>
      <c r="L3596">
        <v>848</v>
      </c>
      <c r="M3596" t="b">
        <v>1</v>
      </c>
      <c r="N3596" t="s">
        <v>8295</v>
      </c>
      <c r="O3596" s="9">
        <f t="shared" si="336"/>
        <v>132</v>
      </c>
      <c r="P3596" s="5">
        <f t="shared" si="337"/>
        <v>46.580778301886795</v>
      </c>
      <c r="Q3596" t="str">
        <f t="shared" si="338"/>
        <v>technology</v>
      </c>
      <c r="R3596" t="str">
        <f t="shared" si="339"/>
        <v>hardware</v>
      </c>
      <c r="S3596" s="10">
        <f t="shared" si="340"/>
        <v>41738.864803240744</v>
      </c>
      <c r="T3596" s="10">
        <f t="shared" si="341"/>
        <v>41768.864803240744</v>
      </c>
    </row>
    <row r="3597" spans="1:20" ht="60" x14ac:dyDescent="0.25">
      <c r="A3597">
        <v>2280</v>
      </c>
      <c r="B3597" s="3" t="s">
        <v>2281</v>
      </c>
      <c r="C3597" s="3" t="s">
        <v>6390</v>
      </c>
      <c r="D3597">
        <v>9800</v>
      </c>
      <c r="E3597">
        <v>39550.5</v>
      </c>
      <c r="F3597" t="s">
        <v>8219</v>
      </c>
      <c r="G3597" t="s">
        <v>8224</v>
      </c>
      <c r="H3597" t="s">
        <v>8246</v>
      </c>
      <c r="I3597">
        <v>1442501991</v>
      </c>
      <c r="J3597">
        <v>1439909991</v>
      </c>
      <c r="K3597" t="b">
        <v>0</v>
      </c>
      <c r="L3597">
        <v>480</v>
      </c>
      <c r="M3597" t="b">
        <v>1</v>
      </c>
      <c r="N3597" t="s">
        <v>8297</v>
      </c>
      <c r="O3597" s="9">
        <f t="shared" si="336"/>
        <v>404</v>
      </c>
      <c r="P3597" s="5">
        <f t="shared" si="337"/>
        <v>82.396874999999994</v>
      </c>
      <c r="Q3597" t="str">
        <f t="shared" si="338"/>
        <v>games</v>
      </c>
      <c r="R3597" t="str">
        <f t="shared" si="339"/>
        <v>tabletop games</v>
      </c>
      <c r="S3597" s="10">
        <f t="shared" si="340"/>
        <v>42234.624895833331</v>
      </c>
      <c r="T3597" s="10">
        <f t="shared" si="341"/>
        <v>42264.624895833331</v>
      </c>
    </row>
    <row r="3598" spans="1:20" ht="45" x14ac:dyDescent="0.25">
      <c r="A3598">
        <v>1476</v>
      </c>
      <c r="B3598" s="3" t="s">
        <v>1477</v>
      </c>
      <c r="C3598" s="3" t="s">
        <v>5586</v>
      </c>
      <c r="D3598">
        <v>6000</v>
      </c>
      <c r="E3598">
        <v>39693.279999999999</v>
      </c>
      <c r="F3598" t="s">
        <v>8219</v>
      </c>
      <c r="G3598" t="s">
        <v>8224</v>
      </c>
      <c r="H3598" t="s">
        <v>8246</v>
      </c>
      <c r="I3598">
        <v>1315616422</v>
      </c>
      <c r="J3598">
        <v>1313024422</v>
      </c>
      <c r="K3598" t="b">
        <v>1</v>
      </c>
      <c r="L3598">
        <v>916</v>
      </c>
      <c r="M3598" t="b">
        <v>1</v>
      </c>
      <c r="N3598" t="s">
        <v>8288</v>
      </c>
      <c r="O3598" s="9">
        <f t="shared" si="336"/>
        <v>662</v>
      </c>
      <c r="P3598" s="5">
        <f t="shared" si="337"/>
        <v>43.333275109170302</v>
      </c>
      <c r="Q3598" t="str">
        <f t="shared" si="338"/>
        <v>publishing</v>
      </c>
      <c r="R3598" t="str">
        <f t="shared" si="339"/>
        <v>radio &amp; podcasts</v>
      </c>
      <c r="S3598" s="10">
        <f t="shared" si="340"/>
        <v>40766.041921296295</v>
      </c>
      <c r="T3598" s="10">
        <f t="shared" si="341"/>
        <v>40796.041921296295</v>
      </c>
    </row>
    <row r="3599" spans="1:20" ht="60" x14ac:dyDescent="0.25">
      <c r="A3599">
        <v>2054</v>
      </c>
      <c r="B3599" s="3" t="s">
        <v>2055</v>
      </c>
      <c r="C3599" s="3" t="s">
        <v>6164</v>
      </c>
      <c r="D3599">
        <v>35000</v>
      </c>
      <c r="E3599">
        <v>39757</v>
      </c>
      <c r="F3599" t="s">
        <v>8219</v>
      </c>
      <c r="G3599" t="s">
        <v>8225</v>
      </c>
      <c r="H3599" t="s">
        <v>8247</v>
      </c>
      <c r="I3599">
        <v>1399033810</v>
      </c>
      <c r="J3599">
        <v>1396441810</v>
      </c>
      <c r="K3599" t="b">
        <v>0</v>
      </c>
      <c r="L3599">
        <v>621</v>
      </c>
      <c r="M3599" t="b">
        <v>1</v>
      </c>
      <c r="N3599" t="s">
        <v>8295</v>
      </c>
      <c r="O3599" s="9">
        <f t="shared" si="336"/>
        <v>114</v>
      </c>
      <c r="P3599" s="5">
        <f t="shared" si="337"/>
        <v>64.020933977455712</v>
      </c>
      <c r="Q3599" t="str">
        <f t="shared" si="338"/>
        <v>technology</v>
      </c>
      <c r="R3599" t="str">
        <f t="shared" si="339"/>
        <v>hardware</v>
      </c>
      <c r="S3599" s="10">
        <f t="shared" si="340"/>
        <v>41731.520949074074</v>
      </c>
      <c r="T3599" s="10">
        <f t="shared" si="341"/>
        <v>41761.520949074074</v>
      </c>
    </row>
    <row r="3600" spans="1:20" ht="45" x14ac:dyDescent="0.25">
      <c r="A3600">
        <v>3547</v>
      </c>
      <c r="B3600" s="3" t="s">
        <v>3546</v>
      </c>
      <c r="C3600" s="3" t="s">
        <v>7657</v>
      </c>
      <c r="D3600">
        <v>35000</v>
      </c>
      <c r="E3600">
        <v>40043.25</v>
      </c>
      <c r="F3600" t="s">
        <v>8219</v>
      </c>
      <c r="G3600" t="s">
        <v>8224</v>
      </c>
      <c r="H3600" t="s">
        <v>8246</v>
      </c>
      <c r="I3600">
        <v>1463198340</v>
      </c>
      <c r="J3600">
        <v>1461117201</v>
      </c>
      <c r="K3600" t="b">
        <v>0</v>
      </c>
      <c r="L3600">
        <v>336</v>
      </c>
      <c r="M3600" t="b">
        <v>1</v>
      </c>
      <c r="N3600" t="s">
        <v>8271</v>
      </c>
      <c r="O3600" s="9">
        <f t="shared" si="336"/>
        <v>114</v>
      </c>
      <c r="P3600" s="5">
        <f t="shared" si="337"/>
        <v>119.17633928571429</v>
      </c>
      <c r="Q3600" t="str">
        <f t="shared" si="338"/>
        <v>theater</v>
      </c>
      <c r="R3600" t="str">
        <f t="shared" si="339"/>
        <v>plays</v>
      </c>
      <c r="S3600" s="10">
        <f t="shared" si="340"/>
        <v>42480.078715277778</v>
      </c>
      <c r="T3600" s="10">
        <f t="shared" si="341"/>
        <v>42504.165972222225</v>
      </c>
    </row>
    <row r="3601" spans="1:20" ht="45" x14ac:dyDescent="0.25">
      <c r="A3601">
        <v>1521</v>
      </c>
      <c r="B3601" s="3" t="s">
        <v>1522</v>
      </c>
      <c r="C3601" s="3" t="s">
        <v>5631</v>
      </c>
      <c r="D3601">
        <v>37500</v>
      </c>
      <c r="E3601">
        <v>40055</v>
      </c>
      <c r="F3601" t="s">
        <v>8219</v>
      </c>
      <c r="G3601" t="s">
        <v>8224</v>
      </c>
      <c r="H3601" t="s">
        <v>8246</v>
      </c>
      <c r="I3601">
        <v>1465272091</v>
      </c>
      <c r="J3601">
        <v>1462248091</v>
      </c>
      <c r="K3601" t="b">
        <v>1</v>
      </c>
      <c r="L3601">
        <v>235</v>
      </c>
      <c r="M3601" t="b">
        <v>1</v>
      </c>
      <c r="N3601" t="s">
        <v>8285</v>
      </c>
      <c r="O3601" s="9">
        <f t="shared" si="336"/>
        <v>107</v>
      </c>
      <c r="P3601" s="5">
        <f t="shared" si="337"/>
        <v>170.44680851063831</v>
      </c>
      <c r="Q3601" t="str">
        <f t="shared" si="338"/>
        <v>photography</v>
      </c>
      <c r="R3601" t="str">
        <f t="shared" si="339"/>
        <v>photobooks</v>
      </c>
      <c r="S3601" s="10">
        <f t="shared" si="340"/>
        <v>42493.167719907404</v>
      </c>
      <c r="T3601" s="10">
        <f t="shared" si="341"/>
        <v>42528.167719907404</v>
      </c>
    </row>
    <row r="3602" spans="1:20" ht="60" x14ac:dyDescent="0.25">
      <c r="A3602">
        <v>2045</v>
      </c>
      <c r="B3602" s="3" t="s">
        <v>2046</v>
      </c>
      <c r="C3602" s="3" t="s">
        <v>6155</v>
      </c>
      <c r="D3602">
        <v>4900</v>
      </c>
      <c r="E3602">
        <v>40140.01</v>
      </c>
      <c r="F3602" t="s">
        <v>8219</v>
      </c>
      <c r="G3602" t="s">
        <v>8224</v>
      </c>
      <c r="H3602" t="s">
        <v>8246</v>
      </c>
      <c r="I3602">
        <v>1341799647</v>
      </c>
      <c r="J3602">
        <v>1339207647</v>
      </c>
      <c r="K3602" t="b">
        <v>0</v>
      </c>
      <c r="L3602">
        <v>263</v>
      </c>
      <c r="M3602" t="b">
        <v>1</v>
      </c>
      <c r="N3602" t="s">
        <v>8295</v>
      </c>
      <c r="O3602" s="9">
        <f t="shared" si="336"/>
        <v>819</v>
      </c>
      <c r="P3602" s="5">
        <f t="shared" si="337"/>
        <v>152.62361216730039</v>
      </c>
      <c r="Q3602" t="str">
        <f t="shared" si="338"/>
        <v>technology</v>
      </c>
      <c r="R3602" t="str">
        <f t="shared" si="339"/>
        <v>hardware</v>
      </c>
      <c r="S3602" s="10">
        <f t="shared" si="340"/>
        <v>41069.088506944441</v>
      </c>
      <c r="T3602" s="10">
        <f t="shared" si="341"/>
        <v>41099.088506944441</v>
      </c>
    </row>
    <row r="3603" spans="1:20" ht="30" x14ac:dyDescent="0.25">
      <c r="A3603">
        <v>3648</v>
      </c>
      <c r="B3603" s="3" t="s">
        <v>3646</v>
      </c>
      <c r="C3603" s="3" t="s">
        <v>7758</v>
      </c>
      <c r="D3603">
        <v>40000</v>
      </c>
      <c r="E3603">
        <v>40153</v>
      </c>
      <c r="F3603" t="s">
        <v>8219</v>
      </c>
      <c r="G3603" t="s">
        <v>8224</v>
      </c>
      <c r="H3603" t="s">
        <v>8246</v>
      </c>
      <c r="I3603">
        <v>1412492445</v>
      </c>
      <c r="J3603">
        <v>1409900445</v>
      </c>
      <c r="K3603" t="b">
        <v>0</v>
      </c>
      <c r="L3603">
        <v>73</v>
      </c>
      <c r="M3603" t="b">
        <v>1</v>
      </c>
      <c r="N3603" t="s">
        <v>8271</v>
      </c>
      <c r="O3603" s="9">
        <f t="shared" si="336"/>
        <v>100</v>
      </c>
      <c r="P3603" s="5">
        <f t="shared" si="337"/>
        <v>550.04109589041093</v>
      </c>
      <c r="Q3603" t="str">
        <f t="shared" si="338"/>
        <v>theater</v>
      </c>
      <c r="R3603" t="str">
        <f t="shared" si="339"/>
        <v>plays</v>
      </c>
      <c r="S3603" s="10">
        <f t="shared" si="340"/>
        <v>41887.292187500003</v>
      </c>
      <c r="T3603" s="10">
        <f t="shared" si="341"/>
        <v>41917.292187500003</v>
      </c>
    </row>
    <row r="3604" spans="1:20" ht="60" x14ac:dyDescent="0.25">
      <c r="A3604">
        <v>1194</v>
      </c>
      <c r="B3604" s="3" t="s">
        <v>1195</v>
      </c>
      <c r="C3604" s="3" t="s">
        <v>5304</v>
      </c>
      <c r="D3604">
        <v>12500</v>
      </c>
      <c r="E3604">
        <v>40280</v>
      </c>
      <c r="F3604" t="s">
        <v>8219</v>
      </c>
      <c r="G3604" t="s">
        <v>8241</v>
      </c>
      <c r="H3604" t="s">
        <v>8249</v>
      </c>
      <c r="I3604">
        <v>1428493379</v>
      </c>
      <c r="J3604">
        <v>1425901379</v>
      </c>
      <c r="K3604" t="b">
        <v>0</v>
      </c>
      <c r="L3604">
        <v>714</v>
      </c>
      <c r="M3604" t="b">
        <v>1</v>
      </c>
      <c r="N3604" t="s">
        <v>8285</v>
      </c>
      <c r="O3604" s="9">
        <f t="shared" si="336"/>
        <v>322</v>
      </c>
      <c r="P3604" s="5">
        <f t="shared" si="337"/>
        <v>56.414565826330531</v>
      </c>
      <c r="Q3604" t="str">
        <f t="shared" si="338"/>
        <v>photography</v>
      </c>
      <c r="R3604" t="str">
        <f t="shared" si="339"/>
        <v>photobooks</v>
      </c>
      <c r="S3604" s="10">
        <f t="shared" si="340"/>
        <v>42072.488182870366</v>
      </c>
      <c r="T3604" s="10">
        <f t="shared" si="341"/>
        <v>42102.488182870366</v>
      </c>
    </row>
    <row r="3605" spans="1:20" ht="60" x14ac:dyDescent="0.25">
      <c r="A3605">
        <v>37</v>
      </c>
      <c r="B3605" s="3" t="s">
        <v>39</v>
      </c>
      <c r="C3605" s="3" t="s">
        <v>4148</v>
      </c>
      <c r="D3605">
        <v>22000</v>
      </c>
      <c r="E3605">
        <v>40357</v>
      </c>
      <c r="F3605" t="s">
        <v>8219</v>
      </c>
      <c r="G3605" t="s">
        <v>8224</v>
      </c>
      <c r="H3605" t="s">
        <v>8246</v>
      </c>
      <c r="I3605">
        <v>1425055079</v>
      </c>
      <c r="J3605">
        <v>1422463079</v>
      </c>
      <c r="K3605" t="b">
        <v>0</v>
      </c>
      <c r="L3605">
        <v>253</v>
      </c>
      <c r="M3605" t="b">
        <v>1</v>
      </c>
      <c r="N3605" t="s">
        <v>8265</v>
      </c>
      <c r="O3605" s="9">
        <f t="shared" si="336"/>
        <v>183</v>
      </c>
      <c r="P3605" s="5">
        <f t="shared" si="337"/>
        <v>159.51383399209487</v>
      </c>
      <c r="Q3605" t="str">
        <f t="shared" si="338"/>
        <v>film &amp; video</v>
      </c>
      <c r="R3605" t="str">
        <f t="shared" si="339"/>
        <v>television</v>
      </c>
      <c r="S3605" s="10">
        <f t="shared" si="340"/>
        <v>42032.693043981482</v>
      </c>
      <c r="T3605" s="10">
        <f t="shared" si="341"/>
        <v>42062.693043981482</v>
      </c>
    </row>
    <row r="3606" spans="1:20" ht="60" x14ac:dyDescent="0.25">
      <c r="A3606">
        <v>2443</v>
      </c>
      <c r="B3606" s="3" t="s">
        <v>2444</v>
      </c>
      <c r="C3606" s="3" t="s">
        <v>6553</v>
      </c>
      <c r="D3606">
        <v>20000</v>
      </c>
      <c r="E3606">
        <v>40502.99</v>
      </c>
      <c r="F3606" t="s">
        <v>8219</v>
      </c>
      <c r="G3606" t="s">
        <v>8224</v>
      </c>
      <c r="H3606" t="s">
        <v>8246</v>
      </c>
      <c r="I3606">
        <v>1408114822</v>
      </c>
      <c r="J3606">
        <v>1405522822</v>
      </c>
      <c r="K3606" t="b">
        <v>0</v>
      </c>
      <c r="L3606">
        <v>311</v>
      </c>
      <c r="M3606" t="b">
        <v>1</v>
      </c>
      <c r="N3606" t="s">
        <v>8298</v>
      </c>
      <c r="O3606" s="9">
        <f t="shared" si="336"/>
        <v>203</v>
      </c>
      <c r="P3606" s="5">
        <f t="shared" si="337"/>
        <v>130.23469453376205</v>
      </c>
      <c r="Q3606" t="str">
        <f t="shared" si="338"/>
        <v>food</v>
      </c>
      <c r="R3606" t="str">
        <f t="shared" si="339"/>
        <v>small batch</v>
      </c>
      <c r="S3606" s="10">
        <f t="shared" si="340"/>
        <v>41836.625254629631</v>
      </c>
      <c r="T3606" s="10">
        <f t="shared" si="341"/>
        <v>41866.625254629631</v>
      </c>
    </row>
    <row r="3607" spans="1:20" ht="45" x14ac:dyDescent="0.25">
      <c r="A3607">
        <v>278</v>
      </c>
      <c r="B3607" s="3" t="s">
        <v>279</v>
      </c>
      <c r="C3607" s="3" t="s">
        <v>4388</v>
      </c>
      <c r="D3607">
        <v>27000</v>
      </c>
      <c r="E3607">
        <v>40594</v>
      </c>
      <c r="F3607" t="s">
        <v>8219</v>
      </c>
      <c r="G3607" t="s">
        <v>8224</v>
      </c>
      <c r="H3607" t="s">
        <v>8246</v>
      </c>
      <c r="I3607">
        <v>1350003539</v>
      </c>
      <c r="J3607">
        <v>1347411539</v>
      </c>
      <c r="K3607" t="b">
        <v>1</v>
      </c>
      <c r="L3607">
        <v>415</v>
      </c>
      <c r="M3607" t="b">
        <v>1</v>
      </c>
      <c r="N3607" t="s">
        <v>8269</v>
      </c>
      <c r="O3607" s="9">
        <f t="shared" si="336"/>
        <v>150</v>
      </c>
      <c r="P3607" s="5">
        <f t="shared" si="337"/>
        <v>97.816867469879512</v>
      </c>
      <c r="Q3607" t="str">
        <f t="shared" si="338"/>
        <v>film &amp; video</v>
      </c>
      <c r="R3607" t="str">
        <f t="shared" si="339"/>
        <v>documentary</v>
      </c>
      <c r="S3607" s="10">
        <f t="shared" si="340"/>
        <v>41164.040960648148</v>
      </c>
      <c r="T3607" s="10">
        <f t="shared" si="341"/>
        <v>41194.040960648148</v>
      </c>
    </row>
    <row r="3608" spans="1:20" ht="45" x14ac:dyDescent="0.25">
      <c r="A3608">
        <v>355</v>
      </c>
      <c r="B3608" s="3" t="s">
        <v>356</v>
      </c>
      <c r="C3608" s="3" t="s">
        <v>4465</v>
      </c>
      <c r="D3608">
        <v>35000</v>
      </c>
      <c r="E3608">
        <v>40690</v>
      </c>
      <c r="F3608" t="s">
        <v>8219</v>
      </c>
      <c r="G3608" t="s">
        <v>8224</v>
      </c>
      <c r="H3608" t="s">
        <v>8246</v>
      </c>
      <c r="I3608">
        <v>1417420994</v>
      </c>
      <c r="J3608">
        <v>1414738994</v>
      </c>
      <c r="K3608" t="b">
        <v>1</v>
      </c>
      <c r="L3608">
        <v>165</v>
      </c>
      <c r="M3608" t="b">
        <v>1</v>
      </c>
      <c r="N3608" t="s">
        <v>8269</v>
      </c>
      <c r="O3608" s="9">
        <f t="shared" si="336"/>
        <v>116</v>
      </c>
      <c r="P3608" s="5">
        <f t="shared" si="337"/>
        <v>246.60606060606059</v>
      </c>
      <c r="Q3608" t="str">
        <f t="shared" si="338"/>
        <v>film &amp; video</v>
      </c>
      <c r="R3608" t="str">
        <f t="shared" si="339"/>
        <v>documentary</v>
      </c>
      <c r="S3608" s="10">
        <f t="shared" si="340"/>
        <v>41943.293912037036</v>
      </c>
      <c r="T3608" s="10">
        <f t="shared" si="341"/>
        <v>41974.3355787037</v>
      </c>
    </row>
    <row r="3609" spans="1:20" ht="60" x14ac:dyDescent="0.25">
      <c r="A3609">
        <v>241</v>
      </c>
      <c r="B3609" s="3" t="s">
        <v>243</v>
      </c>
      <c r="C3609" s="3" t="s">
        <v>4351</v>
      </c>
      <c r="D3609">
        <v>36400</v>
      </c>
      <c r="E3609">
        <v>41000</v>
      </c>
      <c r="F3609" t="s">
        <v>8219</v>
      </c>
      <c r="G3609" t="s">
        <v>8224</v>
      </c>
      <c r="H3609" t="s">
        <v>8246</v>
      </c>
      <c r="I3609">
        <v>1419180304</v>
      </c>
      <c r="J3609">
        <v>1415292304</v>
      </c>
      <c r="K3609" t="b">
        <v>1</v>
      </c>
      <c r="L3609">
        <v>376</v>
      </c>
      <c r="M3609" t="b">
        <v>1</v>
      </c>
      <c r="N3609" t="s">
        <v>8269</v>
      </c>
      <c r="O3609" s="9">
        <f t="shared" si="336"/>
        <v>113</v>
      </c>
      <c r="P3609" s="5">
        <f t="shared" si="337"/>
        <v>109.04255319148936</v>
      </c>
      <c r="Q3609" t="str">
        <f t="shared" si="338"/>
        <v>film &amp; video</v>
      </c>
      <c r="R3609" t="str">
        <f t="shared" si="339"/>
        <v>documentary</v>
      </c>
      <c r="S3609" s="10">
        <f t="shared" si="340"/>
        <v>41949.697962962964</v>
      </c>
      <c r="T3609" s="10">
        <f t="shared" si="341"/>
        <v>41994.697962962964</v>
      </c>
    </row>
    <row r="3610" spans="1:20" ht="60" x14ac:dyDescent="0.25">
      <c r="A3610">
        <v>284</v>
      </c>
      <c r="B3610" s="3" t="s">
        <v>285</v>
      </c>
      <c r="C3610" s="3" t="s">
        <v>4394</v>
      </c>
      <c r="D3610">
        <v>40000</v>
      </c>
      <c r="E3610">
        <v>41850.46</v>
      </c>
      <c r="F3610" t="s">
        <v>8219</v>
      </c>
      <c r="G3610" t="s">
        <v>8224</v>
      </c>
      <c r="H3610" t="s">
        <v>8246</v>
      </c>
      <c r="I3610">
        <v>1327167780</v>
      </c>
      <c r="J3610">
        <v>1325007780</v>
      </c>
      <c r="K3610" t="b">
        <v>1</v>
      </c>
      <c r="L3610">
        <v>760</v>
      </c>
      <c r="M3610" t="b">
        <v>1</v>
      </c>
      <c r="N3610" t="s">
        <v>8269</v>
      </c>
      <c r="O3610" s="9">
        <f t="shared" si="336"/>
        <v>105</v>
      </c>
      <c r="P3610" s="5">
        <f t="shared" si="337"/>
        <v>55.066394736842106</v>
      </c>
      <c r="Q3610" t="str">
        <f t="shared" si="338"/>
        <v>film &amp; video</v>
      </c>
      <c r="R3610" t="str">
        <f t="shared" si="339"/>
        <v>documentary</v>
      </c>
      <c r="S3610" s="10">
        <f t="shared" si="340"/>
        <v>40904.738194444442</v>
      </c>
      <c r="T3610" s="10">
        <f t="shared" si="341"/>
        <v>40929.738194444442</v>
      </c>
    </row>
    <row r="3611" spans="1:20" ht="45" x14ac:dyDescent="0.25">
      <c r="A3611">
        <v>2340</v>
      </c>
      <c r="B3611" s="3" t="s">
        <v>2341</v>
      </c>
      <c r="C3611" s="3" t="s">
        <v>6450</v>
      </c>
      <c r="D3611">
        <v>40000</v>
      </c>
      <c r="E3611">
        <v>42311</v>
      </c>
      <c r="F3611" t="s">
        <v>8219</v>
      </c>
      <c r="G3611" t="s">
        <v>8224</v>
      </c>
      <c r="H3611" t="s">
        <v>8246</v>
      </c>
      <c r="I3611">
        <v>1477841138</v>
      </c>
      <c r="J3611">
        <v>1475249138</v>
      </c>
      <c r="K3611" t="b">
        <v>1</v>
      </c>
      <c r="L3611">
        <v>403</v>
      </c>
      <c r="M3611" t="b">
        <v>1</v>
      </c>
      <c r="N3611" t="s">
        <v>8298</v>
      </c>
      <c r="O3611" s="9">
        <f t="shared" si="336"/>
        <v>106</v>
      </c>
      <c r="P3611" s="5">
        <f t="shared" si="337"/>
        <v>104.99007444168734</v>
      </c>
      <c r="Q3611" t="str">
        <f t="shared" si="338"/>
        <v>food</v>
      </c>
      <c r="R3611" t="str">
        <f t="shared" si="339"/>
        <v>small batch</v>
      </c>
      <c r="S3611" s="10">
        <f t="shared" si="340"/>
        <v>42643.642800925925</v>
      </c>
      <c r="T3611" s="10">
        <f t="shared" si="341"/>
        <v>42673.642800925925</v>
      </c>
    </row>
    <row r="3612" spans="1:20" ht="45" x14ac:dyDescent="0.25">
      <c r="A3612">
        <v>331</v>
      </c>
      <c r="B3612" s="3" t="s">
        <v>332</v>
      </c>
      <c r="C3612" s="3" t="s">
        <v>4441</v>
      </c>
      <c r="D3612">
        <v>40000</v>
      </c>
      <c r="E3612">
        <v>42642</v>
      </c>
      <c r="F3612" t="s">
        <v>8219</v>
      </c>
      <c r="G3612" t="s">
        <v>8224</v>
      </c>
      <c r="H3612" t="s">
        <v>8246</v>
      </c>
      <c r="I3612">
        <v>1466171834</v>
      </c>
      <c r="J3612">
        <v>1463493434</v>
      </c>
      <c r="K3612" t="b">
        <v>1</v>
      </c>
      <c r="L3612">
        <v>438</v>
      </c>
      <c r="M3612" t="b">
        <v>1</v>
      </c>
      <c r="N3612" t="s">
        <v>8269</v>
      </c>
      <c r="O3612" s="9">
        <f t="shared" si="336"/>
        <v>107</v>
      </c>
      <c r="P3612" s="5">
        <f t="shared" si="337"/>
        <v>97.356164383561648</v>
      </c>
      <c r="Q3612" t="str">
        <f t="shared" si="338"/>
        <v>film &amp; video</v>
      </c>
      <c r="R3612" t="str">
        <f t="shared" si="339"/>
        <v>documentary</v>
      </c>
      <c r="S3612" s="10">
        <f t="shared" si="340"/>
        <v>42507.581412037034</v>
      </c>
      <c r="T3612" s="10">
        <f t="shared" si="341"/>
        <v>42538.581412037034</v>
      </c>
    </row>
    <row r="3613" spans="1:20" ht="60" x14ac:dyDescent="0.25">
      <c r="A3613">
        <v>2059</v>
      </c>
      <c r="B3613" s="3" t="s">
        <v>2060</v>
      </c>
      <c r="C3613" s="3" t="s">
        <v>6169</v>
      </c>
      <c r="D3613">
        <v>30000</v>
      </c>
      <c r="E3613">
        <v>43037</v>
      </c>
      <c r="F3613" t="s">
        <v>8219</v>
      </c>
      <c r="G3613" t="s">
        <v>8224</v>
      </c>
      <c r="H3613" t="s">
        <v>8246</v>
      </c>
      <c r="I3613">
        <v>1454277540</v>
      </c>
      <c r="J3613">
        <v>1450880854</v>
      </c>
      <c r="K3613" t="b">
        <v>0</v>
      </c>
      <c r="L3613">
        <v>375</v>
      </c>
      <c r="M3613" t="b">
        <v>1</v>
      </c>
      <c r="N3613" t="s">
        <v>8295</v>
      </c>
      <c r="O3613" s="9">
        <f t="shared" si="336"/>
        <v>143</v>
      </c>
      <c r="P3613" s="5">
        <f t="shared" si="337"/>
        <v>114.76533333333333</v>
      </c>
      <c r="Q3613" t="str">
        <f t="shared" si="338"/>
        <v>technology</v>
      </c>
      <c r="R3613" t="str">
        <f t="shared" si="339"/>
        <v>hardware</v>
      </c>
      <c r="S3613" s="10">
        <f t="shared" si="340"/>
        <v>42361.602476851855</v>
      </c>
      <c r="T3613" s="10">
        <f t="shared" si="341"/>
        <v>42400.915972222225</v>
      </c>
    </row>
    <row r="3614" spans="1:20" ht="60" x14ac:dyDescent="0.25">
      <c r="A3614">
        <v>351</v>
      </c>
      <c r="B3614" s="3" t="s">
        <v>352</v>
      </c>
      <c r="C3614" s="3" t="s">
        <v>4461</v>
      </c>
      <c r="D3614">
        <v>34000</v>
      </c>
      <c r="E3614">
        <v>43296</v>
      </c>
      <c r="F3614" t="s">
        <v>8219</v>
      </c>
      <c r="G3614" t="s">
        <v>8227</v>
      </c>
      <c r="H3614" t="s">
        <v>8249</v>
      </c>
      <c r="I3614">
        <v>1460066954</v>
      </c>
      <c r="J3614">
        <v>1456614554</v>
      </c>
      <c r="K3614" t="b">
        <v>1</v>
      </c>
      <c r="L3614">
        <v>964</v>
      </c>
      <c r="M3614" t="b">
        <v>1</v>
      </c>
      <c r="N3614" t="s">
        <v>8269</v>
      </c>
      <c r="O3614" s="9">
        <f t="shared" si="336"/>
        <v>127</v>
      </c>
      <c r="P3614" s="5">
        <f t="shared" si="337"/>
        <v>44.912863070539416</v>
      </c>
      <c r="Q3614" t="str">
        <f t="shared" si="338"/>
        <v>film &amp; video</v>
      </c>
      <c r="R3614" t="str">
        <f t="shared" si="339"/>
        <v>documentary</v>
      </c>
      <c r="S3614" s="10">
        <f t="shared" si="340"/>
        <v>42427.964745370366</v>
      </c>
      <c r="T3614" s="10">
        <f t="shared" si="341"/>
        <v>42467.923078703709</v>
      </c>
    </row>
    <row r="3615" spans="1:20" ht="45" x14ac:dyDescent="0.25">
      <c r="A3615">
        <v>340</v>
      </c>
      <c r="B3615" s="3" t="s">
        <v>341</v>
      </c>
      <c r="C3615" s="3" t="s">
        <v>4450</v>
      </c>
      <c r="D3615">
        <v>35000</v>
      </c>
      <c r="E3615">
        <v>43758</v>
      </c>
      <c r="F3615" t="s">
        <v>8219</v>
      </c>
      <c r="G3615" t="s">
        <v>8224</v>
      </c>
      <c r="H3615" t="s">
        <v>8246</v>
      </c>
      <c r="I3615">
        <v>1489006800</v>
      </c>
      <c r="J3615">
        <v>1486397007</v>
      </c>
      <c r="K3615" t="b">
        <v>1</v>
      </c>
      <c r="L3615">
        <v>299</v>
      </c>
      <c r="M3615" t="b">
        <v>1</v>
      </c>
      <c r="N3615" t="s">
        <v>8269</v>
      </c>
      <c r="O3615" s="9">
        <f t="shared" si="336"/>
        <v>125</v>
      </c>
      <c r="P3615" s="5">
        <f t="shared" si="337"/>
        <v>146.34782608695653</v>
      </c>
      <c r="Q3615" t="str">
        <f t="shared" si="338"/>
        <v>film &amp; video</v>
      </c>
      <c r="R3615" t="str">
        <f t="shared" si="339"/>
        <v>documentary</v>
      </c>
      <c r="S3615" s="10">
        <f t="shared" si="340"/>
        <v>42772.669062500005</v>
      </c>
      <c r="T3615" s="10">
        <f t="shared" si="341"/>
        <v>42802.875</v>
      </c>
    </row>
    <row r="3616" spans="1:20" ht="30" x14ac:dyDescent="0.25">
      <c r="A3616">
        <v>648</v>
      </c>
      <c r="B3616" s="3" t="s">
        <v>649</v>
      </c>
      <c r="C3616" s="3" t="s">
        <v>4758</v>
      </c>
      <c r="D3616">
        <v>35000</v>
      </c>
      <c r="E3616">
        <v>44388</v>
      </c>
      <c r="F3616" t="s">
        <v>8219</v>
      </c>
      <c r="G3616" t="s">
        <v>8224</v>
      </c>
      <c r="H3616" t="s">
        <v>8246</v>
      </c>
      <c r="I3616">
        <v>1413304708</v>
      </c>
      <c r="J3616">
        <v>1410280708</v>
      </c>
      <c r="K3616" t="b">
        <v>0</v>
      </c>
      <c r="L3616">
        <v>27</v>
      </c>
      <c r="M3616" t="b">
        <v>1</v>
      </c>
      <c r="N3616" t="s">
        <v>8273</v>
      </c>
      <c r="O3616" s="9">
        <f t="shared" si="336"/>
        <v>127</v>
      </c>
      <c r="P3616" s="5">
        <f t="shared" si="337"/>
        <v>1644</v>
      </c>
      <c r="Q3616" t="str">
        <f t="shared" si="338"/>
        <v>technology</v>
      </c>
      <c r="R3616" t="str">
        <f t="shared" si="339"/>
        <v>wearables</v>
      </c>
      <c r="S3616" s="10">
        <f t="shared" si="340"/>
        <v>41891.693379629629</v>
      </c>
      <c r="T3616" s="10">
        <f t="shared" si="341"/>
        <v>41926.693379629629</v>
      </c>
    </row>
    <row r="3617" spans="1:20" ht="60" x14ac:dyDescent="0.25">
      <c r="A3617">
        <v>347</v>
      </c>
      <c r="B3617" s="3" t="s">
        <v>348</v>
      </c>
      <c r="C3617" s="3" t="s">
        <v>4457</v>
      </c>
      <c r="D3617">
        <v>40000</v>
      </c>
      <c r="E3617">
        <v>44636.2</v>
      </c>
      <c r="F3617" t="s">
        <v>8219</v>
      </c>
      <c r="G3617" t="s">
        <v>8224</v>
      </c>
      <c r="H3617" t="s">
        <v>8246</v>
      </c>
      <c r="I3617">
        <v>1447505609</v>
      </c>
      <c r="J3617">
        <v>1444910009</v>
      </c>
      <c r="K3617" t="b">
        <v>1</v>
      </c>
      <c r="L3617">
        <v>379</v>
      </c>
      <c r="M3617" t="b">
        <v>1</v>
      </c>
      <c r="N3617" t="s">
        <v>8269</v>
      </c>
      <c r="O3617" s="9">
        <f t="shared" si="336"/>
        <v>112</v>
      </c>
      <c r="P3617" s="5">
        <f t="shared" si="337"/>
        <v>117.77361477572559</v>
      </c>
      <c r="Q3617" t="str">
        <f t="shared" si="338"/>
        <v>film &amp; video</v>
      </c>
      <c r="R3617" t="str">
        <f t="shared" si="339"/>
        <v>documentary</v>
      </c>
      <c r="S3617" s="10">
        <f t="shared" si="340"/>
        <v>42292.495474537034</v>
      </c>
      <c r="T3617" s="10">
        <f t="shared" si="341"/>
        <v>42322.537141203706</v>
      </c>
    </row>
    <row r="3618" spans="1:20" ht="60" x14ac:dyDescent="0.25">
      <c r="A3618">
        <v>2033</v>
      </c>
      <c r="B3618" s="3" t="s">
        <v>2034</v>
      </c>
      <c r="C3618" s="3" t="s">
        <v>6143</v>
      </c>
      <c r="D3618">
        <v>25000</v>
      </c>
      <c r="E3618">
        <v>44669</v>
      </c>
      <c r="F3618" t="s">
        <v>8219</v>
      </c>
      <c r="G3618" t="s">
        <v>8224</v>
      </c>
      <c r="H3618" t="s">
        <v>8246</v>
      </c>
      <c r="I3618">
        <v>1398477518</v>
      </c>
      <c r="J3618">
        <v>1395885518</v>
      </c>
      <c r="K3618" t="b">
        <v>1</v>
      </c>
      <c r="L3618">
        <v>158</v>
      </c>
      <c r="M3618" t="b">
        <v>1</v>
      </c>
      <c r="N3618" t="s">
        <v>8295</v>
      </c>
      <c r="O3618" s="9">
        <f t="shared" si="336"/>
        <v>179</v>
      </c>
      <c r="P3618" s="5">
        <f t="shared" si="337"/>
        <v>282.71518987341773</v>
      </c>
      <c r="Q3618" t="str">
        <f t="shared" si="338"/>
        <v>technology</v>
      </c>
      <c r="R3618" t="str">
        <f t="shared" si="339"/>
        <v>hardware</v>
      </c>
      <c r="S3618" s="10">
        <f t="shared" si="340"/>
        <v>41725.082384259258</v>
      </c>
      <c r="T3618" s="10">
        <f t="shared" si="341"/>
        <v>41755.082384259258</v>
      </c>
    </row>
    <row r="3619" spans="1:20" ht="45" x14ac:dyDescent="0.25">
      <c r="A3619">
        <v>2269</v>
      </c>
      <c r="B3619" s="3" t="s">
        <v>2270</v>
      </c>
      <c r="C3619" s="3" t="s">
        <v>6379</v>
      </c>
      <c r="D3619">
        <v>2500</v>
      </c>
      <c r="E3619">
        <v>45041</v>
      </c>
      <c r="F3619" t="s">
        <v>8219</v>
      </c>
      <c r="G3619" t="s">
        <v>8224</v>
      </c>
      <c r="H3619" t="s">
        <v>8246</v>
      </c>
      <c r="I3619">
        <v>1488862800</v>
      </c>
      <c r="J3619">
        <v>1486745663</v>
      </c>
      <c r="K3619" t="b">
        <v>0</v>
      </c>
      <c r="L3619">
        <v>902</v>
      </c>
      <c r="M3619" t="b">
        <v>1</v>
      </c>
      <c r="N3619" t="s">
        <v>8297</v>
      </c>
      <c r="O3619" s="9">
        <f t="shared" si="336"/>
        <v>1802</v>
      </c>
      <c r="P3619" s="5">
        <f t="shared" si="337"/>
        <v>49.934589800443462</v>
      </c>
      <c r="Q3619" t="str">
        <f t="shared" si="338"/>
        <v>games</v>
      </c>
      <c r="R3619" t="str">
        <f t="shared" si="339"/>
        <v>tabletop games</v>
      </c>
      <c r="S3619" s="10">
        <f t="shared" si="340"/>
        <v>42776.704432870371</v>
      </c>
      <c r="T3619" s="10">
        <f t="shared" si="341"/>
        <v>42801.208333333328</v>
      </c>
    </row>
    <row r="3620" spans="1:20" ht="60" x14ac:dyDescent="0.25">
      <c r="A3620">
        <v>3004</v>
      </c>
      <c r="B3620" s="3" t="s">
        <v>3004</v>
      </c>
      <c r="C3620" s="3" t="s">
        <v>7114</v>
      </c>
      <c r="D3620">
        <v>40000</v>
      </c>
      <c r="E3620">
        <v>45126</v>
      </c>
      <c r="F3620" t="s">
        <v>8219</v>
      </c>
      <c r="G3620" t="s">
        <v>8224</v>
      </c>
      <c r="H3620" t="s">
        <v>8246</v>
      </c>
      <c r="I3620">
        <v>1416089324</v>
      </c>
      <c r="J3620">
        <v>1413493724</v>
      </c>
      <c r="K3620" t="b">
        <v>0</v>
      </c>
      <c r="L3620">
        <v>277</v>
      </c>
      <c r="M3620" t="b">
        <v>1</v>
      </c>
      <c r="N3620" t="s">
        <v>8303</v>
      </c>
      <c r="O3620" s="9">
        <f t="shared" si="336"/>
        <v>113</v>
      </c>
      <c r="P3620" s="5">
        <f t="shared" si="337"/>
        <v>162.90974729241879</v>
      </c>
      <c r="Q3620" t="str">
        <f t="shared" si="338"/>
        <v>theater</v>
      </c>
      <c r="R3620" t="str">
        <f t="shared" si="339"/>
        <v>spaces</v>
      </c>
      <c r="S3620" s="10">
        <f t="shared" si="340"/>
        <v>41928.881064814814</v>
      </c>
      <c r="T3620" s="10">
        <f t="shared" si="341"/>
        <v>41958.922731481478</v>
      </c>
    </row>
    <row r="3621" spans="1:20" ht="45" x14ac:dyDescent="0.25">
      <c r="A3621">
        <v>282</v>
      </c>
      <c r="B3621" s="3" t="s">
        <v>283</v>
      </c>
      <c r="C3621" s="3" t="s">
        <v>4392</v>
      </c>
      <c r="D3621">
        <v>45000</v>
      </c>
      <c r="E3621">
        <v>45535</v>
      </c>
      <c r="F3621" t="s">
        <v>8219</v>
      </c>
      <c r="G3621" t="s">
        <v>8224</v>
      </c>
      <c r="H3621" t="s">
        <v>8246</v>
      </c>
      <c r="I3621">
        <v>1266876000</v>
      </c>
      <c r="J3621">
        <v>1263679492</v>
      </c>
      <c r="K3621" t="b">
        <v>1</v>
      </c>
      <c r="L3621">
        <v>179</v>
      </c>
      <c r="M3621" t="b">
        <v>1</v>
      </c>
      <c r="N3621" t="s">
        <v>8269</v>
      </c>
      <c r="O3621" s="9">
        <f t="shared" si="336"/>
        <v>101</v>
      </c>
      <c r="P3621" s="5">
        <f t="shared" si="337"/>
        <v>254.38547486033519</v>
      </c>
      <c r="Q3621" t="str">
        <f t="shared" si="338"/>
        <v>film &amp; video</v>
      </c>
      <c r="R3621" t="str">
        <f t="shared" si="339"/>
        <v>documentary</v>
      </c>
      <c r="S3621" s="10">
        <f t="shared" si="340"/>
        <v>40194.920046296298</v>
      </c>
      <c r="T3621" s="10">
        <f t="shared" si="341"/>
        <v>40231.916666666664</v>
      </c>
    </row>
    <row r="3622" spans="1:20" ht="45" x14ac:dyDescent="0.25">
      <c r="A3622">
        <v>2730</v>
      </c>
      <c r="B3622" s="3" t="s">
        <v>2730</v>
      </c>
      <c r="C3622" s="3" t="s">
        <v>6840</v>
      </c>
      <c r="D3622">
        <v>27000</v>
      </c>
      <c r="E3622">
        <v>45979.01</v>
      </c>
      <c r="F3622" t="s">
        <v>8219</v>
      </c>
      <c r="G3622" t="s">
        <v>8224</v>
      </c>
      <c r="H3622" t="s">
        <v>8246</v>
      </c>
      <c r="I3622">
        <v>1366635575</v>
      </c>
      <c r="J3622">
        <v>1363611575</v>
      </c>
      <c r="K3622" t="b">
        <v>0</v>
      </c>
      <c r="L3622">
        <v>682</v>
      </c>
      <c r="M3622" t="b">
        <v>1</v>
      </c>
      <c r="N3622" t="s">
        <v>8295</v>
      </c>
      <c r="O3622" s="9">
        <f t="shared" si="336"/>
        <v>170</v>
      </c>
      <c r="P3622" s="5">
        <f t="shared" si="337"/>
        <v>67.417903225806455</v>
      </c>
      <c r="Q3622" t="str">
        <f t="shared" si="338"/>
        <v>technology</v>
      </c>
      <c r="R3622" t="str">
        <f t="shared" si="339"/>
        <v>hardware</v>
      </c>
      <c r="S3622" s="10">
        <f t="shared" si="340"/>
        <v>41351.541377314818</v>
      </c>
      <c r="T3622" s="10">
        <f t="shared" si="341"/>
        <v>41386.541377314818</v>
      </c>
    </row>
    <row r="3623" spans="1:20" ht="30" x14ac:dyDescent="0.25">
      <c r="A3623">
        <v>1467</v>
      </c>
      <c r="B3623" s="3" t="s">
        <v>1468</v>
      </c>
      <c r="C3623" s="3" t="s">
        <v>5577</v>
      </c>
      <c r="D3623">
        <v>40000</v>
      </c>
      <c r="E3623">
        <v>46032</v>
      </c>
      <c r="F3623" t="s">
        <v>8219</v>
      </c>
      <c r="G3623" t="s">
        <v>8224</v>
      </c>
      <c r="H3623" t="s">
        <v>8246</v>
      </c>
      <c r="I3623">
        <v>1332699285</v>
      </c>
      <c r="J3623">
        <v>1327518885</v>
      </c>
      <c r="K3623" t="b">
        <v>1</v>
      </c>
      <c r="L3623">
        <v>600</v>
      </c>
      <c r="M3623" t="b">
        <v>1</v>
      </c>
      <c r="N3623" t="s">
        <v>8288</v>
      </c>
      <c r="O3623" s="9">
        <f t="shared" si="336"/>
        <v>115</v>
      </c>
      <c r="P3623" s="5">
        <f t="shared" si="337"/>
        <v>76.72</v>
      </c>
      <c r="Q3623" t="str">
        <f t="shared" si="338"/>
        <v>publishing</v>
      </c>
      <c r="R3623" t="str">
        <f t="shared" si="339"/>
        <v>radio &amp; podcasts</v>
      </c>
      <c r="S3623" s="10">
        <f t="shared" si="340"/>
        <v>40933.80190972222</v>
      </c>
      <c r="T3623" s="10">
        <f t="shared" si="341"/>
        <v>40993.760243055556</v>
      </c>
    </row>
    <row r="3624" spans="1:20" ht="45" x14ac:dyDescent="0.25">
      <c r="A3624">
        <v>2925</v>
      </c>
      <c r="B3624" s="3" t="s">
        <v>2925</v>
      </c>
      <c r="C3624" s="3" t="s">
        <v>7035</v>
      </c>
      <c r="D3624">
        <v>45000</v>
      </c>
      <c r="E3624">
        <v>46100.69</v>
      </c>
      <c r="F3624" t="s">
        <v>8219</v>
      </c>
      <c r="G3624" t="s">
        <v>8224</v>
      </c>
      <c r="H3624" t="s">
        <v>8246</v>
      </c>
      <c r="I3624">
        <v>1410444068</v>
      </c>
      <c r="J3624">
        <v>1407852068</v>
      </c>
      <c r="K3624" t="b">
        <v>0</v>
      </c>
      <c r="L3624">
        <v>199</v>
      </c>
      <c r="M3624" t="b">
        <v>1</v>
      </c>
      <c r="N3624" t="s">
        <v>8305</v>
      </c>
      <c r="O3624" s="9">
        <f t="shared" si="336"/>
        <v>102</v>
      </c>
      <c r="P3624" s="5">
        <f t="shared" si="337"/>
        <v>231.66175879396985</v>
      </c>
      <c r="Q3624" t="str">
        <f t="shared" si="338"/>
        <v>theater</v>
      </c>
      <c r="R3624" t="str">
        <f t="shared" si="339"/>
        <v>musical</v>
      </c>
      <c r="S3624" s="10">
        <f t="shared" si="340"/>
        <v>41863.584120370368</v>
      </c>
      <c r="T3624" s="10">
        <f t="shared" si="341"/>
        <v>41893.584120370368</v>
      </c>
    </row>
    <row r="3625" spans="1:20" ht="45" x14ac:dyDescent="0.25">
      <c r="A3625">
        <v>2708</v>
      </c>
      <c r="B3625" s="3" t="s">
        <v>2708</v>
      </c>
      <c r="C3625" s="3" t="s">
        <v>6818</v>
      </c>
      <c r="D3625">
        <v>20000</v>
      </c>
      <c r="E3625">
        <v>46643.07</v>
      </c>
      <c r="F3625" t="s">
        <v>8219</v>
      </c>
      <c r="G3625" t="s">
        <v>8225</v>
      </c>
      <c r="H3625" t="s">
        <v>8247</v>
      </c>
      <c r="I3625">
        <v>1469119526</v>
      </c>
      <c r="J3625">
        <v>1463935526</v>
      </c>
      <c r="K3625" t="b">
        <v>1</v>
      </c>
      <c r="L3625">
        <v>1049</v>
      </c>
      <c r="M3625" t="b">
        <v>1</v>
      </c>
      <c r="N3625" t="s">
        <v>8303</v>
      </c>
      <c r="O3625" s="9">
        <f t="shared" si="336"/>
        <v>233</v>
      </c>
      <c r="P3625" s="5">
        <f t="shared" si="337"/>
        <v>44.464318398474738</v>
      </c>
      <c r="Q3625" t="str">
        <f t="shared" si="338"/>
        <v>theater</v>
      </c>
      <c r="R3625" t="str">
        <f t="shared" si="339"/>
        <v>spaces</v>
      </c>
      <c r="S3625" s="10">
        <f t="shared" si="340"/>
        <v>42512.698217592595</v>
      </c>
      <c r="T3625" s="10">
        <f t="shared" si="341"/>
        <v>42572.698217592595</v>
      </c>
    </row>
    <row r="3626" spans="1:20" ht="60" x14ac:dyDescent="0.25">
      <c r="A3626">
        <v>1530</v>
      </c>
      <c r="B3626" s="3" t="s">
        <v>1531</v>
      </c>
      <c r="C3626" s="3" t="s">
        <v>5640</v>
      </c>
      <c r="D3626">
        <v>35000</v>
      </c>
      <c r="E3626">
        <v>47189</v>
      </c>
      <c r="F3626" t="s">
        <v>8219</v>
      </c>
      <c r="G3626" t="s">
        <v>8224</v>
      </c>
      <c r="H3626" t="s">
        <v>8246</v>
      </c>
      <c r="I3626">
        <v>1445624695</v>
      </c>
      <c r="J3626">
        <v>1443464695</v>
      </c>
      <c r="K3626" t="b">
        <v>1</v>
      </c>
      <c r="L3626">
        <v>874</v>
      </c>
      <c r="M3626" t="b">
        <v>1</v>
      </c>
      <c r="N3626" t="s">
        <v>8285</v>
      </c>
      <c r="O3626" s="9">
        <f t="shared" si="336"/>
        <v>135</v>
      </c>
      <c r="P3626" s="5">
        <f t="shared" si="337"/>
        <v>53.991990846681922</v>
      </c>
      <c r="Q3626" t="str">
        <f t="shared" si="338"/>
        <v>photography</v>
      </c>
      <c r="R3626" t="str">
        <f t="shared" si="339"/>
        <v>photobooks</v>
      </c>
      <c r="S3626" s="10">
        <f t="shared" si="340"/>
        <v>42275.767303240747</v>
      </c>
      <c r="T3626" s="10">
        <f t="shared" si="341"/>
        <v>42300.767303240747</v>
      </c>
    </row>
    <row r="3627" spans="1:20" ht="60" x14ac:dyDescent="0.25">
      <c r="A3627">
        <v>2050</v>
      </c>
      <c r="B3627" s="3" t="s">
        <v>2051</v>
      </c>
      <c r="C3627" s="3" t="s">
        <v>6160</v>
      </c>
      <c r="D3627">
        <v>10000</v>
      </c>
      <c r="E3627">
        <v>47327</v>
      </c>
      <c r="F3627" t="s">
        <v>8219</v>
      </c>
      <c r="G3627" t="s">
        <v>8224</v>
      </c>
      <c r="H3627" t="s">
        <v>8246</v>
      </c>
      <c r="I3627">
        <v>1433036578</v>
      </c>
      <c r="J3627">
        <v>1429580578</v>
      </c>
      <c r="K3627" t="b">
        <v>0</v>
      </c>
      <c r="L3627">
        <v>170</v>
      </c>
      <c r="M3627" t="b">
        <v>1</v>
      </c>
      <c r="N3627" t="s">
        <v>8295</v>
      </c>
      <c r="O3627" s="9">
        <f t="shared" si="336"/>
        <v>473</v>
      </c>
      <c r="P3627" s="5">
        <f t="shared" si="337"/>
        <v>278.39411764705881</v>
      </c>
      <c r="Q3627" t="str">
        <f t="shared" si="338"/>
        <v>technology</v>
      </c>
      <c r="R3627" t="str">
        <f t="shared" si="339"/>
        <v>hardware</v>
      </c>
      <c r="S3627" s="10">
        <f t="shared" si="340"/>
        <v>42115.071504629625</v>
      </c>
      <c r="T3627" s="10">
        <f t="shared" si="341"/>
        <v>42155.071504629625</v>
      </c>
    </row>
    <row r="3628" spans="1:20" ht="60" x14ac:dyDescent="0.25">
      <c r="A3628">
        <v>641</v>
      </c>
      <c r="B3628" s="3" t="s">
        <v>642</v>
      </c>
      <c r="C3628" s="3" t="s">
        <v>4751</v>
      </c>
      <c r="D3628">
        <v>40000</v>
      </c>
      <c r="E3628">
        <v>47665</v>
      </c>
      <c r="F3628" t="s">
        <v>8219</v>
      </c>
      <c r="G3628" t="s">
        <v>8224</v>
      </c>
      <c r="H3628" t="s">
        <v>8246</v>
      </c>
      <c r="I3628">
        <v>1439473248</v>
      </c>
      <c r="J3628">
        <v>1436881248</v>
      </c>
      <c r="K3628" t="b">
        <v>0</v>
      </c>
      <c r="L3628">
        <v>315</v>
      </c>
      <c r="M3628" t="b">
        <v>1</v>
      </c>
      <c r="N3628" t="s">
        <v>8273</v>
      </c>
      <c r="O3628" s="9">
        <f t="shared" si="336"/>
        <v>119</v>
      </c>
      <c r="P3628" s="5">
        <f t="shared" si="337"/>
        <v>151.31746031746033</v>
      </c>
      <c r="Q3628" t="str">
        <f t="shared" si="338"/>
        <v>technology</v>
      </c>
      <c r="R3628" t="str">
        <f t="shared" si="339"/>
        <v>wearables</v>
      </c>
      <c r="S3628" s="10">
        <f t="shared" si="340"/>
        <v>42199.57</v>
      </c>
      <c r="T3628" s="10">
        <f t="shared" si="341"/>
        <v>42229.57</v>
      </c>
    </row>
    <row r="3629" spans="1:20" ht="45" x14ac:dyDescent="0.25">
      <c r="A3629">
        <v>1469</v>
      </c>
      <c r="B3629" s="3" t="s">
        <v>1470</v>
      </c>
      <c r="C3629" s="3" t="s">
        <v>5579</v>
      </c>
      <c r="D3629">
        <v>44250</v>
      </c>
      <c r="E3629">
        <v>47978</v>
      </c>
      <c r="F3629" t="s">
        <v>8219</v>
      </c>
      <c r="G3629" t="s">
        <v>8224</v>
      </c>
      <c r="H3629" t="s">
        <v>8246</v>
      </c>
      <c r="I3629">
        <v>1360938109</v>
      </c>
      <c r="J3629">
        <v>1358346109</v>
      </c>
      <c r="K3629" t="b">
        <v>1</v>
      </c>
      <c r="L3629">
        <v>321</v>
      </c>
      <c r="M3629" t="b">
        <v>1</v>
      </c>
      <c r="N3629" t="s">
        <v>8288</v>
      </c>
      <c r="O3629" s="9">
        <f t="shared" si="336"/>
        <v>108</v>
      </c>
      <c r="P3629" s="5">
        <f t="shared" si="337"/>
        <v>149.46417445482865</v>
      </c>
      <c r="Q3629" t="str">
        <f t="shared" si="338"/>
        <v>publishing</v>
      </c>
      <c r="R3629" t="str">
        <f t="shared" si="339"/>
        <v>radio &amp; podcasts</v>
      </c>
      <c r="S3629" s="10">
        <f t="shared" si="340"/>
        <v>41290.598483796297</v>
      </c>
      <c r="T3629" s="10">
        <f t="shared" si="341"/>
        <v>41320.598483796297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9">
        <f t="shared" si="336"/>
        <v>0</v>
      </c>
      <c r="P3630" s="5" t="e">
        <f t="shared" si="337"/>
        <v>#DIV/0!</v>
      </c>
      <c r="Q3630" t="str">
        <f t="shared" si="338"/>
        <v>theater</v>
      </c>
      <c r="R3630" t="str">
        <f t="shared" si="339"/>
        <v>musical</v>
      </c>
      <c r="S3630" s="10">
        <f t="shared" si="340"/>
        <v>42291.833287037036</v>
      </c>
      <c r="T3630" s="10">
        <f t="shared" si="341"/>
        <v>42351.874953703707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9">
        <f t="shared" si="336"/>
        <v>0</v>
      </c>
      <c r="P3631" s="5">
        <f t="shared" si="337"/>
        <v>1</v>
      </c>
      <c r="Q3631" t="str">
        <f t="shared" si="338"/>
        <v>theater</v>
      </c>
      <c r="R3631" t="str">
        <f t="shared" si="339"/>
        <v>musical</v>
      </c>
      <c r="S3631" s="10">
        <f t="shared" si="340"/>
        <v>42437.094490740739</v>
      </c>
      <c r="T3631" s="10">
        <f t="shared" si="341"/>
        <v>42495.708333333328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9">
        <f t="shared" si="336"/>
        <v>0</v>
      </c>
      <c r="P3632" s="5">
        <f t="shared" si="337"/>
        <v>1</v>
      </c>
      <c r="Q3632" t="str">
        <f t="shared" si="338"/>
        <v>theater</v>
      </c>
      <c r="R3632" t="str">
        <f t="shared" si="339"/>
        <v>musical</v>
      </c>
      <c r="S3632" s="10">
        <f t="shared" si="340"/>
        <v>41942.84710648148</v>
      </c>
      <c r="T3632" s="10">
        <f t="shared" si="341"/>
        <v>41972.888773148152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9">
        <f t="shared" si="336"/>
        <v>51</v>
      </c>
      <c r="P3633" s="5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0">
        <f t="shared" si="340"/>
        <v>41880.753437499996</v>
      </c>
      <c r="T3633" s="10">
        <f t="shared" si="341"/>
        <v>41905.165972222225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9">
        <f t="shared" si="336"/>
        <v>20</v>
      </c>
      <c r="P3634" s="5">
        <f t="shared" si="337"/>
        <v>100</v>
      </c>
      <c r="Q3634" t="str">
        <f t="shared" si="338"/>
        <v>theater</v>
      </c>
      <c r="R3634" t="str">
        <f t="shared" si="339"/>
        <v>musical</v>
      </c>
      <c r="S3634" s="10">
        <f t="shared" si="340"/>
        <v>41946.936909722222</v>
      </c>
      <c r="T3634" s="10">
        <f t="shared" si="341"/>
        <v>41966.936909722222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9">
        <f t="shared" si="336"/>
        <v>35</v>
      </c>
      <c r="P3635" s="5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0">
        <f t="shared" si="340"/>
        <v>42649.623460648145</v>
      </c>
      <c r="T3635" s="10">
        <f t="shared" si="341"/>
        <v>42693.041666666672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9">
        <f t="shared" si="336"/>
        <v>4</v>
      </c>
      <c r="P3636" s="5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0">
        <f t="shared" si="340"/>
        <v>42701.166365740741</v>
      </c>
      <c r="T3636" s="10">
        <f t="shared" si="341"/>
        <v>42749.165972222225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9">
        <f t="shared" si="336"/>
        <v>36</v>
      </c>
      <c r="P3637" s="5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0">
        <f t="shared" si="340"/>
        <v>42450.88282407407</v>
      </c>
      <c r="T3637" s="10">
        <f t="shared" si="341"/>
        <v>42480.88282407407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9">
        <f t="shared" si="336"/>
        <v>0</v>
      </c>
      <c r="P3638" s="5" t="e">
        <f t="shared" si="337"/>
        <v>#DIV/0!</v>
      </c>
      <c r="Q3638" t="str">
        <f t="shared" si="338"/>
        <v>theater</v>
      </c>
      <c r="R3638" t="str">
        <f t="shared" si="339"/>
        <v>musical</v>
      </c>
      <c r="S3638" s="10">
        <f t="shared" si="340"/>
        <v>42226.694780092599</v>
      </c>
      <c r="T3638" s="10">
        <f t="shared" si="341"/>
        <v>42261.694780092599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9">
        <f t="shared" si="336"/>
        <v>31</v>
      </c>
      <c r="P3639" s="5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0">
        <f t="shared" si="340"/>
        <v>41975.700636574074</v>
      </c>
      <c r="T3639" s="10">
        <f t="shared" si="341"/>
        <v>42005.700636574074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9">
        <f t="shared" si="336"/>
        <v>7</v>
      </c>
      <c r="P3640" s="5">
        <f t="shared" si="337"/>
        <v>108</v>
      </c>
      <c r="Q3640" t="str">
        <f t="shared" si="338"/>
        <v>theater</v>
      </c>
      <c r="R3640" t="str">
        <f t="shared" si="339"/>
        <v>musical</v>
      </c>
      <c r="S3640" s="10">
        <f t="shared" si="340"/>
        <v>42053.672824074078</v>
      </c>
      <c r="T3640" s="10">
        <f t="shared" si="341"/>
        <v>42113.631157407406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9">
        <f t="shared" si="336"/>
        <v>0</v>
      </c>
      <c r="P3641" s="5">
        <f t="shared" si="337"/>
        <v>1</v>
      </c>
      <c r="Q3641" t="str">
        <f t="shared" si="338"/>
        <v>theater</v>
      </c>
      <c r="R3641" t="str">
        <f t="shared" si="339"/>
        <v>musical</v>
      </c>
      <c r="S3641" s="10">
        <f t="shared" si="340"/>
        <v>42590.677152777775</v>
      </c>
      <c r="T3641" s="10">
        <f t="shared" si="341"/>
        <v>42650.632638888885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9">
        <f t="shared" si="336"/>
        <v>6</v>
      </c>
      <c r="P3642" s="5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0">
        <f t="shared" si="340"/>
        <v>42104.781597222223</v>
      </c>
      <c r="T3642" s="10">
        <f t="shared" si="341"/>
        <v>42134.781597222223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9">
        <f t="shared" si="336"/>
        <v>0</v>
      </c>
      <c r="P3643" s="5" t="e">
        <f t="shared" si="337"/>
        <v>#DIV/0!</v>
      </c>
      <c r="Q3643" t="str">
        <f t="shared" si="338"/>
        <v>theater</v>
      </c>
      <c r="R3643" t="str">
        <f t="shared" si="339"/>
        <v>musical</v>
      </c>
      <c r="S3643" s="10">
        <f t="shared" si="340"/>
        <v>41899.627071759263</v>
      </c>
      <c r="T3643" s="10">
        <f t="shared" si="341"/>
        <v>41917.208333333336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9">
        <f t="shared" si="336"/>
        <v>2</v>
      </c>
      <c r="P3644" s="5">
        <f t="shared" si="337"/>
        <v>7.5</v>
      </c>
      <c r="Q3644" t="str">
        <f t="shared" si="338"/>
        <v>theater</v>
      </c>
      <c r="R3644" t="str">
        <f t="shared" si="339"/>
        <v>musical</v>
      </c>
      <c r="S3644" s="10">
        <f t="shared" si="340"/>
        <v>42297.816284722227</v>
      </c>
      <c r="T3644" s="10">
        <f t="shared" si="341"/>
        <v>42338.708333333328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9">
        <f t="shared" si="336"/>
        <v>0</v>
      </c>
      <c r="P3645" s="5" t="e">
        <f t="shared" si="337"/>
        <v>#DIV/0!</v>
      </c>
      <c r="Q3645" t="str">
        <f t="shared" si="338"/>
        <v>theater</v>
      </c>
      <c r="R3645" t="str">
        <f t="shared" si="339"/>
        <v>musical</v>
      </c>
      <c r="S3645" s="10">
        <f t="shared" si="340"/>
        <v>42285.143969907411</v>
      </c>
      <c r="T3645" s="10">
        <f t="shared" si="341"/>
        <v>42325.185636574075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9">
        <f t="shared" si="336"/>
        <v>16</v>
      </c>
      <c r="P3646" s="5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0">
        <f t="shared" si="340"/>
        <v>42409.241747685184</v>
      </c>
      <c r="T3646" s="10">
        <f t="shared" si="341"/>
        <v>42437.207638888889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9">
        <f t="shared" si="336"/>
        <v>0</v>
      </c>
      <c r="P3647" s="5">
        <f t="shared" si="337"/>
        <v>1</v>
      </c>
      <c r="Q3647" t="str">
        <f t="shared" si="338"/>
        <v>theater</v>
      </c>
      <c r="R3647" t="str">
        <f t="shared" si="339"/>
        <v>musical</v>
      </c>
      <c r="S3647" s="10">
        <f t="shared" si="340"/>
        <v>42665.970347222217</v>
      </c>
      <c r="T3647" s="10">
        <f t="shared" si="341"/>
        <v>42696.012013888889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9">
        <f t="shared" si="336"/>
        <v>5</v>
      </c>
      <c r="P3648" s="5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0">
        <f t="shared" si="340"/>
        <v>42140.421319444446</v>
      </c>
      <c r="T3648" s="10">
        <f t="shared" si="341"/>
        <v>42171.979166666672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9">
        <f t="shared" si="336"/>
        <v>6</v>
      </c>
      <c r="P3649" s="5">
        <f t="shared" si="337"/>
        <v>15</v>
      </c>
      <c r="Q3649" t="str">
        <f t="shared" si="338"/>
        <v>theater</v>
      </c>
      <c r="R3649" t="str">
        <f t="shared" si="339"/>
        <v>musical</v>
      </c>
      <c r="S3649" s="10">
        <f t="shared" si="340"/>
        <v>42598.749155092592</v>
      </c>
      <c r="T3649" s="10">
        <f t="shared" si="341"/>
        <v>42643.749155092592</v>
      </c>
    </row>
    <row r="3650" spans="1:20" ht="45" x14ac:dyDescent="0.25">
      <c r="A3650">
        <v>2116</v>
      </c>
      <c r="B3650" s="3" t="s">
        <v>2117</v>
      </c>
      <c r="C3650" s="3" t="s">
        <v>6226</v>
      </c>
      <c r="D3650">
        <v>48000</v>
      </c>
      <c r="E3650">
        <v>48434</v>
      </c>
      <c r="F3650" t="s">
        <v>8219</v>
      </c>
      <c r="G3650" t="s">
        <v>8224</v>
      </c>
      <c r="H3650" t="s">
        <v>8246</v>
      </c>
      <c r="I3650">
        <v>1349203203</v>
      </c>
      <c r="J3650">
        <v>1345056003</v>
      </c>
      <c r="K3650" t="b">
        <v>0</v>
      </c>
      <c r="L3650">
        <v>92</v>
      </c>
      <c r="M3650" t="b">
        <v>1</v>
      </c>
      <c r="N3650" t="s">
        <v>8279</v>
      </c>
      <c r="O3650" s="9">
        <f t="shared" ref="O3650:O3713" si="342">ROUND((E3650/D3650)*100,0)</f>
        <v>101</v>
      </c>
      <c r="P3650" s="5">
        <f t="shared" ref="P3650:P3713" si="343">E3650/L3650</f>
        <v>526.45652173913038</v>
      </c>
      <c r="Q3650" t="str">
        <f t="shared" ref="Q3650:Q3713" si="344">LEFT(N3650,SEARCH("/",N3650)-1)</f>
        <v>music</v>
      </c>
      <c r="R3650" t="str">
        <f t="shared" ref="R3650:R3713" si="345">RIGHT(N3650,LEN(N3650)-SEARCH("/",N3650,1))</f>
        <v>indie rock</v>
      </c>
      <c r="S3650" s="10">
        <f t="shared" ref="S3650:S3713" si="346">(((J3650/60)/60)/24)+DATE(1970,1,1)</f>
        <v>41136.777812500004</v>
      </c>
      <c r="T3650" s="10">
        <f t="shared" ref="T3650:T3713" si="347">(((I3650/60)/60)/24)+DATE(1970,1,1)</f>
        <v>41184.777812500004</v>
      </c>
    </row>
    <row r="3651" spans="1:20" ht="60" x14ac:dyDescent="0.25">
      <c r="A3651">
        <v>2060</v>
      </c>
      <c r="B3651" s="3" t="s">
        <v>2061</v>
      </c>
      <c r="C3651" s="3" t="s">
        <v>6170</v>
      </c>
      <c r="D3651">
        <v>25000</v>
      </c>
      <c r="E3651">
        <v>49100</v>
      </c>
      <c r="F3651" t="s">
        <v>8219</v>
      </c>
      <c r="G3651" t="s">
        <v>8224</v>
      </c>
      <c r="H3651" t="s">
        <v>8246</v>
      </c>
      <c r="I3651">
        <v>1406129150</v>
      </c>
      <c r="J3651">
        <v>1400945150</v>
      </c>
      <c r="K3651" t="b">
        <v>0</v>
      </c>
      <c r="L3651">
        <v>1364</v>
      </c>
      <c r="M3651" t="b">
        <v>1</v>
      </c>
      <c r="N3651" t="s">
        <v>8295</v>
      </c>
      <c r="O3651" s="9">
        <f t="shared" si="342"/>
        <v>196</v>
      </c>
      <c r="P3651" s="5">
        <f t="shared" si="343"/>
        <v>35.997067448680355</v>
      </c>
      <c r="Q3651" t="str">
        <f t="shared" si="344"/>
        <v>technology</v>
      </c>
      <c r="R3651" t="str">
        <f t="shared" si="345"/>
        <v>hardware</v>
      </c>
      <c r="S3651" s="10">
        <f t="shared" si="346"/>
        <v>41783.642939814818</v>
      </c>
      <c r="T3651" s="10">
        <f t="shared" si="347"/>
        <v>41843.642939814818</v>
      </c>
    </row>
    <row r="3652" spans="1:20" ht="45" x14ac:dyDescent="0.25">
      <c r="A3652">
        <v>2727</v>
      </c>
      <c r="B3652" s="3" t="s">
        <v>2727</v>
      </c>
      <c r="C3652" s="3" t="s">
        <v>6837</v>
      </c>
      <c r="D3652">
        <v>10000</v>
      </c>
      <c r="E3652">
        <v>49321</v>
      </c>
      <c r="F3652" t="s">
        <v>8219</v>
      </c>
      <c r="G3652" t="s">
        <v>8224</v>
      </c>
      <c r="H3652" t="s">
        <v>8246</v>
      </c>
      <c r="I3652">
        <v>1438964063</v>
      </c>
      <c r="J3652">
        <v>1436804063</v>
      </c>
      <c r="K3652" t="b">
        <v>0</v>
      </c>
      <c r="L3652">
        <v>707</v>
      </c>
      <c r="M3652" t="b">
        <v>1</v>
      </c>
      <c r="N3652" t="s">
        <v>8295</v>
      </c>
      <c r="O3652" s="9">
        <f t="shared" si="342"/>
        <v>493</v>
      </c>
      <c r="P3652" s="5">
        <f t="shared" si="343"/>
        <v>69.760961810466767</v>
      </c>
      <c r="Q3652" t="str">
        <f t="shared" si="344"/>
        <v>technology</v>
      </c>
      <c r="R3652" t="str">
        <f t="shared" si="345"/>
        <v>hardware</v>
      </c>
      <c r="S3652" s="10">
        <f t="shared" si="346"/>
        <v>42198.676655092597</v>
      </c>
      <c r="T3652" s="10">
        <f t="shared" si="347"/>
        <v>42223.676655092597</v>
      </c>
    </row>
    <row r="3653" spans="1:20" ht="60" x14ac:dyDescent="0.25">
      <c r="A3653">
        <v>12</v>
      </c>
      <c r="B3653" s="3" t="s">
        <v>14</v>
      </c>
      <c r="C3653" s="3" t="s">
        <v>4123</v>
      </c>
      <c r="D3653">
        <v>30000</v>
      </c>
      <c r="E3653">
        <v>49588</v>
      </c>
      <c r="F3653" t="s">
        <v>8219</v>
      </c>
      <c r="G3653" t="s">
        <v>8224</v>
      </c>
      <c r="H3653" t="s">
        <v>8246</v>
      </c>
      <c r="I3653">
        <v>1405479600</v>
      </c>
      <c r="J3653">
        <v>1401642425</v>
      </c>
      <c r="K3653" t="b">
        <v>0</v>
      </c>
      <c r="L3653">
        <v>827</v>
      </c>
      <c r="M3653" t="b">
        <v>1</v>
      </c>
      <c r="N3653" t="s">
        <v>8265</v>
      </c>
      <c r="O3653" s="9">
        <f t="shared" si="342"/>
        <v>165</v>
      </c>
      <c r="P3653" s="5">
        <f t="shared" si="343"/>
        <v>59.961305925030231</v>
      </c>
      <c r="Q3653" t="str">
        <f t="shared" si="344"/>
        <v>film &amp; video</v>
      </c>
      <c r="R3653" t="str">
        <f t="shared" si="345"/>
        <v>television</v>
      </c>
      <c r="S3653" s="10">
        <f t="shared" si="346"/>
        <v>41791.713252314818</v>
      </c>
      <c r="T3653" s="10">
        <f t="shared" si="347"/>
        <v>41836.125</v>
      </c>
    </row>
    <row r="3654" spans="1:20" ht="60" x14ac:dyDescent="0.25">
      <c r="A3654">
        <v>1202</v>
      </c>
      <c r="B3654" s="3" t="s">
        <v>1203</v>
      </c>
      <c r="C3654" s="3" t="s">
        <v>5312</v>
      </c>
      <c r="D3654">
        <v>25000</v>
      </c>
      <c r="E3654">
        <v>49811</v>
      </c>
      <c r="F3654" t="s">
        <v>8219</v>
      </c>
      <c r="G3654" t="s">
        <v>8226</v>
      </c>
      <c r="H3654" t="s">
        <v>8248</v>
      </c>
      <c r="I3654">
        <v>1435388154</v>
      </c>
      <c r="J3654">
        <v>1432796154</v>
      </c>
      <c r="K3654" t="b">
        <v>0</v>
      </c>
      <c r="L3654">
        <v>271</v>
      </c>
      <c r="M3654" t="b">
        <v>1</v>
      </c>
      <c r="N3654" t="s">
        <v>8285</v>
      </c>
      <c r="O3654" s="9">
        <f t="shared" si="342"/>
        <v>199</v>
      </c>
      <c r="P3654" s="5">
        <f t="shared" si="343"/>
        <v>183.80442804428046</v>
      </c>
      <c r="Q3654" t="str">
        <f t="shared" si="344"/>
        <v>photography</v>
      </c>
      <c r="R3654" t="str">
        <f t="shared" si="345"/>
        <v>photobooks</v>
      </c>
      <c r="S3654" s="10">
        <f t="shared" si="346"/>
        <v>42152.288819444439</v>
      </c>
      <c r="T3654" s="10">
        <f t="shared" si="347"/>
        <v>42182.288819444439</v>
      </c>
    </row>
    <row r="3655" spans="1:20" ht="60" x14ac:dyDescent="0.25">
      <c r="A3655">
        <v>1364</v>
      </c>
      <c r="B3655" s="3" t="s">
        <v>1365</v>
      </c>
      <c r="C3655" s="3" t="s">
        <v>5474</v>
      </c>
      <c r="D3655">
        <v>42000</v>
      </c>
      <c r="E3655">
        <v>49830</v>
      </c>
      <c r="F3655" t="s">
        <v>8219</v>
      </c>
      <c r="G3655" t="s">
        <v>8232</v>
      </c>
      <c r="H3655" t="s">
        <v>8253</v>
      </c>
      <c r="I3655">
        <v>1420648906</v>
      </c>
      <c r="J3655">
        <v>1415464906</v>
      </c>
      <c r="K3655" t="b">
        <v>0</v>
      </c>
      <c r="L3655">
        <v>144</v>
      </c>
      <c r="M3655" t="b">
        <v>1</v>
      </c>
      <c r="N3655" t="s">
        <v>8276</v>
      </c>
      <c r="O3655" s="9">
        <f t="shared" si="342"/>
        <v>119</v>
      </c>
      <c r="P3655" s="5">
        <f t="shared" si="343"/>
        <v>346.04166666666669</v>
      </c>
      <c r="Q3655" t="str">
        <f t="shared" si="344"/>
        <v>music</v>
      </c>
      <c r="R3655" t="str">
        <f t="shared" si="345"/>
        <v>rock</v>
      </c>
      <c r="S3655" s="10">
        <f t="shared" si="346"/>
        <v>41951.695671296293</v>
      </c>
      <c r="T3655" s="10">
        <f t="shared" si="347"/>
        <v>42011.6956712963</v>
      </c>
    </row>
    <row r="3656" spans="1:20" ht="60" x14ac:dyDescent="0.25">
      <c r="A3656">
        <v>333</v>
      </c>
      <c r="B3656" s="3" t="s">
        <v>334</v>
      </c>
      <c r="C3656" s="3" t="s">
        <v>4443</v>
      </c>
      <c r="D3656">
        <v>40000</v>
      </c>
      <c r="E3656">
        <v>50091</v>
      </c>
      <c r="F3656" t="s">
        <v>8219</v>
      </c>
      <c r="G3656" t="s">
        <v>8224</v>
      </c>
      <c r="H3656" t="s">
        <v>8246</v>
      </c>
      <c r="I3656">
        <v>1460038591</v>
      </c>
      <c r="J3656">
        <v>1457450191</v>
      </c>
      <c r="K3656" t="b">
        <v>1</v>
      </c>
      <c r="L3656">
        <v>266</v>
      </c>
      <c r="M3656" t="b">
        <v>1</v>
      </c>
      <c r="N3656" t="s">
        <v>8269</v>
      </c>
      <c r="O3656" s="9">
        <f t="shared" si="342"/>
        <v>125</v>
      </c>
      <c r="P3656" s="5">
        <f t="shared" si="343"/>
        <v>188.31203007518798</v>
      </c>
      <c r="Q3656" t="str">
        <f t="shared" si="344"/>
        <v>film &amp; video</v>
      </c>
      <c r="R3656" t="str">
        <f t="shared" si="345"/>
        <v>documentary</v>
      </c>
      <c r="S3656" s="10">
        <f t="shared" si="346"/>
        <v>42437.636469907404</v>
      </c>
      <c r="T3656" s="10">
        <f t="shared" si="347"/>
        <v>42467.59480324074</v>
      </c>
    </row>
    <row r="3657" spans="1:20" ht="30" x14ac:dyDescent="0.25">
      <c r="A3657">
        <v>1957</v>
      </c>
      <c r="B3657" s="3" t="s">
        <v>1958</v>
      </c>
      <c r="C3657" s="3" t="s">
        <v>6067</v>
      </c>
      <c r="D3657">
        <v>30000</v>
      </c>
      <c r="E3657">
        <v>50251.41</v>
      </c>
      <c r="F3657" t="s">
        <v>8219</v>
      </c>
      <c r="G3657" t="s">
        <v>8224</v>
      </c>
      <c r="H3657" t="s">
        <v>8246</v>
      </c>
      <c r="I3657">
        <v>1351304513</v>
      </c>
      <c r="J3657">
        <v>1348712513</v>
      </c>
      <c r="K3657" t="b">
        <v>1</v>
      </c>
      <c r="L3657">
        <v>660</v>
      </c>
      <c r="M3657" t="b">
        <v>1</v>
      </c>
      <c r="N3657" t="s">
        <v>8295</v>
      </c>
      <c r="O3657" s="9">
        <f t="shared" si="342"/>
        <v>168</v>
      </c>
      <c r="P3657" s="5">
        <f t="shared" si="343"/>
        <v>76.138500000000008</v>
      </c>
      <c r="Q3657" t="str">
        <f t="shared" si="344"/>
        <v>technology</v>
      </c>
      <c r="R3657" t="str">
        <f t="shared" si="345"/>
        <v>hardware</v>
      </c>
      <c r="S3657" s="10">
        <f t="shared" si="346"/>
        <v>41179.098530092589</v>
      </c>
      <c r="T3657" s="10">
        <f t="shared" si="347"/>
        <v>41209.098530092589</v>
      </c>
    </row>
    <row r="3658" spans="1:20" ht="60" x14ac:dyDescent="0.25">
      <c r="A3658">
        <v>2308</v>
      </c>
      <c r="B3658" s="3" t="s">
        <v>2309</v>
      </c>
      <c r="C3658" s="3" t="s">
        <v>6418</v>
      </c>
      <c r="D3658">
        <v>50000</v>
      </c>
      <c r="E3658">
        <v>50653.11</v>
      </c>
      <c r="F3658" t="s">
        <v>8219</v>
      </c>
      <c r="G3658" t="s">
        <v>8224</v>
      </c>
      <c r="H3658" t="s">
        <v>8246</v>
      </c>
      <c r="I3658">
        <v>1409274000</v>
      </c>
      <c r="J3658">
        <v>1406847996</v>
      </c>
      <c r="K3658" t="b">
        <v>1</v>
      </c>
      <c r="L3658">
        <v>614</v>
      </c>
      <c r="M3658" t="b">
        <v>1</v>
      </c>
      <c r="N3658" t="s">
        <v>8279</v>
      </c>
      <c r="O3658" s="9">
        <f t="shared" si="342"/>
        <v>101</v>
      </c>
      <c r="P3658" s="5">
        <f t="shared" si="343"/>
        <v>82.496921824104234</v>
      </c>
      <c r="Q3658" t="str">
        <f t="shared" si="344"/>
        <v>music</v>
      </c>
      <c r="R3658" t="str">
        <f t="shared" si="345"/>
        <v>indie rock</v>
      </c>
      <c r="S3658" s="10">
        <f t="shared" si="346"/>
        <v>41851.962916666671</v>
      </c>
      <c r="T3658" s="10">
        <f t="shared" si="347"/>
        <v>41880.041666666664</v>
      </c>
    </row>
    <row r="3659" spans="1:20" ht="45" x14ac:dyDescent="0.25">
      <c r="A3659">
        <v>2709</v>
      </c>
      <c r="B3659" s="3" t="s">
        <v>2709</v>
      </c>
      <c r="C3659" s="3" t="s">
        <v>6819</v>
      </c>
      <c r="D3659">
        <v>50000</v>
      </c>
      <c r="E3659">
        <v>50803</v>
      </c>
      <c r="F3659" t="s">
        <v>8219</v>
      </c>
      <c r="G3659" t="s">
        <v>8224</v>
      </c>
      <c r="H3659" t="s">
        <v>8246</v>
      </c>
      <c r="I3659">
        <v>1475553540</v>
      </c>
      <c r="J3659">
        <v>1472528141</v>
      </c>
      <c r="K3659" t="b">
        <v>1</v>
      </c>
      <c r="L3659">
        <v>308</v>
      </c>
      <c r="M3659" t="b">
        <v>1</v>
      </c>
      <c r="N3659" t="s">
        <v>8303</v>
      </c>
      <c r="O3659" s="9">
        <f t="shared" si="342"/>
        <v>102</v>
      </c>
      <c r="P3659" s="5">
        <f t="shared" si="343"/>
        <v>164.94480519480518</v>
      </c>
      <c r="Q3659" t="str">
        <f t="shared" si="344"/>
        <v>theater</v>
      </c>
      <c r="R3659" t="str">
        <f t="shared" si="345"/>
        <v>spaces</v>
      </c>
      <c r="S3659" s="10">
        <f t="shared" si="346"/>
        <v>42612.149780092594</v>
      </c>
      <c r="T3659" s="10">
        <f t="shared" si="347"/>
        <v>42647.165972222225</v>
      </c>
    </row>
    <row r="3660" spans="1:20" ht="30" x14ac:dyDescent="0.25">
      <c r="A3660">
        <v>1210</v>
      </c>
      <c r="B3660" s="3" t="s">
        <v>1211</v>
      </c>
      <c r="C3660" s="3" t="s">
        <v>5320</v>
      </c>
      <c r="D3660">
        <v>20000</v>
      </c>
      <c r="E3660">
        <v>50863</v>
      </c>
      <c r="F3660" t="s">
        <v>8219</v>
      </c>
      <c r="G3660" t="s">
        <v>8235</v>
      </c>
      <c r="H3660" t="s">
        <v>8255</v>
      </c>
      <c r="I3660">
        <v>1433106000</v>
      </c>
      <c r="J3660">
        <v>1431124572</v>
      </c>
      <c r="K3660" t="b">
        <v>0</v>
      </c>
      <c r="L3660">
        <v>103</v>
      </c>
      <c r="M3660" t="b">
        <v>1</v>
      </c>
      <c r="N3660" t="s">
        <v>8285</v>
      </c>
      <c r="O3660" s="9">
        <f t="shared" si="342"/>
        <v>254</v>
      </c>
      <c r="P3660" s="5">
        <f t="shared" si="343"/>
        <v>493.81553398058253</v>
      </c>
      <c r="Q3660" t="str">
        <f t="shared" si="344"/>
        <v>photography</v>
      </c>
      <c r="R3660" t="str">
        <f t="shared" si="345"/>
        <v>photobooks</v>
      </c>
      <c r="S3660" s="10">
        <f t="shared" si="346"/>
        <v>42132.941805555558</v>
      </c>
      <c r="T3660" s="10">
        <f t="shared" si="347"/>
        <v>42155.875</v>
      </c>
    </row>
    <row r="3661" spans="1:20" ht="30" x14ac:dyDescent="0.25">
      <c r="A3661">
        <v>3691</v>
      </c>
      <c r="B3661" s="3" t="s">
        <v>3688</v>
      </c>
      <c r="C3661" s="3" t="s">
        <v>7801</v>
      </c>
      <c r="D3661">
        <v>40000</v>
      </c>
      <c r="E3661">
        <v>51184</v>
      </c>
      <c r="F3661" t="s">
        <v>8219</v>
      </c>
      <c r="G3661" t="s">
        <v>8224</v>
      </c>
      <c r="H3661" t="s">
        <v>8246</v>
      </c>
      <c r="I3661">
        <v>1425272340</v>
      </c>
      <c r="J3661">
        <v>1421426929</v>
      </c>
      <c r="K3661" t="b">
        <v>0</v>
      </c>
      <c r="L3661">
        <v>274</v>
      </c>
      <c r="M3661" t="b">
        <v>1</v>
      </c>
      <c r="N3661" t="s">
        <v>8271</v>
      </c>
      <c r="O3661" s="9">
        <f t="shared" si="342"/>
        <v>128</v>
      </c>
      <c r="P3661" s="5">
        <f t="shared" si="343"/>
        <v>186.80291970802921</v>
      </c>
      <c r="Q3661" t="str">
        <f t="shared" si="344"/>
        <v>theater</v>
      </c>
      <c r="R3661" t="str">
        <f t="shared" si="345"/>
        <v>plays</v>
      </c>
      <c r="S3661" s="10">
        <f t="shared" si="346"/>
        <v>42020.700567129628</v>
      </c>
      <c r="T3661" s="10">
        <f t="shared" si="347"/>
        <v>42065.207638888889</v>
      </c>
    </row>
    <row r="3662" spans="1:20" ht="60" x14ac:dyDescent="0.25">
      <c r="A3662">
        <v>2998</v>
      </c>
      <c r="B3662" s="3" t="s">
        <v>2998</v>
      </c>
      <c r="C3662" s="3" t="s">
        <v>7108</v>
      </c>
      <c r="D3662">
        <v>50000</v>
      </c>
      <c r="E3662">
        <v>51514.5</v>
      </c>
      <c r="F3662" t="s">
        <v>8219</v>
      </c>
      <c r="G3662" t="s">
        <v>8224</v>
      </c>
      <c r="H3662" t="s">
        <v>8246</v>
      </c>
      <c r="I3662">
        <v>1402892700</v>
      </c>
      <c r="J3662">
        <v>1400474329</v>
      </c>
      <c r="K3662" t="b">
        <v>0</v>
      </c>
      <c r="L3662">
        <v>433</v>
      </c>
      <c r="M3662" t="b">
        <v>1</v>
      </c>
      <c r="N3662" t="s">
        <v>8303</v>
      </c>
      <c r="O3662" s="9">
        <f t="shared" si="342"/>
        <v>103</v>
      </c>
      <c r="P3662" s="5">
        <f t="shared" si="343"/>
        <v>118.97113163972287</v>
      </c>
      <c r="Q3662" t="str">
        <f t="shared" si="344"/>
        <v>theater</v>
      </c>
      <c r="R3662" t="str">
        <f t="shared" si="345"/>
        <v>spaces</v>
      </c>
      <c r="S3662" s="10">
        <f t="shared" si="346"/>
        <v>41778.193622685183</v>
      </c>
      <c r="T3662" s="10">
        <f t="shared" si="347"/>
        <v>41806.184027777781</v>
      </c>
    </row>
    <row r="3663" spans="1:20" ht="45" x14ac:dyDescent="0.25">
      <c r="A3663">
        <v>358</v>
      </c>
      <c r="B3663" s="3" t="s">
        <v>359</v>
      </c>
      <c r="C3663" s="3" t="s">
        <v>4468</v>
      </c>
      <c r="D3663">
        <v>50000</v>
      </c>
      <c r="E3663">
        <v>51544</v>
      </c>
      <c r="F3663" t="s">
        <v>8219</v>
      </c>
      <c r="G3663" t="s">
        <v>8224</v>
      </c>
      <c r="H3663" t="s">
        <v>8246</v>
      </c>
      <c r="I3663">
        <v>1466002800</v>
      </c>
      <c r="J3663">
        <v>1463517521</v>
      </c>
      <c r="K3663" t="b">
        <v>1</v>
      </c>
      <c r="L3663">
        <v>267</v>
      </c>
      <c r="M3663" t="b">
        <v>1</v>
      </c>
      <c r="N3663" t="s">
        <v>8269</v>
      </c>
      <c r="O3663" s="9">
        <f t="shared" si="342"/>
        <v>103</v>
      </c>
      <c r="P3663" s="5">
        <f t="shared" si="343"/>
        <v>193.04868913857678</v>
      </c>
      <c r="Q3663" t="str">
        <f t="shared" si="344"/>
        <v>film &amp; video</v>
      </c>
      <c r="R3663" t="str">
        <f t="shared" si="345"/>
        <v>documentary</v>
      </c>
      <c r="S3663" s="10">
        <f t="shared" si="346"/>
        <v>42507.860196759255</v>
      </c>
      <c r="T3663" s="10">
        <f t="shared" si="347"/>
        <v>42536.625</v>
      </c>
    </row>
    <row r="3664" spans="1:20" ht="60" x14ac:dyDescent="0.25">
      <c r="A3664">
        <v>288</v>
      </c>
      <c r="B3664" s="3" t="s">
        <v>289</v>
      </c>
      <c r="C3664" s="3" t="s">
        <v>4398</v>
      </c>
      <c r="D3664">
        <v>50000</v>
      </c>
      <c r="E3664">
        <v>51605.31</v>
      </c>
      <c r="F3664" t="s">
        <v>8219</v>
      </c>
      <c r="G3664" t="s">
        <v>8224</v>
      </c>
      <c r="H3664" t="s">
        <v>8246</v>
      </c>
      <c r="I3664">
        <v>1340683393</v>
      </c>
      <c r="J3664">
        <v>1337659393</v>
      </c>
      <c r="K3664" t="b">
        <v>1</v>
      </c>
      <c r="L3664">
        <v>447</v>
      </c>
      <c r="M3664" t="b">
        <v>1</v>
      </c>
      <c r="N3664" t="s">
        <v>8269</v>
      </c>
      <c r="O3664" s="9">
        <f t="shared" si="342"/>
        <v>103</v>
      </c>
      <c r="P3664" s="5">
        <f t="shared" si="343"/>
        <v>115.44812080536913</v>
      </c>
      <c r="Q3664" t="str">
        <f t="shared" si="344"/>
        <v>film &amp; video</v>
      </c>
      <c r="R3664" t="str">
        <f t="shared" si="345"/>
        <v>documentary</v>
      </c>
      <c r="S3664" s="10">
        <f t="shared" si="346"/>
        <v>41051.168900462959</v>
      </c>
      <c r="T3664" s="10">
        <f t="shared" si="347"/>
        <v>41086.168900462959</v>
      </c>
    </row>
    <row r="3665" spans="1:20" ht="60" x14ac:dyDescent="0.25">
      <c r="A3665">
        <v>401</v>
      </c>
      <c r="B3665" s="3" t="s">
        <v>402</v>
      </c>
      <c r="C3665" s="3" t="s">
        <v>4511</v>
      </c>
      <c r="D3665">
        <v>50000</v>
      </c>
      <c r="E3665">
        <v>51906</v>
      </c>
      <c r="F3665" t="s">
        <v>8219</v>
      </c>
      <c r="G3665" t="s">
        <v>8224</v>
      </c>
      <c r="H3665" t="s">
        <v>8246</v>
      </c>
      <c r="I3665">
        <v>1312747970</v>
      </c>
      <c r="J3665">
        <v>1310155970</v>
      </c>
      <c r="K3665" t="b">
        <v>0</v>
      </c>
      <c r="L3665">
        <v>73</v>
      </c>
      <c r="M3665" t="b">
        <v>1</v>
      </c>
      <c r="N3665" t="s">
        <v>8269</v>
      </c>
      <c r="O3665" s="9">
        <f t="shared" si="342"/>
        <v>104</v>
      </c>
      <c r="P3665" s="5">
        <f t="shared" si="343"/>
        <v>711.04109589041093</v>
      </c>
      <c r="Q3665" t="str">
        <f t="shared" si="344"/>
        <v>film &amp; video</v>
      </c>
      <c r="R3665" t="str">
        <f t="shared" si="345"/>
        <v>documentary</v>
      </c>
      <c r="S3665" s="10">
        <f t="shared" si="346"/>
        <v>40732.842245370368</v>
      </c>
      <c r="T3665" s="10">
        <f t="shared" si="347"/>
        <v>40762.842245370368</v>
      </c>
    </row>
    <row r="3666" spans="1:20" ht="45" x14ac:dyDescent="0.25">
      <c r="A3666">
        <v>325</v>
      </c>
      <c r="B3666" s="3" t="s">
        <v>326</v>
      </c>
      <c r="C3666" s="3" t="s">
        <v>4435</v>
      </c>
      <c r="D3666">
        <v>50000</v>
      </c>
      <c r="E3666">
        <v>52198</v>
      </c>
      <c r="F3666" t="s">
        <v>8219</v>
      </c>
      <c r="G3666" t="s">
        <v>8224</v>
      </c>
      <c r="H3666" t="s">
        <v>8246</v>
      </c>
      <c r="I3666">
        <v>1482208233</v>
      </c>
      <c r="J3666">
        <v>1479184233</v>
      </c>
      <c r="K3666" t="b">
        <v>1</v>
      </c>
      <c r="L3666">
        <v>736</v>
      </c>
      <c r="M3666" t="b">
        <v>1</v>
      </c>
      <c r="N3666" t="s">
        <v>8269</v>
      </c>
      <c r="O3666" s="9">
        <f t="shared" si="342"/>
        <v>104</v>
      </c>
      <c r="P3666" s="5">
        <f t="shared" si="343"/>
        <v>70.921195652173907</v>
      </c>
      <c r="Q3666" t="str">
        <f t="shared" si="344"/>
        <v>film &amp; video</v>
      </c>
      <c r="R3666" t="str">
        <f t="shared" si="345"/>
        <v>documentary</v>
      </c>
      <c r="S3666" s="10">
        <f t="shared" si="346"/>
        <v>42689.187881944439</v>
      </c>
      <c r="T3666" s="10">
        <f t="shared" si="347"/>
        <v>42724.187881944439</v>
      </c>
    </row>
    <row r="3667" spans="1:20" ht="45" x14ac:dyDescent="0.25">
      <c r="A3667">
        <v>3027</v>
      </c>
      <c r="B3667" s="3" t="s">
        <v>3027</v>
      </c>
      <c r="C3667" s="3" t="s">
        <v>7137</v>
      </c>
      <c r="D3667">
        <v>40000</v>
      </c>
      <c r="E3667">
        <v>52576</v>
      </c>
      <c r="F3667" t="s">
        <v>8219</v>
      </c>
      <c r="G3667" t="s">
        <v>8224</v>
      </c>
      <c r="H3667" t="s">
        <v>8246</v>
      </c>
      <c r="I3667">
        <v>1426866851</v>
      </c>
      <c r="J3667">
        <v>1424278451</v>
      </c>
      <c r="K3667" t="b">
        <v>0</v>
      </c>
      <c r="L3667">
        <v>320</v>
      </c>
      <c r="M3667" t="b">
        <v>1</v>
      </c>
      <c r="N3667" t="s">
        <v>8303</v>
      </c>
      <c r="O3667" s="9">
        <f t="shared" si="342"/>
        <v>131</v>
      </c>
      <c r="P3667" s="5">
        <f t="shared" si="343"/>
        <v>164.3</v>
      </c>
      <c r="Q3667" t="str">
        <f t="shared" si="344"/>
        <v>theater</v>
      </c>
      <c r="R3667" t="str">
        <f t="shared" si="345"/>
        <v>spaces</v>
      </c>
      <c r="S3667" s="10">
        <f t="shared" si="346"/>
        <v>42053.704293981486</v>
      </c>
      <c r="T3667" s="10">
        <f t="shared" si="347"/>
        <v>42083.662627314814</v>
      </c>
    </row>
    <row r="3668" spans="1:20" ht="45" x14ac:dyDescent="0.25">
      <c r="A3668">
        <v>1949</v>
      </c>
      <c r="B3668" s="3" t="s">
        <v>1950</v>
      </c>
      <c r="C3668" s="3" t="s">
        <v>6059</v>
      </c>
      <c r="D3668">
        <v>50000</v>
      </c>
      <c r="E3668">
        <v>53001.3</v>
      </c>
      <c r="F3668" t="s">
        <v>8219</v>
      </c>
      <c r="G3668" t="s">
        <v>8225</v>
      </c>
      <c r="H3668" t="s">
        <v>8247</v>
      </c>
      <c r="I3668">
        <v>1404986951</v>
      </c>
      <c r="J3668">
        <v>1402394951</v>
      </c>
      <c r="K3668" t="b">
        <v>1</v>
      </c>
      <c r="L3668">
        <v>943</v>
      </c>
      <c r="M3668" t="b">
        <v>1</v>
      </c>
      <c r="N3668" t="s">
        <v>8295</v>
      </c>
      <c r="O3668" s="9">
        <f t="shared" si="342"/>
        <v>106</v>
      </c>
      <c r="P3668" s="5">
        <f t="shared" si="343"/>
        <v>56.204984093319197</v>
      </c>
      <c r="Q3668" t="str">
        <f t="shared" si="344"/>
        <v>technology</v>
      </c>
      <c r="R3668" t="str">
        <f t="shared" si="345"/>
        <v>hardware</v>
      </c>
      <c r="S3668" s="10">
        <f t="shared" si="346"/>
        <v>41800.423043981478</v>
      </c>
      <c r="T3668" s="10">
        <f t="shared" si="347"/>
        <v>41830.423043981478</v>
      </c>
    </row>
    <row r="3669" spans="1:20" ht="60" x14ac:dyDescent="0.25">
      <c r="A3669">
        <v>2198</v>
      </c>
      <c r="B3669" s="3" t="s">
        <v>2199</v>
      </c>
      <c r="C3669" s="3" t="s">
        <v>6308</v>
      </c>
      <c r="D3669">
        <v>40000</v>
      </c>
      <c r="E3669">
        <v>53157</v>
      </c>
      <c r="F3669" t="s">
        <v>8219</v>
      </c>
      <c r="G3669" t="s">
        <v>8224</v>
      </c>
      <c r="H3669" t="s">
        <v>8246</v>
      </c>
      <c r="I3669">
        <v>1447507200</v>
      </c>
      <c r="J3669">
        <v>1444911600</v>
      </c>
      <c r="K3669" t="b">
        <v>0</v>
      </c>
      <c r="L3669">
        <v>651</v>
      </c>
      <c r="M3669" t="b">
        <v>1</v>
      </c>
      <c r="N3669" t="s">
        <v>8297</v>
      </c>
      <c r="O3669" s="9">
        <f t="shared" si="342"/>
        <v>133</v>
      </c>
      <c r="P3669" s="5">
        <f t="shared" si="343"/>
        <v>81.654377880184327</v>
      </c>
      <c r="Q3669" t="str">
        <f t="shared" si="344"/>
        <v>games</v>
      </c>
      <c r="R3669" t="str">
        <f t="shared" si="345"/>
        <v>tabletop games</v>
      </c>
      <c r="S3669" s="10">
        <f t="shared" si="346"/>
        <v>42292.513888888891</v>
      </c>
      <c r="T3669" s="10">
        <f t="shared" si="347"/>
        <v>42322.555555555555</v>
      </c>
    </row>
    <row r="3670" spans="1:20" ht="60" x14ac:dyDescent="0.25">
      <c r="A3670">
        <v>2194</v>
      </c>
      <c r="B3670" s="3" t="s">
        <v>2195</v>
      </c>
      <c r="C3670" s="3" t="s">
        <v>6304</v>
      </c>
      <c r="D3670">
        <v>10000</v>
      </c>
      <c r="E3670">
        <v>53737</v>
      </c>
      <c r="F3670" t="s">
        <v>8219</v>
      </c>
      <c r="G3670" t="s">
        <v>8224</v>
      </c>
      <c r="H3670" t="s">
        <v>8246</v>
      </c>
      <c r="I3670">
        <v>1459012290</v>
      </c>
      <c r="J3670">
        <v>1456423890</v>
      </c>
      <c r="K3670" t="b">
        <v>0</v>
      </c>
      <c r="L3670">
        <v>878</v>
      </c>
      <c r="M3670" t="b">
        <v>1</v>
      </c>
      <c r="N3670" t="s">
        <v>8297</v>
      </c>
      <c r="O3670" s="9">
        <f t="shared" si="342"/>
        <v>537</v>
      </c>
      <c r="P3670" s="5">
        <f t="shared" si="343"/>
        <v>61.203872437357631</v>
      </c>
      <c r="Q3670" t="str">
        <f t="shared" si="344"/>
        <v>games</v>
      </c>
      <c r="R3670" t="str">
        <f t="shared" si="345"/>
        <v>tabletop games</v>
      </c>
      <c r="S3670" s="10">
        <f t="shared" si="346"/>
        <v>42425.757986111115</v>
      </c>
      <c r="T3670" s="10">
        <f t="shared" si="347"/>
        <v>42455.716319444444</v>
      </c>
    </row>
    <row r="3671" spans="1:20" ht="60" x14ac:dyDescent="0.25">
      <c r="A3671">
        <v>2733</v>
      </c>
      <c r="B3671" s="3" t="s">
        <v>2733</v>
      </c>
      <c r="C3671" s="3" t="s">
        <v>6843</v>
      </c>
      <c r="D3671">
        <v>50000</v>
      </c>
      <c r="E3671">
        <v>53769</v>
      </c>
      <c r="F3671" t="s">
        <v>8219</v>
      </c>
      <c r="G3671" t="s">
        <v>8224</v>
      </c>
      <c r="H3671" t="s">
        <v>8246</v>
      </c>
      <c r="I3671">
        <v>1428643974</v>
      </c>
      <c r="J3671">
        <v>1423463574</v>
      </c>
      <c r="K3671" t="b">
        <v>0</v>
      </c>
      <c r="L3671">
        <v>119</v>
      </c>
      <c r="M3671" t="b">
        <v>1</v>
      </c>
      <c r="N3671" t="s">
        <v>8295</v>
      </c>
      <c r="O3671" s="9">
        <f t="shared" si="342"/>
        <v>108</v>
      </c>
      <c r="P3671" s="5">
        <f t="shared" si="343"/>
        <v>451.84033613445376</v>
      </c>
      <c r="Q3671" t="str">
        <f t="shared" si="344"/>
        <v>technology</v>
      </c>
      <c r="R3671" t="str">
        <f t="shared" si="345"/>
        <v>hardware</v>
      </c>
      <c r="S3671" s="10">
        <f t="shared" si="346"/>
        <v>42044.272847222222</v>
      </c>
      <c r="T3671" s="10">
        <f t="shared" si="347"/>
        <v>42104.231180555551</v>
      </c>
    </row>
    <row r="3672" spans="1:20" ht="45" x14ac:dyDescent="0.25">
      <c r="A3672">
        <v>735</v>
      </c>
      <c r="B3672" s="3" t="s">
        <v>736</v>
      </c>
      <c r="C3672" s="3" t="s">
        <v>4845</v>
      </c>
      <c r="D3672">
        <v>47000</v>
      </c>
      <c r="E3672">
        <v>53771</v>
      </c>
      <c r="F3672" t="s">
        <v>8219</v>
      </c>
      <c r="G3672" t="s">
        <v>8224</v>
      </c>
      <c r="H3672" t="s">
        <v>8246</v>
      </c>
      <c r="I3672">
        <v>1417653540</v>
      </c>
      <c r="J3672">
        <v>1414975346</v>
      </c>
      <c r="K3672" t="b">
        <v>0</v>
      </c>
      <c r="L3672">
        <v>229</v>
      </c>
      <c r="M3672" t="b">
        <v>1</v>
      </c>
      <c r="N3672" t="s">
        <v>8274</v>
      </c>
      <c r="O3672" s="9">
        <f t="shared" si="342"/>
        <v>114</v>
      </c>
      <c r="P3672" s="5">
        <f t="shared" si="343"/>
        <v>234.80786026200875</v>
      </c>
      <c r="Q3672" t="str">
        <f t="shared" si="344"/>
        <v>publishing</v>
      </c>
      <c r="R3672" t="str">
        <f t="shared" si="345"/>
        <v>nonfiction</v>
      </c>
      <c r="S3672" s="10">
        <f t="shared" si="346"/>
        <v>41946.029467592591</v>
      </c>
      <c r="T3672" s="10">
        <f t="shared" si="347"/>
        <v>41977.027083333334</v>
      </c>
    </row>
    <row r="3673" spans="1:20" ht="60" x14ac:dyDescent="0.25">
      <c r="A3673">
        <v>4</v>
      </c>
      <c r="B3673" s="3" t="s">
        <v>6</v>
      </c>
      <c r="C3673" s="3" t="s">
        <v>4115</v>
      </c>
      <c r="D3673">
        <v>44000</v>
      </c>
      <c r="E3673">
        <v>54116.28</v>
      </c>
      <c r="F3673" t="s">
        <v>8219</v>
      </c>
      <c r="G3673" t="s">
        <v>8224</v>
      </c>
      <c r="H3673" t="s">
        <v>8246</v>
      </c>
      <c r="I3673">
        <v>1450555279</v>
      </c>
      <c r="J3673">
        <v>1447963279</v>
      </c>
      <c r="K3673" t="b">
        <v>0</v>
      </c>
      <c r="L3673">
        <v>284</v>
      </c>
      <c r="M3673" t="b">
        <v>1</v>
      </c>
      <c r="N3673" t="s">
        <v>8265</v>
      </c>
      <c r="O3673" s="9">
        <f t="shared" si="342"/>
        <v>123</v>
      </c>
      <c r="P3673" s="5">
        <f t="shared" si="343"/>
        <v>190.55028169014085</v>
      </c>
      <c r="Q3673" t="str">
        <f t="shared" si="344"/>
        <v>film &amp; video</v>
      </c>
      <c r="R3673" t="str">
        <f t="shared" si="345"/>
        <v>television</v>
      </c>
      <c r="S3673" s="10">
        <f t="shared" si="346"/>
        <v>42327.834247685183</v>
      </c>
      <c r="T3673" s="10">
        <f t="shared" si="347"/>
        <v>42357.834247685183</v>
      </c>
    </row>
    <row r="3674" spans="1:20" ht="30" x14ac:dyDescent="0.25">
      <c r="A3674">
        <v>342</v>
      </c>
      <c r="B3674" s="3" t="s">
        <v>343</v>
      </c>
      <c r="C3674" s="3" t="s">
        <v>4452</v>
      </c>
      <c r="D3674">
        <v>55000</v>
      </c>
      <c r="E3674">
        <v>55201.52</v>
      </c>
      <c r="F3674" t="s">
        <v>8219</v>
      </c>
      <c r="G3674" t="s">
        <v>8224</v>
      </c>
      <c r="H3674" t="s">
        <v>8246</v>
      </c>
      <c r="I3674">
        <v>1461955465</v>
      </c>
      <c r="J3674">
        <v>1459363465</v>
      </c>
      <c r="K3674" t="b">
        <v>1</v>
      </c>
      <c r="L3674">
        <v>325</v>
      </c>
      <c r="M3674" t="b">
        <v>1</v>
      </c>
      <c r="N3674" t="s">
        <v>8269</v>
      </c>
      <c r="O3674" s="9">
        <f t="shared" si="342"/>
        <v>100</v>
      </c>
      <c r="P3674" s="5">
        <f t="shared" si="343"/>
        <v>169.85083076923075</v>
      </c>
      <c r="Q3674" t="str">
        <f t="shared" si="344"/>
        <v>film &amp; video</v>
      </c>
      <c r="R3674" t="str">
        <f t="shared" si="345"/>
        <v>documentary</v>
      </c>
      <c r="S3674" s="10">
        <f t="shared" si="346"/>
        <v>42459.780844907407</v>
      </c>
      <c r="T3674" s="10">
        <f t="shared" si="347"/>
        <v>42489.780844907407</v>
      </c>
    </row>
    <row r="3675" spans="1:20" ht="45" x14ac:dyDescent="0.25">
      <c r="A3675">
        <v>393</v>
      </c>
      <c r="B3675" s="3" t="s">
        <v>394</v>
      </c>
      <c r="C3675" s="3" t="s">
        <v>4503</v>
      </c>
      <c r="D3675">
        <v>50000</v>
      </c>
      <c r="E3675">
        <v>55223</v>
      </c>
      <c r="F3675" t="s">
        <v>8219</v>
      </c>
      <c r="G3675" t="s">
        <v>8224</v>
      </c>
      <c r="H3675" t="s">
        <v>8246</v>
      </c>
      <c r="I3675">
        <v>1381424452</v>
      </c>
      <c r="J3675">
        <v>1378746052</v>
      </c>
      <c r="K3675" t="b">
        <v>0</v>
      </c>
      <c r="L3675">
        <v>351</v>
      </c>
      <c r="M3675" t="b">
        <v>1</v>
      </c>
      <c r="N3675" t="s">
        <v>8269</v>
      </c>
      <c r="O3675" s="9">
        <f t="shared" si="342"/>
        <v>110</v>
      </c>
      <c r="P3675" s="5">
        <f t="shared" si="343"/>
        <v>157.33048433048432</v>
      </c>
      <c r="Q3675" t="str">
        <f t="shared" si="344"/>
        <v>film &amp; video</v>
      </c>
      <c r="R3675" t="str">
        <f t="shared" si="345"/>
        <v>documentary</v>
      </c>
      <c r="S3675" s="10">
        <f t="shared" si="346"/>
        <v>41526.708935185183</v>
      </c>
      <c r="T3675" s="10">
        <f t="shared" si="347"/>
        <v>41557.708935185183</v>
      </c>
    </row>
    <row r="3676" spans="1:20" ht="60" x14ac:dyDescent="0.25">
      <c r="A3676">
        <v>3166</v>
      </c>
      <c r="B3676" s="3" t="s">
        <v>3166</v>
      </c>
      <c r="C3676" s="3" t="s">
        <v>7276</v>
      </c>
      <c r="D3676">
        <v>35000</v>
      </c>
      <c r="E3676">
        <v>56079.83</v>
      </c>
      <c r="F3676" t="s">
        <v>8219</v>
      </c>
      <c r="G3676" t="s">
        <v>8224</v>
      </c>
      <c r="H3676" t="s">
        <v>8246</v>
      </c>
      <c r="I3676">
        <v>1416988740</v>
      </c>
      <c r="J3676">
        <v>1414514153</v>
      </c>
      <c r="K3676" t="b">
        <v>1</v>
      </c>
      <c r="L3676">
        <v>930</v>
      </c>
      <c r="M3676" t="b">
        <v>1</v>
      </c>
      <c r="N3676" t="s">
        <v>8271</v>
      </c>
      <c r="O3676" s="9">
        <f t="shared" si="342"/>
        <v>160</v>
      </c>
      <c r="P3676" s="5">
        <f t="shared" si="343"/>
        <v>60.300892473118282</v>
      </c>
      <c r="Q3676" t="str">
        <f t="shared" si="344"/>
        <v>theater</v>
      </c>
      <c r="R3676" t="str">
        <f t="shared" si="345"/>
        <v>plays</v>
      </c>
      <c r="S3676" s="10">
        <f t="shared" si="346"/>
        <v>41940.69158564815</v>
      </c>
      <c r="T3676" s="10">
        <f t="shared" si="347"/>
        <v>41969.332638888889</v>
      </c>
    </row>
    <row r="3677" spans="1:20" ht="60" x14ac:dyDescent="0.25">
      <c r="A3677">
        <v>2071</v>
      </c>
      <c r="B3677" s="3" t="s">
        <v>2072</v>
      </c>
      <c r="C3677" s="3" t="s">
        <v>6181</v>
      </c>
      <c r="D3677">
        <v>20000</v>
      </c>
      <c r="E3677">
        <v>56146</v>
      </c>
      <c r="F3677" t="s">
        <v>8219</v>
      </c>
      <c r="G3677" t="s">
        <v>8224</v>
      </c>
      <c r="H3677" t="s">
        <v>8246</v>
      </c>
      <c r="I3677">
        <v>1475390484</v>
      </c>
      <c r="J3677">
        <v>1471502484</v>
      </c>
      <c r="K3677" t="b">
        <v>0</v>
      </c>
      <c r="L3677">
        <v>278</v>
      </c>
      <c r="M3677" t="b">
        <v>1</v>
      </c>
      <c r="N3677" t="s">
        <v>8295</v>
      </c>
      <c r="O3677" s="9">
        <f t="shared" si="342"/>
        <v>281</v>
      </c>
      <c r="P3677" s="5">
        <f t="shared" si="343"/>
        <v>201.96402877697841</v>
      </c>
      <c r="Q3677" t="str">
        <f t="shared" si="344"/>
        <v>technology</v>
      </c>
      <c r="R3677" t="str">
        <f t="shared" si="345"/>
        <v>hardware</v>
      </c>
      <c r="S3677" s="10">
        <f t="shared" si="346"/>
        <v>42600.278749999998</v>
      </c>
      <c r="T3677" s="10">
        <f t="shared" si="347"/>
        <v>42645.278749999998</v>
      </c>
    </row>
    <row r="3678" spans="1:20" ht="45" x14ac:dyDescent="0.25">
      <c r="A3678">
        <v>1970</v>
      </c>
      <c r="B3678" s="3" t="s">
        <v>1971</v>
      </c>
      <c r="C3678" s="3" t="s">
        <v>6080</v>
      </c>
      <c r="D3678">
        <v>5000</v>
      </c>
      <c r="E3678">
        <v>56590</v>
      </c>
      <c r="F3678" t="s">
        <v>8219</v>
      </c>
      <c r="G3678" t="s">
        <v>8224</v>
      </c>
      <c r="H3678" t="s">
        <v>8246</v>
      </c>
      <c r="I3678">
        <v>1366429101</v>
      </c>
      <c r="J3678">
        <v>1361248701</v>
      </c>
      <c r="K3678" t="b">
        <v>1</v>
      </c>
      <c r="L3678">
        <v>701</v>
      </c>
      <c r="M3678" t="b">
        <v>1</v>
      </c>
      <c r="N3678" t="s">
        <v>8295</v>
      </c>
      <c r="O3678" s="9">
        <f t="shared" si="342"/>
        <v>1132</v>
      </c>
      <c r="P3678" s="5">
        <f t="shared" si="343"/>
        <v>80.727532097004286</v>
      </c>
      <c r="Q3678" t="str">
        <f t="shared" si="344"/>
        <v>technology</v>
      </c>
      <c r="R3678" t="str">
        <f t="shared" si="345"/>
        <v>hardware</v>
      </c>
      <c r="S3678" s="10">
        <f t="shared" si="346"/>
        <v>41324.193298611113</v>
      </c>
      <c r="T3678" s="10">
        <f t="shared" si="347"/>
        <v>41384.151631944449</v>
      </c>
    </row>
    <row r="3679" spans="1:20" ht="60" x14ac:dyDescent="0.25">
      <c r="A3679">
        <v>2271</v>
      </c>
      <c r="B3679" s="3" t="s">
        <v>2272</v>
      </c>
      <c r="C3679" s="3" t="s">
        <v>6381</v>
      </c>
      <c r="D3679">
        <v>20000</v>
      </c>
      <c r="E3679">
        <v>56618</v>
      </c>
      <c r="F3679" t="s">
        <v>8219</v>
      </c>
      <c r="G3679" t="s">
        <v>8224</v>
      </c>
      <c r="H3679" t="s">
        <v>8246</v>
      </c>
      <c r="I3679">
        <v>1481328004</v>
      </c>
      <c r="J3679">
        <v>1478736004</v>
      </c>
      <c r="K3679" t="b">
        <v>0</v>
      </c>
      <c r="L3679">
        <v>1328</v>
      </c>
      <c r="M3679" t="b">
        <v>1</v>
      </c>
      <c r="N3679" t="s">
        <v>8297</v>
      </c>
      <c r="O3679" s="9">
        <f t="shared" si="342"/>
        <v>283</v>
      </c>
      <c r="P3679" s="5">
        <f t="shared" si="343"/>
        <v>42.63403614457831</v>
      </c>
      <c r="Q3679" t="str">
        <f t="shared" si="344"/>
        <v>games</v>
      </c>
      <c r="R3679" t="str">
        <f t="shared" si="345"/>
        <v>tabletop games</v>
      </c>
      <c r="S3679" s="10">
        <f t="shared" si="346"/>
        <v>42684.000046296293</v>
      </c>
      <c r="T3679" s="10">
        <f t="shared" si="347"/>
        <v>42714.000046296293</v>
      </c>
    </row>
    <row r="3680" spans="1:20" ht="60" x14ac:dyDescent="0.25">
      <c r="A3680">
        <v>258</v>
      </c>
      <c r="B3680" s="3" t="s">
        <v>259</v>
      </c>
      <c r="C3680" s="3" t="s">
        <v>4368</v>
      </c>
      <c r="D3680">
        <v>30000</v>
      </c>
      <c r="E3680">
        <v>57342</v>
      </c>
      <c r="F3680" t="s">
        <v>8219</v>
      </c>
      <c r="G3680" t="s">
        <v>8224</v>
      </c>
      <c r="H3680" t="s">
        <v>8246</v>
      </c>
      <c r="I3680">
        <v>1308359666</v>
      </c>
      <c r="J3680">
        <v>1305767666</v>
      </c>
      <c r="K3680" t="b">
        <v>1</v>
      </c>
      <c r="L3680">
        <v>688</v>
      </c>
      <c r="M3680" t="b">
        <v>1</v>
      </c>
      <c r="N3680" t="s">
        <v>8269</v>
      </c>
      <c r="O3680" s="9">
        <f t="shared" si="342"/>
        <v>191</v>
      </c>
      <c r="P3680" s="5">
        <f t="shared" si="343"/>
        <v>83.345930232558146</v>
      </c>
      <c r="Q3680" t="str">
        <f t="shared" si="344"/>
        <v>film &amp; video</v>
      </c>
      <c r="R3680" t="str">
        <f t="shared" si="345"/>
        <v>documentary</v>
      </c>
      <c r="S3680" s="10">
        <f t="shared" si="346"/>
        <v>40682.051689814813</v>
      </c>
      <c r="T3680" s="10">
        <f t="shared" si="347"/>
        <v>40712.051689814813</v>
      </c>
    </row>
    <row r="3681" spans="1:20" ht="45" x14ac:dyDescent="0.25">
      <c r="A3681">
        <v>2077</v>
      </c>
      <c r="B3681" s="3" t="s">
        <v>2078</v>
      </c>
      <c r="C3681" s="3" t="s">
        <v>6187</v>
      </c>
      <c r="D3681">
        <v>50000</v>
      </c>
      <c r="E3681">
        <v>57754</v>
      </c>
      <c r="F3681" t="s">
        <v>8219</v>
      </c>
      <c r="G3681" t="s">
        <v>8224</v>
      </c>
      <c r="H3681" t="s">
        <v>8246</v>
      </c>
      <c r="I3681">
        <v>1433538000</v>
      </c>
      <c r="J3681">
        <v>1428541276</v>
      </c>
      <c r="K3681" t="b">
        <v>0</v>
      </c>
      <c r="L3681">
        <v>188</v>
      </c>
      <c r="M3681" t="b">
        <v>1</v>
      </c>
      <c r="N3681" t="s">
        <v>8295</v>
      </c>
      <c r="O3681" s="9">
        <f t="shared" si="342"/>
        <v>116</v>
      </c>
      <c r="P3681" s="5">
        <f t="shared" si="343"/>
        <v>307.20212765957444</v>
      </c>
      <c r="Q3681" t="str">
        <f t="shared" si="344"/>
        <v>technology</v>
      </c>
      <c r="R3681" t="str">
        <f t="shared" si="345"/>
        <v>hardware</v>
      </c>
      <c r="S3681" s="10">
        <f t="shared" si="346"/>
        <v>42103.042546296296</v>
      </c>
      <c r="T3681" s="10">
        <f t="shared" si="347"/>
        <v>42160.875</v>
      </c>
    </row>
    <row r="3682" spans="1:20" ht="45" x14ac:dyDescent="0.25">
      <c r="A3682">
        <v>2725</v>
      </c>
      <c r="B3682" s="3" t="s">
        <v>2725</v>
      </c>
      <c r="C3682" s="3" t="s">
        <v>6835</v>
      </c>
      <c r="D3682">
        <v>40000</v>
      </c>
      <c r="E3682">
        <v>57817</v>
      </c>
      <c r="F3682" t="s">
        <v>8219</v>
      </c>
      <c r="G3682" t="s">
        <v>8229</v>
      </c>
      <c r="H3682" t="s">
        <v>8251</v>
      </c>
      <c r="I3682">
        <v>1488390735</v>
      </c>
      <c r="J3682">
        <v>1484070735</v>
      </c>
      <c r="K3682" t="b">
        <v>0</v>
      </c>
      <c r="L3682">
        <v>113</v>
      </c>
      <c r="M3682" t="b">
        <v>1</v>
      </c>
      <c r="N3682" t="s">
        <v>8295</v>
      </c>
      <c r="O3682" s="9">
        <f t="shared" si="342"/>
        <v>145</v>
      </c>
      <c r="P3682" s="5">
        <f t="shared" si="343"/>
        <v>511.65486725663715</v>
      </c>
      <c r="Q3682" t="str">
        <f t="shared" si="344"/>
        <v>technology</v>
      </c>
      <c r="R3682" t="str">
        <f t="shared" si="345"/>
        <v>hardware</v>
      </c>
      <c r="S3682" s="10">
        <f t="shared" si="346"/>
        <v>42745.744618055556</v>
      </c>
      <c r="T3682" s="10">
        <f t="shared" si="347"/>
        <v>42795.744618055556</v>
      </c>
    </row>
    <row r="3683" spans="1:20" ht="60" x14ac:dyDescent="0.25">
      <c r="A3683">
        <v>1480</v>
      </c>
      <c r="B3683" s="3" t="s">
        <v>1481</v>
      </c>
      <c r="C3683" s="3" t="s">
        <v>5590</v>
      </c>
      <c r="D3683">
        <v>50000</v>
      </c>
      <c r="E3683">
        <v>58520.2</v>
      </c>
      <c r="F3683" t="s">
        <v>8219</v>
      </c>
      <c r="G3683" t="s">
        <v>8224</v>
      </c>
      <c r="H3683" t="s">
        <v>8246</v>
      </c>
      <c r="I3683">
        <v>1374858000</v>
      </c>
      <c r="J3683">
        <v>1373408699</v>
      </c>
      <c r="K3683" t="b">
        <v>1</v>
      </c>
      <c r="L3683">
        <v>635</v>
      </c>
      <c r="M3683" t="b">
        <v>1</v>
      </c>
      <c r="N3683" t="s">
        <v>8288</v>
      </c>
      <c r="O3683" s="9">
        <f t="shared" si="342"/>
        <v>117</v>
      </c>
      <c r="P3683" s="5">
        <f t="shared" si="343"/>
        <v>92.157795275590544</v>
      </c>
      <c r="Q3683" t="str">
        <f t="shared" si="344"/>
        <v>publishing</v>
      </c>
      <c r="R3683" t="str">
        <f t="shared" si="345"/>
        <v>radio &amp; podcasts</v>
      </c>
      <c r="S3683" s="10">
        <f t="shared" si="346"/>
        <v>41464.934016203704</v>
      </c>
      <c r="T3683" s="10">
        <f t="shared" si="347"/>
        <v>41481.708333333336</v>
      </c>
    </row>
    <row r="3684" spans="1:20" ht="60" x14ac:dyDescent="0.25">
      <c r="A3684">
        <v>1250</v>
      </c>
      <c r="B3684" s="3" t="s">
        <v>1251</v>
      </c>
      <c r="C3684" s="3" t="s">
        <v>5360</v>
      </c>
      <c r="D3684">
        <v>30000</v>
      </c>
      <c r="E3684">
        <v>60046</v>
      </c>
      <c r="F3684" t="s">
        <v>8219</v>
      </c>
      <c r="G3684" t="s">
        <v>8224</v>
      </c>
      <c r="H3684" t="s">
        <v>8246</v>
      </c>
      <c r="I3684">
        <v>1410017131</v>
      </c>
      <c r="J3684">
        <v>1406129131</v>
      </c>
      <c r="K3684" t="b">
        <v>1</v>
      </c>
      <c r="L3684">
        <v>508</v>
      </c>
      <c r="M3684" t="b">
        <v>1</v>
      </c>
      <c r="N3684" t="s">
        <v>8276</v>
      </c>
      <c r="O3684" s="9">
        <f t="shared" si="342"/>
        <v>200</v>
      </c>
      <c r="P3684" s="5">
        <f t="shared" si="343"/>
        <v>118.2007874015748</v>
      </c>
      <c r="Q3684" t="str">
        <f t="shared" si="344"/>
        <v>music</v>
      </c>
      <c r="R3684" t="str">
        <f t="shared" si="345"/>
        <v>rock</v>
      </c>
      <c r="S3684" s="10">
        <f t="shared" si="346"/>
        <v>41843.64271990741</v>
      </c>
      <c r="T3684" s="10">
        <f t="shared" si="347"/>
        <v>41888.64271990741</v>
      </c>
    </row>
    <row r="3685" spans="1:20" x14ac:dyDescent="0.25">
      <c r="A3685">
        <v>2049</v>
      </c>
      <c r="B3685" s="3" t="s">
        <v>2050</v>
      </c>
      <c r="C3685" s="3" t="s">
        <v>6159</v>
      </c>
      <c r="D3685">
        <v>50000</v>
      </c>
      <c r="E3685">
        <v>60095.35</v>
      </c>
      <c r="F3685" t="s">
        <v>8219</v>
      </c>
      <c r="G3685" t="s">
        <v>8225</v>
      </c>
      <c r="H3685" t="s">
        <v>8247</v>
      </c>
      <c r="I3685">
        <v>1386025140</v>
      </c>
      <c r="J3685">
        <v>1382963963</v>
      </c>
      <c r="K3685" t="b">
        <v>0</v>
      </c>
      <c r="L3685">
        <v>742</v>
      </c>
      <c r="M3685" t="b">
        <v>1</v>
      </c>
      <c r="N3685" t="s">
        <v>8295</v>
      </c>
      <c r="O3685" s="9">
        <f t="shared" si="342"/>
        <v>120</v>
      </c>
      <c r="P3685" s="5">
        <f t="shared" si="343"/>
        <v>80.991037735849048</v>
      </c>
      <c r="Q3685" t="str">
        <f t="shared" si="344"/>
        <v>technology</v>
      </c>
      <c r="R3685" t="str">
        <f t="shared" si="345"/>
        <v>hardware</v>
      </c>
      <c r="S3685" s="10">
        <f t="shared" si="346"/>
        <v>41575.527349537035</v>
      </c>
      <c r="T3685" s="10">
        <f t="shared" si="347"/>
        <v>41610.957638888889</v>
      </c>
    </row>
    <row r="3686" spans="1:20" ht="45" x14ac:dyDescent="0.25">
      <c r="A3686">
        <v>2031</v>
      </c>
      <c r="B3686" s="3" t="s">
        <v>2032</v>
      </c>
      <c r="C3686" s="3" t="s">
        <v>6141</v>
      </c>
      <c r="D3686">
        <v>50000</v>
      </c>
      <c r="E3686">
        <v>60175</v>
      </c>
      <c r="F3686" t="s">
        <v>8219</v>
      </c>
      <c r="G3686" t="s">
        <v>8233</v>
      </c>
      <c r="H3686" t="s">
        <v>8249</v>
      </c>
      <c r="I3686">
        <v>1420765200</v>
      </c>
      <c r="J3686">
        <v>1417506853</v>
      </c>
      <c r="K3686" t="b">
        <v>1</v>
      </c>
      <c r="L3686">
        <v>508</v>
      </c>
      <c r="M3686" t="b">
        <v>1</v>
      </c>
      <c r="N3686" t="s">
        <v>8295</v>
      </c>
      <c r="O3686" s="9">
        <f t="shared" si="342"/>
        <v>120</v>
      </c>
      <c r="P3686" s="5">
        <f t="shared" si="343"/>
        <v>118.45472440944881</v>
      </c>
      <c r="Q3686" t="str">
        <f t="shared" si="344"/>
        <v>technology</v>
      </c>
      <c r="R3686" t="str">
        <f t="shared" si="345"/>
        <v>hardware</v>
      </c>
      <c r="S3686" s="10">
        <f t="shared" si="346"/>
        <v>41975.329317129625</v>
      </c>
      <c r="T3686" s="10">
        <f t="shared" si="347"/>
        <v>42013.041666666672</v>
      </c>
    </row>
    <row r="3687" spans="1:20" ht="45" x14ac:dyDescent="0.25">
      <c r="A3687">
        <v>2996</v>
      </c>
      <c r="B3687" s="3" t="s">
        <v>2996</v>
      </c>
      <c r="C3687" s="3" t="s">
        <v>7106</v>
      </c>
      <c r="D3687">
        <v>35000</v>
      </c>
      <c r="E3687">
        <v>60180</v>
      </c>
      <c r="F3687" t="s">
        <v>8219</v>
      </c>
      <c r="G3687" t="s">
        <v>8224</v>
      </c>
      <c r="H3687" t="s">
        <v>8246</v>
      </c>
      <c r="I3687">
        <v>1432677240</v>
      </c>
      <c r="J3687">
        <v>1427493240</v>
      </c>
      <c r="K3687" t="b">
        <v>0</v>
      </c>
      <c r="L3687">
        <v>392</v>
      </c>
      <c r="M3687" t="b">
        <v>1</v>
      </c>
      <c r="N3687" t="s">
        <v>8303</v>
      </c>
      <c r="O3687" s="9">
        <f t="shared" si="342"/>
        <v>172</v>
      </c>
      <c r="P3687" s="5">
        <f t="shared" si="343"/>
        <v>153.5204081632653</v>
      </c>
      <c r="Q3687" t="str">
        <f t="shared" si="344"/>
        <v>theater</v>
      </c>
      <c r="R3687" t="str">
        <f t="shared" si="345"/>
        <v>spaces</v>
      </c>
      <c r="S3687" s="10">
        <f t="shared" si="346"/>
        <v>42090.912500000006</v>
      </c>
      <c r="T3687" s="10">
        <f t="shared" si="347"/>
        <v>42150.912500000006</v>
      </c>
    </row>
    <row r="3688" spans="1:20" ht="60" x14ac:dyDescent="0.25">
      <c r="A3688">
        <v>1522</v>
      </c>
      <c r="B3688" s="3" t="s">
        <v>1523</v>
      </c>
      <c r="C3688" s="3" t="s">
        <v>5632</v>
      </c>
      <c r="D3688">
        <v>43500</v>
      </c>
      <c r="E3688">
        <v>60450.1</v>
      </c>
      <c r="F3688" t="s">
        <v>8219</v>
      </c>
      <c r="G3688" t="s">
        <v>8224</v>
      </c>
      <c r="H3688" t="s">
        <v>8246</v>
      </c>
      <c r="I3688">
        <v>1413575739</v>
      </c>
      <c r="J3688">
        <v>1410983739</v>
      </c>
      <c r="K3688" t="b">
        <v>1</v>
      </c>
      <c r="L3688">
        <v>452</v>
      </c>
      <c r="M3688" t="b">
        <v>1</v>
      </c>
      <c r="N3688" t="s">
        <v>8285</v>
      </c>
      <c r="O3688" s="9">
        <f t="shared" si="342"/>
        <v>139</v>
      </c>
      <c r="P3688" s="5">
        <f t="shared" si="343"/>
        <v>133.7391592920354</v>
      </c>
      <c r="Q3688" t="str">
        <f t="shared" si="344"/>
        <v>photography</v>
      </c>
      <c r="R3688" t="str">
        <f t="shared" si="345"/>
        <v>photobooks</v>
      </c>
      <c r="S3688" s="10">
        <f t="shared" si="346"/>
        <v>41899.830312500002</v>
      </c>
      <c r="T3688" s="10">
        <f t="shared" si="347"/>
        <v>41929.830312500002</v>
      </c>
    </row>
    <row r="3689" spans="1:20" ht="60" x14ac:dyDescent="0.25">
      <c r="A3689">
        <v>353</v>
      </c>
      <c r="B3689" s="3" t="s">
        <v>354</v>
      </c>
      <c r="C3689" s="3" t="s">
        <v>4463</v>
      </c>
      <c r="D3689">
        <v>58425</v>
      </c>
      <c r="E3689">
        <v>63460.18</v>
      </c>
      <c r="F3689" t="s">
        <v>8219</v>
      </c>
      <c r="G3689" t="s">
        <v>8224</v>
      </c>
      <c r="H3689" t="s">
        <v>8246</v>
      </c>
      <c r="I3689">
        <v>1447963219</v>
      </c>
      <c r="J3689">
        <v>1445367619</v>
      </c>
      <c r="K3689" t="b">
        <v>1</v>
      </c>
      <c r="L3689">
        <v>613</v>
      </c>
      <c r="M3689" t="b">
        <v>1</v>
      </c>
      <c r="N3689" t="s">
        <v>8269</v>
      </c>
      <c r="O3689" s="9">
        <f t="shared" si="342"/>
        <v>109</v>
      </c>
      <c r="P3689" s="5">
        <f t="shared" si="343"/>
        <v>103.52394779771615</v>
      </c>
      <c r="Q3689" t="str">
        <f t="shared" si="344"/>
        <v>film &amp; video</v>
      </c>
      <c r="R3689" t="str">
        <f t="shared" si="345"/>
        <v>documentary</v>
      </c>
      <c r="S3689" s="10">
        <f t="shared" si="346"/>
        <v>42297.791886574079</v>
      </c>
      <c r="T3689" s="10">
        <f t="shared" si="347"/>
        <v>42327.833553240736</v>
      </c>
    </row>
    <row r="3690" spans="1:20" ht="60" x14ac:dyDescent="0.25">
      <c r="A3690">
        <v>2237</v>
      </c>
      <c r="B3690" s="3" t="s">
        <v>2238</v>
      </c>
      <c r="C3690" s="3" t="s">
        <v>6347</v>
      </c>
      <c r="D3690">
        <v>18000</v>
      </c>
      <c r="E3690">
        <v>63527</v>
      </c>
      <c r="F3690" t="s">
        <v>8219</v>
      </c>
      <c r="G3690" t="s">
        <v>8224</v>
      </c>
      <c r="H3690" t="s">
        <v>8246</v>
      </c>
      <c r="I3690">
        <v>1415779140</v>
      </c>
      <c r="J3690">
        <v>1412294683</v>
      </c>
      <c r="K3690" t="b">
        <v>0</v>
      </c>
      <c r="L3690">
        <v>983</v>
      </c>
      <c r="M3690" t="b">
        <v>1</v>
      </c>
      <c r="N3690" t="s">
        <v>8297</v>
      </c>
      <c r="O3690" s="9">
        <f t="shared" si="342"/>
        <v>353</v>
      </c>
      <c r="P3690" s="5">
        <f t="shared" si="343"/>
        <v>64.625635808748726</v>
      </c>
      <c r="Q3690" t="str">
        <f t="shared" si="344"/>
        <v>games</v>
      </c>
      <c r="R3690" t="str">
        <f t="shared" si="345"/>
        <v>tabletop games</v>
      </c>
      <c r="S3690" s="10">
        <f t="shared" si="346"/>
        <v>41915.003275462965</v>
      </c>
      <c r="T3690" s="10">
        <f t="shared" si="347"/>
        <v>41955.332638888889</v>
      </c>
    </row>
    <row r="3691" spans="1:20" ht="60" x14ac:dyDescent="0.25">
      <c r="A3691">
        <v>2069</v>
      </c>
      <c r="B3691" s="3" t="s">
        <v>2070</v>
      </c>
      <c r="C3691" s="3" t="s">
        <v>6179</v>
      </c>
      <c r="D3691">
        <v>50000</v>
      </c>
      <c r="E3691">
        <v>64203.33</v>
      </c>
      <c r="F3691" t="s">
        <v>8219</v>
      </c>
      <c r="G3691" t="s">
        <v>8224</v>
      </c>
      <c r="H3691" t="s">
        <v>8246</v>
      </c>
      <c r="I3691">
        <v>1451776791</v>
      </c>
      <c r="J3691">
        <v>1449098391</v>
      </c>
      <c r="K3691" t="b">
        <v>0</v>
      </c>
      <c r="L3691">
        <v>263</v>
      </c>
      <c r="M3691" t="b">
        <v>1</v>
      </c>
      <c r="N3691" t="s">
        <v>8295</v>
      </c>
      <c r="O3691" s="9">
        <f t="shared" si="342"/>
        <v>128</v>
      </c>
      <c r="P3691" s="5">
        <f t="shared" si="343"/>
        <v>244.11912547528519</v>
      </c>
      <c r="Q3691" t="str">
        <f t="shared" si="344"/>
        <v>technology</v>
      </c>
      <c r="R3691" t="str">
        <f t="shared" si="345"/>
        <v>hardware</v>
      </c>
      <c r="S3691" s="10">
        <f t="shared" si="346"/>
        <v>42340.972118055557</v>
      </c>
      <c r="T3691" s="10">
        <f t="shared" si="347"/>
        <v>42371.972118055557</v>
      </c>
    </row>
    <row r="3692" spans="1:20" ht="45" x14ac:dyDescent="0.25">
      <c r="A3692">
        <v>1748</v>
      </c>
      <c r="B3692" s="3" t="s">
        <v>1749</v>
      </c>
      <c r="C3692" s="3" t="s">
        <v>5858</v>
      </c>
      <c r="D3692">
        <v>50000</v>
      </c>
      <c r="E3692">
        <v>64974</v>
      </c>
      <c r="F3692" t="s">
        <v>8219</v>
      </c>
      <c r="G3692" t="s">
        <v>8229</v>
      </c>
      <c r="H3692" t="s">
        <v>8251</v>
      </c>
      <c r="I3692">
        <v>1441234143</v>
      </c>
      <c r="J3692">
        <v>1438642143</v>
      </c>
      <c r="K3692" t="b">
        <v>0</v>
      </c>
      <c r="L3692">
        <v>181</v>
      </c>
      <c r="M3692" t="b">
        <v>1</v>
      </c>
      <c r="N3692" t="s">
        <v>8285</v>
      </c>
      <c r="O3692" s="9">
        <f t="shared" si="342"/>
        <v>130</v>
      </c>
      <c r="P3692" s="5">
        <f t="shared" si="343"/>
        <v>358.97237569060775</v>
      </c>
      <c r="Q3692" t="str">
        <f t="shared" si="344"/>
        <v>photography</v>
      </c>
      <c r="R3692" t="str">
        <f t="shared" si="345"/>
        <v>photobooks</v>
      </c>
      <c r="S3692" s="10">
        <f t="shared" si="346"/>
        <v>42219.950729166667</v>
      </c>
      <c r="T3692" s="10">
        <f t="shared" si="347"/>
        <v>42249.950729166667</v>
      </c>
    </row>
    <row r="3693" spans="1:20" ht="45" x14ac:dyDescent="0.25">
      <c r="A3693">
        <v>1533</v>
      </c>
      <c r="B3693" s="3" t="s">
        <v>1534</v>
      </c>
      <c r="C3693" s="3" t="s">
        <v>5643</v>
      </c>
      <c r="D3693">
        <v>45000</v>
      </c>
      <c r="E3693">
        <v>65313</v>
      </c>
      <c r="F3693" t="s">
        <v>8219</v>
      </c>
      <c r="G3693" t="s">
        <v>8224</v>
      </c>
      <c r="H3693" t="s">
        <v>8246</v>
      </c>
      <c r="I3693">
        <v>1462161540</v>
      </c>
      <c r="J3693">
        <v>1457913777</v>
      </c>
      <c r="K3693" t="b">
        <v>1</v>
      </c>
      <c r="L3693">
        <v>740</v>
      </c>
      <c r="M3693" t="b">
        <v>1</v>
      </c>
      <c r="N3693" t="s">
        <v>8285</v>
      </c>
      <c r="O3693" s="9">
        <f t="shared" si="342"/>
        <v>145</v>
      </c>
      <c r="P3693" s="5">
        <f t="shared" si="343"/>
        <v>88.26081081081081</v>
      </c>
      <c r="Q3693" t="str">
        <f t="shared" si="344"/>
        <v>photography</v>
      </c>
      <c r="R3693" t="str">
        <f t="shared" si="345"/>
        <v>photobooks</v>
      </c>
      <c r="S3693" s="10">
        <f t="shared" si="346"/>
        <v>42443.00204861111</v>
      </c>
      <c r="T3693" s="10">
        <f t="shared" si="347"/>
        <v>42492.165972222225</v>
      </c>
    </row>
    <row r="3694" spans="1:20" ht="60" x14ac:dyDescent="0.25">
      <c r="A3694">
        <v>2018</v>
      </c>
      <c r="B3694" s="3" t="s">
        <v>2019</v>
      </c>
      <c r="C3694" s="3" t="s">
        <v>6128</v>
      </c>
      <c r="D3694">
        <v>65000</v>
      </c>
      <c r="E3694">
        <v>66458.23</v>
      </c>
      <c r="F3694" t="s">
        <v>8219</v>
      </c>
      <c r="G3694" t="s">
        <v>8241</v>
      </c>
      <c r="H3694" t="s">
        <v>8249</v>
      </c>
      <c r="I3694">
        <v>1439455609</v>
      </c>
      <c r="J3694">
        <v>1436863609</v>
      </c>
      <c r="K3694" t="b">
        <v>1</v>
      </c>
      <c r="L3694">
        <v>450</v>
      </c>
      <c r="M3694" t="b">
        <v>1</v>
      </c>
      <c r="N3694" t="s">
        <v>8295</v>
      </c>
      <c r="O3694" s="9">
        <f t="shared" si="342"/>
        <v>102</v>
      </c>
      <c r="P3694" s="5">
        <f t="shared" si="343"/>
        <v>147.68495555555555</v>
      </c>
      <c r="Q3694" t="str">
        <f t="shared" si="344"/>
        <v>technology</v>
      </c>
      <c r="R3694" t="str">
        <f t="shared" si="345"/>
        <v>hardware</v>
      </c>
      <c r="S3694" s="10">
        <f t="shared" si="346"/>
        <v>42199.365844907406</v>
      </c>
      <c r="T3694" s="10">
        <f t="shared" si="347"/>
        <v>42229.365844907406</v>
      </c>
    </row>
    <row r="3695" spans="1:20" ht="60" x14ac:dyDescent="0.25">
      <c r="A3695">
        <v>295</v>
      </c>
      <c r="B3695" s="3" t="s">
        <v>296</v>
      </c>
      <c r="C3695" s="3" t="s">
        <v>4405</v>
      </c>
      <c r="D3695">
        <v>50000</v>
      </c>
      <c r="E3695">
        <v>66554.559999999998</v>
      </c>
      <c r="F3695" t="s">
        <v>8219</v>
      </c>
      <c r="G3695" t="s">
        <v>8224</v>
      </c>
      <c r="H3695" t="s">
        <v>8246</v>
      </c>
      <c r="I3695">
        <v>1383264000</v>
      </c>
      <c r="J3695">
        <v>1378080409</v>
      </c>
      <c r="K3695" t="b">
        <v>1</v>
      </c>
      <c r="L3695">
        <v>665</v>
      </c>
      <c r="M3695" t="b">
        <v>1</v>
      </c>
      <c r="N3695" t="s">
        <v>8269</v>
      </c>
      <c r="O3695" s="9">
        <f t="shared" si="342"/>
        <v>133</v>
      </c>
      <c r="P3695" s="5">
        <f t="shared" si="343"/>
        <v>100.08204511278196</v>
      </c>
      <c r="Q3695" t="str">
        <f t="shared" si="344"/>
        <v>film &amp; video</v>
      </c>
      <c r="R3695" t="str">
        <f t="shared" si="345"/>
        <v>documentary</v>
      </c>
      <c r="S3695" s="10">
        <f t="shared" si="346"/>
        <v>41519.004733796297</v>
      </c>
      <c r="T3695" s="10">
        <f t="shared" si="347"/>
        <v>41579</v>
      </c>
    </row>
    <row r="3696" spans="1:20" ht="60" x14ac:dyDescent="0.25">
      <c r="A3696">
        <v>2193</v>
      </c>
      <c r="B3696" s="3" t="s">
        <v>2194</v>
      </c>
      <c r="C3696" s="3" t="s">
        <v>6303</v>
      </c>
      <c r="D3696">
        <v>15000</v>
      </c>
      <c r="E3696">
        <v>67856</v>
      </c>
      <c r="F3696" t="s">
        <v>8219</v>
      </c>
      <c r="G3696" t="s">
        <v>8224</v>
      </c>
      <c r="H3696" t="s">
        <v>8246</v>
      </c>
      <c r="I3696">
        <v>1479704340</v>
      </c>
      <c r="J3696">
        <v>1477043072</v>
      </c>
      <c r="K3696" t="b">
        <v>0</v>
      </c>
      <c r="L3696">
        <v>897</v>
      </c>
      <c r="M3696" t="b">
        <v>1</v>
      </c>
      <c r="N3696" t="s">
        <v>8297</v>
      </c>
      <c r="O3696" s="9">
        <f t="shared" si="342"/>
        <v>452</v>
      </c>
      <c r="P3696" s="5">
        <f t="shared" si="343"/>
        <v>75.647714604236342</v>
      </c>
      <c r="Q3696" t="str">
        <f t="shared" si="344"/>
        <v>games</v>
      </c>
      <c r="R3696" t="str">
        <f t="shared" si="345"/>
        <v>tabletop games</v>
      </c>
      <c r="S3696" s="10">
        <f t="shared" si="346"/>
        <v>42664.405925925923</v>
      </c>
      <c r="T3696" s="10">
        <f t="shared" si="347"/>
        <v>42695.207638888889</v>
      </c>
    </row>
    <row r="3697" spans="1:20" ht="60" x14ac:dyDescent="0.25">
      <c r="A3697">
        <v>1952</v>
      </c>
      <c r="B3697" s="3" t="s">
        <v>1953</v>
      </c>
      <c r="C3697" s="3" t="s">
        <v>6062</v>
      </c>
      <c r="D3697">
        <v>35000</v>
      </c>
      <c r="E3697">
        <v>69465.33</v>
      </c>
      <c r="F3697" t="s">
        <v>8219</v>
      </c>
      <c r="G3697" t="s">
        <v>8229</v>
      </c>
      <c r="H3697" t="s">
        <v>8251</v>
      </c>
      <c r="I3697">
        <v>1381934015</v>
      </c>
      <c r="J3697">
        <v>1378737215</v>
      </c>
      <c r="K3697" t="b">
        <v>1</v>
      </c>
      <c r="L3697">
        <v>682</v>
      </c>
      <c r="M3697" t="b">
        <v>1</v>
      </c>
      <c r="N3697" t="s">
        <v>8295</v>
      </c>
      <c r="O3697" s="9">
        <f t="shared" si="342"/>
        <v>198</v>
      </c>
      <c r="P3697" s="5">
        <f t="shared" si="343"/>
        <v>101.85532258064516</v>
      </c>
      <c r="Q3697" t="str">
        <f t="shared" si="344"/>
        <v>technology</v>
      </c>
      <c r="R3697" t="str">
        <f t="shared" si="345"/>
        <v>hardware</v>
      </c>
      <c r="S3697" s="10">
        <f t="shared" si="346"/>
        <v>41526.60665509259</v>
      </c>
      <c r="T3697" s="10">
        <f t="shared" si="347"/>
        <v>41563.60665509259</v>
      </c>
    </row>
    <row r="3698" spans="1:20" ht="60" x14ac:dyDescent="0.25">
      <c r="A3698">
        <v>277</v>
      </c>
      <c r="B3698" s="3" t="s">
        <v>278</v>
      </c>
      <c r="C3698" s="3" t="s">
        <v>4387</v>
      </c>
      <c r="D3698">
        <v>65000</v>
      </c>
      <c r="E3698">
        <v>71748</v>
      </c>
      <c r="F3698" t="s">
        <v>8219</v>
      </c>
      <c r="G3698" t="s">
        <v>8224</v>
      </c>
      <c r="H3698" t="s">
        <v>8246</v>
      </c>
      <c r="I3698">
        <v>1432416219</v>
      </c>
      <c r="J3698">
        <v>1429824219</v>
      </c>
      <c r="K3698" t="b">
        <v>1</v>
      </c>
      <c r="L3698">
        <v>951</v>
      </c>
      <c r="M3698" t="b">
        <v>1</v>
      </c>
      <c r="N3698" t="s">
        <v>8269</v>
      </c>
      <c r="O3698" s="9">
        <f t="shared" si="342"/>
        <v>110</v>
      </c>
      <c r="P3698" s="5">
        <f t="shared" si="343"/>
        <v>75.444794952681391</v>
      </c>
      <c r="Q3698" t="str">
        <f t="shared" si="344"/>
        <v>film &amp; video</v>
      </c>
      <c r="R3698" t="str">
        <f t="shared" si="345"/>
        <v>documentary</v>
      </c>
      <c r="S3698" s="10">
        <f t="shared" si="346"/>
        <v>42117.891423611116</v>
      </c>
      <c r="T3698" s="10">
        <f t="shared" si="347"/>
        <v>42147.891423611116</v>
      </c>
    </row>
    <row r="3699" spans="1:20" ht="60" x14ac:dyDescent="0.25">
      <c r="A3699">
        <v>2339</v>
      </c>
      <c r="B3699" s="3" t="s">
        <v>2340</v>
      </c>
      <c r="C3699" s="3" t="s">
        <v>6449</v>
      </c>
      <c r="D3699">
        <v>25000</v>
      </c>
      <c r="E3699">
        <v>73552</v>
      </c>
      <c r="F3699" t="s">
        <v>8219</v>
      </c>
      <c r="G3699" t="s">
        <v>8224</v>
      </c>
      <c r="H3699" t="s">
        <v>8246</v>
      </c>
      <c r="I3699">
        <v>1482134340</v>
      </c>
      <c r="J3699">
        <v>1479496309</v>
      </c>
      <c r="K3699" t="b">
        <v>1</v>
      </c>
      <c r="L3699">
        <v>1104</v>
      </c>
      <c r="M3699" t="b">
        <v>1</v>
      </c>
      <c r="N3699" t="s">
        <v>8298</v>
      </c>
      <c r="O3699" s="9">
        <f t="shared" si="342"/>
        <v>294</v>
      </c>
      <c r="P3699" s="5">
        <f t="shared" si="343"/>
        <v>66.623188405797094</v>
      </c>
      <c r="Q3699" t="str">
        <f t="shared" si="344"/>
        <v>food</v>
      </c>
      <c r="R3699" t="str">
        <f t="shared" si="345"/>
        <v>small batch</v>
      </c>
      <c r="S3699" s="10">
        <f t="shared" si="346"/>
        <v>42692.79987268518</v>
      </c>
      <c r="T3699" s="10">
        <f t="shared" si="347"/>
        <v>42723.332638888889</v>
      </c>
    </row>
    <row r="3700" spans="1:20" ht="60" x14ac:dyDescent="0.25">
      <c r="A3700">
        <v>2737</v>
      </c>
      <c r="B3700" s="3" t="s">
        <v>2737</v>
      </c>
      <c r="C3700" s="3" t="s">
        <v>6847</v>
      </c>
      <c r="D3700">
        <v>30000</v>
      </c>
      <c r="E3700">
        <v>73818.240000000005</v>
      </c>
      <c r="F3700" t="s">
        <v>8219</v>
      </c>
      <c r="G3700" t="s">
        <v>8224</v>
      </c>
      <c r="H3700" t="s">
        <v>8246</v>
      </c>
      <c r="I3700">
        <v>1389812400</v>
      </c>
      <c r="J3700">
        <v>1386108087</v>
      </c>
      <c r="K3700" t="b">
        <v>0</v>
      </c>
      <c r="L3700">
        <v>456</v>
      </c>
      <c r="M3700" t="b">
        <v>1</v>
      </c>
      <c r="N3700" t="s">
        <v>8295</v>
      </c>
      <c r="O3700" s="9">
        <f t="shared" si="342"/>
        <v>246</v>
      </c>
      <c r="P3700" s="5">
        <f t="shared" si="343"/>
        <v>161.88210526315791</v>
      </c>
      <c r="Q3700" t="str">
        <f t="shared" si="344"/>
        <v>technology</v>
      </c>
      <c r="R3700" t="str">
        <f t="shared" si="345"/>
        <v>hardware</v>
      </c>
      <c r="S3700" s="10">
        <f t="shared" si="346"/>
        <v>41611.917673611111</v>
      </c>
      <c r="T3700" s="10">
        <f t="shared" si="347"/>
        <v>41654.791666666664</v>
      </c>
    </row>
    <row r="3701" spans="1:20" ht="60" x14ac:dyDescent="0.25">
      <c r="A3701">
        <v>1967</v>
      </c>
      <c r="B3701" s="3" t="s">
        <v>1968</v>
      </c>
      <c r="C3701" s="3" t="s">
        <v>6077</v>
      </c>
      <c r="D3701">
        <v>20000</v>
      </c>
      <c r="E3701">
        <v>74026</v>
      </c>
      <c r="F3701" t="s">
        <v>8219</v>
      </c>
      <c r="G3701" t="s">
        <v>8224</v>
      </c>
      <c r="H3701" t="s">
        <v>8246</v>
      </c>
      <c r="I3701">
        <v>1398959729</v>
      </c>
      <c r="J3701">
        <v>1396367729</v>
      </c>
      <c r="K3701" t="b">
        <v>1</v>
      </c>
      <c r="L3701">
        <v>405</v>
      </c>
      <c r="M3701" t="b">
        <v>1</v>
      </c>
      <c r="N3701" t="s">
        <v>8295</v>
      </c>
      <c r="O3701" s="9">
        <f t="shared" si="342"/>
        <v>370</v>
      </c>
      <c r="P3701" s="5">
        <f t="shared" si="343"/>
        <v>182.78024691358024</v>
      </c>
      <c r="Q3701" t="str">
        <f t="shared" si="344"/>
        <v>technology</v>
      </c>
      <c r="R3701" t="str">
        <f t="shared" si="345"/>
        <v>hardware</v>
      </c>
      <c r="S3701" s="10">
        <f t="shared" si="346"/>
        <v>41730.663530092592</v>
      </c>
      <c r="T3701" s="10">
        <f t="shared" si="347"/>
        <v>41760.663530092592</v>
      </c>
    </row>
    <row r="3702" spans="1:20" ht="45" x14ac:dyDescent="0.25">
      <c r="A3702">
        <v>2030</v>
      </c>
      <c r="B3702" s="3" t="s">
        <v>2031</v>
      </c>
      <c r="C3702" s="3" t="s">
        <v>6140</v>
      </c>
      <c r="D3702">
        <v>32768</v>
      </c>
      <c r="E3702">
        <v>74134</v>
      </c>
      <c r="F3702" t="s">
        <v>8219</v>
      </c>
      <c r="G3702" t="s">
        <v>8225</v>
      </c>
      <c r="H3702" t="s">
        <v>8247</v>
      </c>
      <c r="I3702">
        <v>1354233296</v>
      </c>
      <c r="J3702">
        <v>1351641296</v>
      </c>
      <c r="K3702" t="b">
        <v>1</v>
      </c>
      <c r="L3702">
        <v>625</v>
      </c>
      <c r="M3702" t="b">
        <v>1</v>
      </c>
      <c r="N3702" t="s">
        <v>8295</v>
      </c>
      <c r="O3702" s="9">
        <f t="shared" si="342"/>
        <v>226</v>
      </c>
      <c r="P3702" s="5">
        <f t="shared" si="343"/>
        <v>118.6144</v>
      </c>
      <c r="Q3702" t="str">
        <f t="shared" si="344"/>
        <v>technology</v>
      </c>
      <c r="R3702" t="str">
        <f t="shared" si="345"/>
        <v>hardware</v>
      </c>
      <c r="S3702" s="10">
        <f t="shared" si="346"/>
        <v>41212.996481481481</v>
      </c>
      <c r="T3702" s="10">
        <f t="shared" si="347"/>
        <v>41242.996481481481</v>
      </c>
    </row>
    <row r="3703" spans="1:20" ht="60" x14ac:dyDescent="0.25">
      <c r="A3703">
        <v>644</v>
      </c>
      <c r="B3703" s="3" t="s">
        <v>645</v>
      </c>
      <c r="C3703" s="3" t="s">
        <v>4754</v>
      </c>
      <c r="D3703">
        <v>25000</v>
      </c>
      <c r="E3703">
        <v>75029.48</v>
      </c>
      <c r="F3703" t="s">
        <v>8219</v>
      </c>
      <c r="G3703" t="s">
        <v>8224</v>
      </c>
      <c r="H3703" t="s">
        <v>8246</v>
      </c>
      <c r="I3703">
        <v>1414544400</v>
      </c>
      <c r="J3703">
        <v>1410883139</v>
      </c>
      <c r="K3703" t="b">
        <v>0</v>
      </c>
      <c r="L3703">
        <v>1021</v>
      </c>
      <c r="M3703" t="b">
        <v>1</v>
      </c>
      <c r="N3703" t="s">
        <v>8273</v>
      </c>
      <c r="O3703" s="9">
        <f t="shared" si="342"/>
        <v>300</v>
      </c>
      <c r="P3703" s="5">
        <f t="shared" si="343"/>
        <v>73.486268364348675</v>
      </c>
      <c r="Q3703" t="str">
        <f t="shared" si="344"/>
        <v>technology</v>
      </c>
      <c r="R3703" t="str">
        <f t="shared" si="345"/>
        <v>wearables</v>
      </c>
      <c r="S3703" s="10">
        <f t="shared" si="346"/>
        <v>41898.665960648148</v>
      </c>
      <c r="T3703" s="10">
        <f t="shared" si="347"/>
        <v>41941.041666666664</v>
      </c>
    </row>
    <row r="3704" spans="1:20" ht="60" x14ac:dyDescent="0.25">
      <c r="A3704">
        <v>1974</v>
      </c>
      <c r="B3704" s="3" t="s">
        <v>1975</v>
      </c>
      <c r="C3704" s="3" t="s">
        <v>6084</v>
      </c>
      <c r="D3704">
        <v>20000</v>
      </c>
      <c r="E3704">
        <v>75099.199999999997</v>
      </c>
      <c r="F3704" t="s">
        <v>8219</v>
      </c>
      <c r="G3704" t="s">
        <v>8225</v>
      </c>
      <c r="H3704" t="s">
        <v>8247</v>
      </c>
      <c r="I3704">
        <v>1376899269</v>
      </c>
      <c r="J3704">
        <v>1371715269</v>
      </c>
      <c r="K3704" t="b">
        <v>1</v>
      </c>
      <c r="L3704">
        <v>402</v>
      </c>
      <c r="M3704" t="b">
        <v>1</v>
      </c>
      <c r="N3704" t="s">
        <v>8295</v>
      </c>
      <c r="O3704" s="9">
        <f t="shared" si="342"/>
        <v>375</v>
      </c>
      <c r="P3704" s="5">
        <f t="shared" si="343"/>
        <v>186.81393034825871</v>
      </c>
      <c r="Q3704" t="str">
        <f t="shared" si="344"/>
        <v>technology</v>
      </c>
      <c r="R3704" t="str">
        <f t="shared" si="345"/>
        <v>hardware</v>
      </c>
      <c r="S3704" s="10">
        <f t="shared" si="346"/>
        <v>41445.334131944444</v>
      </c>
      <c r="T3704" s="10">
        <f t="shared" si="347"/>
        <v>41505.334131944444</v>
      </c>
    </row>
    <row r="3705" spans="1:20" ht="60" x14ac:dyDescent="0.25">
      <c r="A3705">
        <v>2032</v>
      </c>
      <c r="B3705" s="3" t="s">
        <v>2033</v>
      </c>
      <c r="C3705" s="3" t="s">
        <v>6142</v>
      </c>
      <c r="D3705">
        <v>25000</v>
      </c>
      <c r="E3705">
        <v>76047</v>
      </c>
      <c r="F3705" t="s">
        <v>8219</v>
      </c>
      <c r="G3705" t="s">
        <v>8224</v>
      </c>
      <c r="H3705" t="s">
        <v>8246</v>
      </c>
      <c r="I3705">
        <v>1481778000</v>
      </c>
      <c r="J3705">
        <v>1479216874</v>
      </c>
      <c r="K3705" t="b">
        <v>1</v>
      </c>
      <c r="L3705">
        <v>531</v>
      </c>
      <c r="M3705" t="b">
        <v>1</v>
      </c>
      <c r="N3705" t="s">
        <v>8295</v>
      </c>
      <c r="O3705" s="9">
        <f t="shared" si="342"/>
        <v>304</v>
      </c>
      <c r="P3705" s="5">
        <f t="shared" si="343"/>
        <v>143.21468926553672</v>
      </c>
      <c r="Q3705" t="str">
        <f t="shared" si="344"/>
        <v>technology</v>
      </c>
      <c r="R3705" t="str">
        <f t="shared" si="345"/>
        <v>hardware</v>
      </c>
      <c r="S3705" s="10">
        <f t="shared" si="346"/>
        <v>42689.565671296295</v>
      </c>
      <c r="T3705" s="10">
        <f t="shared" si="347"/>
        <v>42719.208333333328</v>
      </c>
    </row>
    <row r="3706" spans="1:20" ht="60" x14ac:dyDescent="0.25">
      <c r="A3706">
        <v>2267</v>
      </c>
      <c r="B3706" s="3" t="s">
        <v>2268</v>
      </c>
      <c r="C3706" s="3" t="s">
        <v>6377</v>
      </c>
      <c r="D3706">
        <v>20000</v>
      </c>
      <c r="E3706">
        <v>76105</v>
      </c>
      <c r="F3706" t="s">
        <v>8219</v>
      </c>
      <c r="G3706" t="s">
        <v>8224</v>
      </c>
      <c r="H3706" t="s">
        <v>8246</v>
      </c>
      <c r="I3706">
        <v>1419123600</v>
      </c>
      <c r="J3706">
        <v>1416945297</v>
      </c>
      <c r="K3706" t="b">
        <v>0</v>
      </c>
      <c r="L3706">
        <v>404</v>
      </c>
      <c r="M3706" t="b">
        <v>1</v>
      </c>
      <c r="N3706" t="s">
        <v>8297</v>
      </c>
      <c r="O3706" s="9">
        <f t="shared" si="342"/>
        <v>381</v>
      </c>
      <c r="P3706" s="5">
        <f t="shared" si="343"/>
        <v>188.37871287128712</v>
      </c>
      <c r="Q3706" t="str">
        <f t="shared" si="344"/>
        <v>games</v>
      </c>
      <c r="R3706" t="str">
        <f t="shared" si="345"/>
        <v>tabletop games</v>
      </c>
      <c r="S3706" s="10">
        <f t="shared" si="346"/>
        <v>41968.829826388886</v>
      </c>
      <c r="T3706" s="10">
        <f t="shared" si="347"/>
        <v>41994.041666666672</v>
      </c>
    </row>
    <row r="3707" spans="1:20" ht="60" x14ac:dyDescent="0.25">
      <c r="A3707">
        <v>292</v>
      </c>
      <c r="B3707" s="3" t="s">
        <v>293</v>
      </c>
      <c r="C3707" s="3" t="s">
        <v>4402</v>
      </c>
      <c r="D3707">
        <v>75000</v>
      </c>
      <c r="E3707">
        <v>76130.2</v>
      </c>
      <c r="F3707" t="s">
        <v>8219</v>
      </c>
      <c r="G3707" t="s">
        <v>8224</v>
      </c>
      <c r="H3707" t="s">
        <v>8246</v>
      </c>
      <c r="I3707">
        <v>1319860740</v>
      </c>
      <c r="J3707">
        <v>1317064599</v>
      </c>
      <c r="K3707" t="b">
        <v>1</v>
      </c>
      <c r="L3707">
        <v>493</v>
      </c>
      <c r="M3707" t="b">
        <v>1</v>
      </c>
      <c r="N3707" t="s">
        <v>8269</v>
      </c>
      <c r="O3707" s="9">
        <f t="shared" si="342"/>
        <v>102</v>
      </c>
      <c r="P3707" s="5">
        <f t="shared" si="343"/>
        <v>154.42231237322514</v>
      </c>
      <c r="Q3707" t="str">
        <f t="shared" si="344"/>
        <v>film &amp; video</v>
      </c>
      <c r="R3707" t="str">
        <f t="shared" si="345"/>
        <v>documentary</v>
      </c>
      <c r="S3707" s="10">
        <f t="shared" si="346"/>
        <v>40812.803229166668</v>
      </c>
      <c r="T3707" s="10">
        <f t="shared" si="347"/>
        <v>40845.165972222225</v>
      </c>
    </row>
    <row r="3708" spans="1:20" ht="45" x14ac:dyDescent="0.25">
      <c r="A3708">
        <v>2056</v>
      </c>
      <c r="B3708" s="3" t="s">
        <v>2057</v>
      </c>
      <c r="C3708" s="3" t="s">
        <v>6166</v>
      </c>
      <c r="D3708">
        <v>50000</v>
      </c>
      <c r="E3708">
        <v>76726</v>
      </c>
      <c r="F3708" t="s">
        <v>8219</v>
      </c>
      <c r="G3708" t="s">
        <v>8224</v>
      </c>
      <c r="H3708" t="s">
        <v>8246</v>
      </c>
      <c r="I3708">
        <v>1366222542</v>
      </c>
      <c r="J3708">
        <v>1363630542</v>
      </c>
      <c r="K3708" t="b">
        <v>0</v>
      </c>
      <c r="L3708">
        <v>554</v>
      </c>
      <c r="M3708" t="b">
        <v>1</v>
      </c>
      <c r="N3708" t="s">
        <v>8295</v>
      </c>
      <c r="O3708" s="9">
        <f t="shared" si="342"/>
        <v>153</v>
      </c>
      <c r="P3708" s="5">
        <f t="shared" si="343"/>
        <v>138.49458483754512</v>
      </c>
      <c r="Q3708" t="str">
        <f t="shared" si="344"/>
        <v>technology</v>
      </c>
      <c r="R3708" t="str">
        <f t="shared" si="345"/>
        <v>hardware</v>
      </c>
      <c r="S3708" s="10">
        <f t="shared" si="346"/>
        <v>41351.76090277778</v>
      </c>
      <c r="T3708" s="10">
        <f t="shared" si="347"/>
        <v>41381.76090277778</v>
      </c>
    </row>
    <row r="3709" spans="1:20" ht="45" x14ac:dyDescent="0.25">
      <c r="A3709">
        <v>1025</v>
      </c>
      <c r="B3709" s="3" t="s">
        <v>1026</v>
      </c>
      <c r="C3709" s="3" t="s">
        <v>5135</v>
      </c>
      <c r="D3709">
        <v>70000</v>
      </c>
      <c r="E3709">
        <v>76949.820000000007</v>
      </c>
      <c r="F3709" t="s">
        <v>8219</v>
      </c>
      <c r="G3709" t="s">
        <v>8224</v>
      </c>
      <c r="H3709" t="s">
        <v>8246</v>
      </c>
      <c r="I3709">
        <v>1426532437</v>
      </c>
      <c r="J3709">
        <v>1423944037</v>
      </c>
      <c r="K3709" t="b">
        <v>1</v>
      </c>
      <c r="L3709">
        <v>1071</v>
      </c>
      <c r="M3709" t="b">
        <v>1</v>
      </c>
      <c r="N3709" t="s">
        <v>8280</v>
      </c>
      <c r="O3709" s="9">
        <f t="shared" si="342"/>
        <v>110</v>
      </c>
      <c r="P3709" s="5">
        <f t="shared" si="343"/>
        <v>71.848571428571432</v>
      </c>
      <c r="Q3709" t="str">
        <f t="shared" si="344"/>
        <v>music</v>
      </c>
      <c r="R3709" t="str">
        <f t="shared" si="345"/>
        <v>electronic music</v>
      </c>
      <c r="S3709" s="10">
        <f t="shared" si="346"/>
        <v>42049.833761574075</v>
      </c>
      <c r="T3709" s="10">
        <f t="shared" si="347"/>
        <v>42079.792094907403</v>
      </c>
    </row>
    <row r="3710" spans="1:20" ht="45" x14ac:dyDescent="0.25">
      <c r="A3710">
        <v>328</v>
      </c>
      <c r="B3710" s="3" t="s">
        <v>329</v>
      </c>
      <c r="C3710" s="3" t="s">
        <v>4438</v>
      </c>
      <c r="D3710">
        <v>75000</v>
      </c>
      <c r="E3710">
        <v>77710.8</v>
      </c>
      <c r="F3710" t="s">
        <v>8219</v>
      </c>
      <c r="G3710" t="s">
        <v>8224</v>
      </c>
      <c r="H3710" t="s">
        <v>8246</v>
      </c>
      <c r="I3710">
        <v>1446350400</v>
      </c>
      <c r="J3710">
        <v>1443739388</v>
      </c>
      <c r="K3710" t="b">
        <v>1</v>
      </c>
      <c r="L3710">
        <v>498</v>
      </c>
      <c r="M3710" t="b">
        <v>1</v>
      </c>
      <c r="N3710" t="s">
        <v>8269</v>
      </c>
      <c r="O3710" s="9">
        <f t="shared" si="342"/>
        <v>104</v>
      </c>
      <c r="P3710" s="5">
        <f t="shared" si="343"/>
        <v>156.04578313253012</v>
      </c>
      <c r="Q3710" t="str">
        <f t="shared" si="344"/>
        <v>film &amp; video</v>
      </c>
      <c r="R3710" t="str">
        <f t="shared" si="345"/>
        <v>documentary</v>
      </c>
      <c r="S3710" s="10">
        <f t="shared" si="346"/>
        <v>42278.946620370371</v>
      </c>
      <c r="T3710" s="10">
        <f t="shared" si="347"/>
        <v>42309.166666666672</v>
      </c>
    </row>
    <row r="3711" spans="1:20" ht="60" x14ac:dyDescent="0.25">
      <c r="A3711">
        <v>2072</v>
      </c>
      <c r="B3711" s="3" t="s">
        <v>2073</v>
      </c>
      <c r="C3711" s="3" t="s">
        <v>6182</v>
      </c>
      <c r="D3711">
        <v>71500</v>
      </c>
      <c r="E3711">
        <v>79173</v>
      </c>
      <c r="F3711" t="s">
        <v>8219</v>
      </c>
      <c r="G3711" t="s">
        <v>8224</v>
      </c>
      <c r="H3711" t="s">
        <v>8246</v>
      </c>
      <c r="I3711">
        <v>1462629432</v>
      </c>
      <c r="J3711">
        <v>1460037432</v>
      </c>
      <c r="K3711" t="b">
        <v>0</v>
      </c>
      <c r="L3711">
        <v>350</v>
      </c>
      <c r="M3711" t="b">
        <v>1</v>
      </c>
      <c r="N3711" t="s">
        <v>8295</v>
      </c>
      <c r="O3711" s="9">
        <f t="shared" si="342"/>
        <v>111</v>
      </c>
      <c r="P3711" s="5">
        <f t="shared" si="343"/>
        <v>226.20857142857142</v>
      </c>
      <c r="Q3711" t="str">
        <f t="shared" si="344"/>
        <v>technology</v>
      </c>
      <c r="R3711" t="str">
        <f t="shared" si="345"/>
        <v>hardware</v>
      </c>
      <c r="S3711" s="10">
        <f t="shared" si="346"/>
        <v>42467.581388888888</v>
      </c>
      <c r="T3711" s="10">
        <f t="shared" si="347"/>
        <v>42497.581388888888</v>
      </c>
    </row>
    <row r="3712" spans="1:20" ht="60" x14ac:dyDescent="0.25">
      <c r="A3712">
        <v>2310</v>
      </c>
      <c r="B3712" s="3" t="s">
        <v>2311</v>
      </c>
      <c r="C3712" s="3" t="s">
        <v>6420</v>
      </c>
      <c r="D3712">
        <v>18500</v>
      </c>
      <c r="E3712">
        <v>79335.360000000001</v>
      </c>
      <c r="F3712" t="s">
        <v>8219</v>
      </c>
      <c r="G3712" t="s">
        <v>8224</v>
      </c>
      <c r="H3712" t="s">
        <v>8246</v>
      </c>
      <c r="I3712">
        <v>1363889015</v>
      </c>
      <c r="J3712">
        <v>1361300615</v>
      </c>
      <c r="K3712" t="b">
        <v>1</v>
      </c>
      <c r="L3712">
        <v>1224</v>
      </c>
      <c r="M3712" t="b">
        <v>1</v>
      </c>
      <c r="N3712" t="s">
        <v>8279</v>
      </c>
      <c r="O3712" s="9">
        <f t="shared" si="342"/>
        <v>429</v>
      </c>
      <c r="P3712" s="5">
        <f t="shared" si="343"/>
        <v>64.816470588235291</v>
      </c>
      <c r="Q3712" t="str">
        <f t="shared" si="344"/>
        <v>music</v>
      </c>
      <c r="R3712" t="str">
        <f t="shared" si="345"/>
        <v>indie rock</v>
      </c>
      <c r="S3712" s="10">
        <f t="shared" si="346"/>
        <v>41324.79415509259</v>
      </c>
      <c r="T3712" s="10">
        <f t="shared" si="347"/>
        <v>41354.752488425926</v>
      </c>
    </row>
    <row r="3713" spans="1:20" ht="60" x14ac:dyDescent="0.25">
      <c r="A3713">
        <v>2065</v>
      </c>
      <c r="B3713" s="3" t="s">
        <v>2066</v>
      </c>
      <c r="C3713" s="3" t="s">
        <v>6175</v>
      </c>
      <c r="D3713">
        <v>40000</v>
      </c>
      <c r="E3713">
        <v>79686.05</v>
      </c>
      <c r="F3713" t="s">
        <v>8219</v>
      </c>
      <c r="G3713" t="s">
        <v>8225</v>
      </c>
      <c r="H3713" t="s">
        <v>8247</v>
      </c>
      <c r="I3713">
        <v>1387958429</v>
      </c>
      <c r="J3713">
        <v>1385366429</v>
      </c>
      <c r="K3713" t="b">
        <v>0</v>
      </c>
      <c r="L3713">
        <v>1556</v>
      </c>
      <c r="M3713" t="b">
        <v>1</v>
      </c>
      <c r="N3713" t="s">
        <v>8295</v>
      </c>
      <c r="O3713" s="9">
        <f t="shared" si="342"/>
        <v>199</v>
      </c>
      <c r="P3713" s="5">
        <f t="shared" si="343"/>
        <v>51.212114395886893</v>
      </c>
      <c r="Q3713" t="str">
        <f t="shared" si="344"/>
        <v>technology</v>
      </c>
      <c r="R3713" t="str">
        <f t="shared" si="345"/>
        <v>hardware</v>
      </c>
      <c r="S3713" s="10">
        <f t="shared" si="346"/>
        <v>41603.333668981482</v>
      </c>
      <c r="T3713" s="10">
        <f t="shared" si="347"/>
        <v>41633.333668981482</v>
      </c>
    </row>
    <row r="3714" spans="1:20" ht="60" x14ac:dyDescent="0.25">
      <c r="A3714">
        <v>387</v>
      </c>
      <c r="B3714" s="3" t="s">
        <v>388</v>
      </c>
      <c r="C3714" s="3" t="s">
        <v>4497</v>
      </c>
      <c r="D3714">
        <v>38000</v>
      </c>
      <c r="E3714">
        <v>81316</v>
      </c>
      <c r="F3714" t="s">
        <v>8219</v>
      </c>
      <c r="G3714" t="s">
        <v>8224</v>
      </c>
      <c r="H3714" t="s">
        <v>8246</v>
      </c>
      <c r="I3714">
        <v>1439618400</v>
      </c>
      <c r="J3714">
        <v>1436976858</v>
      </c>
      <c r="K3714" t="b">
        <v>0</v>
      </c>
      <c r="L3714">
        <v>562</v>
      </c>
      <c r="M3714" t="b">
        <v>1</v>
      </c>
      <c r="N3714" t="s">
        <v>8269</v>
      </c>
      <c r="O3714" s="9">
        <f t="shared" ref="O3714:O3777" si="348">ROUND((E3714/D3714)*100,0)</f>
        <v>214</v>
      </c>
      <c r="P3714" s="5">
        <f t="shared" ref="P3714:P3777" si="349">E3714/L3714</f>
        <v>144.69039145907473</v>
      </c>
      <c r="Q3714" t="str">
        <f t="shared" ref="Q3714:Q3777" si="350">LEFT(N3714,SEARCH("/",N3714)-1)</f>
        <v>film &amp; video</v>
      </c>
      <c r="R3714" t="str">
        <f t="shared" ref="R3714:R3777" si="351">RIGHT(N3714,LEN(N3714)-SEARCH("/",N3714,1))</f>
        <v>documentary</v>
      </c>
      <c r="S3714" s="10">
        <f t="shared" ref="S3714:S3777" si="352">(((J3714/60)/60)/24)+DATE(1970,1,1)</f>
        <v>42200.67659722222</v>
      </c>
      <c r="T3714" s="10">
        <f t="shared" ref="T3714:T3777" si="353">(((I3714/60)/60)/24)+DATE(1970,1,1)</f>
        <v>42231.25</v>
      </c>
    </row>
    <row r="3715" spans="1:20" ht="60" x14ac:dyDescent="0.25">
      <c r="A3715">
        <v>1960</v>
      </c>
      <c r="B3715" s="3" t="s">
        <v>1961</v>
      </c>
      <c r="C3715" s="3" t="s">
        <v>6070</v>
      </c>
      <c r="D3715">
        <v>70000</v>
      </c>
      <c r="E3715">
        <v>82532</v>
      </c>
      <c r="F3715" t="s">
        <v>8219</v>
      </c>
      <c r="G3715" t="s">
        <v>8235</v>
      </c>
      <c r="H3715" t="s">
        <v>8255</v>
      </c>
      <c r="I3715">
        <v>1419151341</v>
      </c>
      <c r="J3715">
        <v>1416559341</v>
      </c>
      <c r="K3715" t="b">
        <v>1</v>
      </c>
      <c r="L3715">
        <v>33</v>
      </c>
      <c r="M3715" t="b">
        <v>1</v>
      </c>
      <c r="N3715" t="s">
        <v>8295</v>
      </c>
      <c r="O3715" s="9">
        <f t="shared" si="348"/>
        <v>118</v>
      </c>
      <c r="P3715" s="5">
        <f t="shared" si="349"/>
        <v>2500.969696969697</v>
      </c>
      <c r="Q3715" t="str">
        <f t="shared" si="350"/>
        <v>technology</v>
      </c>
      <c r="R3715" t="str">
        <f t="shared" si="351"/>
        <v>hardware</v>
      </c>
      <c r="S3715" s="10">
        <f t="shared" si="352"/>
        <v>41964.362743055557</v>
      </c>
      <c r="T3715" s="10">
        <f t="shared" si="353"/>
        <v>41994.362743055557</v>
      </c>
    </row>
    <row r="3716" spans="1:20" ht="60" x14ac:dyDescent="0.25">
      <c r="A3716">
        <v>248</v>
      </c>
      <c r="B3716" s="3" t="s">
        <v>249</v>
      </c>
      <c r="C3716" s="3" t="s">
        <v>4358</v>
      </c>
      <c r="D3716">
        <v>85000</v>
      </c>
      <c r="E3716">
        <v>86133</v>
      </c>
      <c r="F3716" t="s">
        <v>8219</v>
      </c>
      <c r="G3716" t="s">
        <v>8224</v>
      </c>
      <c r="H3716" t="s">
        <v>8246</v>
      </c>
      <c r="I3716">
        <v>1325961309</v>
      </c>
      <c r="J3716">
        <v>1322073309</v>
      </c>
      <c r="K3716" t="b">
        <v>1</v>
      </c>
      <c r="L3716">
        <v>146</v>
      </c>
      <c r="M3716" t="b">
        <v>1</v>
      </c>
      <c r="N3716" t="s">
        <v>8269</v>
      </c>
      <c r="O3716" s="9">
        <f t="shared" si="348"/>
        <v>101</v>
      </c>
      <c r="P3716" s="5">
        <f t="shared" si="349"/>
        <v>589.95205479452056</v>
      </c>
      <c r="Q3716" t="str">
        <f t="shared" si="350"/>
        <v>film &amp; video</v>
      </c>
      <c r="R3716" t="str">
        <f t="shared" si="351"/>
        <v>documentary</v>
      </c>
      <c r="S3716" s="10">
        <f t="shared" si="352"/>
        <v>40870.774409722224</v>
      </c>
      <c r="T3716" s="10">
        <f t="shared" si="353"/>
        <v>40915.774409722224</v>
      </c>
    </row>
    <row r="3717" spans="1:20" ht="45" x14ac:dyDescent="0.25">
      <c r="A3717">
        <v>1501</v>
      </c>
      <c r="B3717" s="3" t="s">
        <v>1502</v>
      </c>
      <c r="C3717" s="3" t="s">
        <v>5611</v>
      </c>
      <c r="D3717">
        <v>52000</v>
      </c>
      <c r="E3717">
        <v>86492</v>
      </c>
      <c r="F3717" t="s">
        <v>8219</v>
      </c>
      <c r="G3717" t="s">
        <v>8229</v>
      </c>
      <c r="H3717" t="s">
        <v>8251</v>
      </c>
      <c r="I3717">
        <v>1436364023</v>
      </c>
      <c r="J3717">
        <v>1433772023</v>
      </c>
      <c r="K3717" t="b">
        <v>1</v>
      </c>
      <c r="L3717">
        <v>885</v>
      </c>
      <c r="M3717" t="b">
        <v>1</v>
      </c>
      <c r="N3717" t="s">
        <v>8285</v>
      </c>
      <c r="O3717" s="9">
        <f t="shared" si="348"/>
        <v>166</v>
      </c>
      <c r="P3717" s="5">
        <f t="shared" si="349"/>
        <v>97.731073446327684</v>
      </c>
      <c r="Q3717" t="str">
        <f t="shared" si="350"/>
        <v>photography</v>
      </c>
      <c r="R3717" t="str">
        <f t="shared" si="351"/>
        <v>photobooks</v>
      </c>
      <c r="S3717" s="10">
        <f t="shared" si="352"/>
        <v>42163.583599537036</v>
      </c>
      <c r="T3717" s="10">
        <f t="shared" si="353"/>
        <v>42193.583599537036</v>
      </c>
    </row>
    <row r="3718" spans="1:20" ht="30" x14ac:dyDescent="0.25">
      <c r="A3718">
        <v>2016</v>
      </c>
      <c r="B3718" s="3" t="s">
        <v>2017</v>
      </c>
      <c r="C3718" s="3" t="s">
        <v>6126</v>
      </c>
      <c r="D3718">
        <v>10000</v>
      </c>
      <c r="E3718">
        <v>92154.22</v>
      </c>
      <c r="F3718" t="s">
        <v>8219</v>
      </c>
      <c r="G3718" t="s">
        <v>8224</v>
      </c>
      <c r="H3718" t="s">
        <v>8246</v>
      </c>
      <c r="I3718">
        <v>1362863299</v>
      </c>
      <c r="J3718">
        <v>1360271299</v>
      </c>
      <c r="K3718" t="b">
        <v>1</v>
      </c>
      <c r="L3718">
        <v>479</v>
      </c>
      <c r="M3718" t="b">
        <v>1</v>
      </c>
      <c r="N3718" t="s">
        <v>8295</v>
      </c>
      <c r="O3718" s="9">
        <f t="shared" si="348"/>
        <v>922</v>
      </c>
      <c r="P3718" s="5">
        <f t="shared" si="349"/>
        <v>192.38876826722338</v>
      </c>
      <c r="Q3718" t="str">
        <f t="shared" si="350"/>
        <v>technology</v>
      </c>
      <c r="R3718" t="str">
        <f t="shared" si="351"/>
        <v>hardware</v>
      </c>
      <c r="S3718" s="10">
        <f t="shared" si="352"/>
        <v>41312.88077546296</v>
      </c>
      <c r="T3718" s="10">
        <f t="shared" si="353"/>
        <v>41342.88077546296</v>
      </c>
    </row>
    <row r="3719" spans="1:20" ht="30" x14ac:dyDescent="0.25">
      <c r="A3719">
        <v>2710</v>
      </c>
      <c r="B3719" s="3" t="s">
        <v>2710</v>
      </c>
      <c r="C3719" s="3" t="s">
        <v>6820</v>
      </c>
      <c r="D3719">
        <v>60000</v>
      </c>
      <c r="E3719">
        <v>92340.21</v>
      </c>
      <c r="F3719" t="s">
        <v>8219</v>
      </c>
      <c r="G3719" t="s">
        <v>8224</v>
      </c>
      <c r="H3719" t="s">
        <v>8246</v>
      </c>
      <c r="I3719">
        <v>1407549600</v>
      </c>
      <c r="J3719">
        <v>1404797428</v>
      </c>
      <c r="K3719" t="b">
        <v>1</v>
      </c>
      <c r="L3719">
        <v>1088</v>
      </c>
      <c r="M3719" t="b">
        <v>1</v>
      </c>
      <c r="N3719" t="s">
        <v>8303</v>
      </c>
      <c r="O3719" s="9">
        <f t="shared" si="348"/>
        <v>154</v>
      </c>
      <c r="P3719" s="5">
        <f t="shared" si="349"/>
        <v>84.871516544117654</v>
      </c>
      <c r="Q3719" t="str">
        <f t="shared" si="350"/>
        <v>theater</v>
      </c>
      <c r="R3719" t="str">
        <f t="shared" si="351"/>
        <v>spaces</v>
      </c>
      <c r="S3719" s="10">
        <f t="shared" si="352"/>
        <v>41828.229490740741</v>
      </c>
      <c r="T3719" s="10">
        <f t="shared" si="353"/>
        <v>41860.083333333336</v>
      </c>
    </row>
    <row r="3720" spans="1:20" ht="60" x14ac:dyDescent="0.25">
      <c r="A3720">
        <v>2185</v>
      </c>
      <c r="B3720" s="3" t="s">
        <v>2186</v>
      </c>
      <c r="C3720" s="3" t="s">
        <v>6295</v>
      </c>
      <c r="D3720">
        <v>5000</v>
      </c>
      <c r="E3720">
        <v>92848.5</v>
      </c>
      <c r="F3720" t="s">
        <v>8219</v>
      </c>
      <c r="G3720" t="s">
        <v>8225</v>
      </c>
      <c r="H3720" t="s">
        <v>8247</v>
      </c>
      <c r="I3720">
        <v>1364286239</v>
      </c>
      <c r="J3720">
        <v>1360830239</v>
      </c>
      <c r="K3720" t="b">
        <v>0</v>
      </c>
      <c r="L3720">
        <v>623</v>
      </c>
      <c r="M3720" t="b">
        <v>1</v>
      </c>
      <c r="N3720" t="s">
        <v>8297</v>
      </c>
      <c r="O3720" s="9">
        <f t="shared" si="348"/>
        <v>1857</v>
      </c>
      <c r="P3720" s="5">
        <f t="shared" si="349"/>
        <v>149.03451043338683</v>
      </c>
      <c r="Q3720" t="str">
        <f t="shared" si="350"/>
        <v>games</v>
      </c>
      <c r="R3720" t="str">
        <f t="shared" si="351"/>
        <v>tabletop games</v>
      </c>
      <c r="S3720" s="10">
        <f t="shared" si="352"/>
        <v>41319.349988425929</v>
      </c>
      <c r="T3720" s="10">
        <f t="shared" si="353"/>
        <v>41359.349988425929</v>
      </c>
    </row>
    <row r="3721" spans="1:20" ht="60" x14ac:dyDescent="0.25">
      <c r="A3721">
        <v>2620</v>
      </c>
      <c r="B3721" s="3" t="s">
        <v>2620</v>
      </c>
      <c r="C3721" s="3" t="s">
        <v>6730</v>
      </c>
      <c r="D3721">
        <v>65000</v>
      </c>
      <c r="E3721">
        <v>93374</v>
      </c>
      <c r="F3721" t="s">
        <v>8219</v>
      </c>
      <c r="G3721" t="s">
        <v>8226</v>
      </c>
      <c r="H3721" t="s">
        <v>8248</v>
      </c>
      <c r="I3721">
        <v>1444525200</v>
      </c>
      <c r="J3721">
        <v>1441339242</v>
      </c>
      <c r="K3721" t="b">
        <v>1</v>
      </c>
      <c r="L3721">
        <v>1251</v>
      </c>
      <c r="M3721" t="b">
        <v>1</v>
      </c>
      <c r="N3721" t="s">
        <v>8301</v>
      </c>
      <c r="O3721" s="9">
        <f t="shared" si="348"/>
        <v>144</v>
      </c>
      <c r="P3721" s="5">
        <f t="shared" si="349"/>
        <v>74.639488409272587</v>
      </c>
      <c r="Q3721" t="str">
        <f t="shared" si="350"/>
        <v>technology</v>
      </c>
      <c r="R3721" t="str">
        <f t="shared" si="351"/>
        <v>space exploration</v>
      </c>
      <c r="S3721" s="10">
        <f t="shared" si="352"/>
        <v>42251.16715277778</v>
      </c>
      <c r="T3721" s="10">
        <f t="shared" si="353"/>
        <v>42288.041666666672</v>
      </c>
    </row>
    <row r="3722" spans="1:20" ht="30" x14ac:dyDescent="0.25">
      <c r="A3722">
        <v>2010</v>
      </c>
      <c r="B3722" s="3" t="s">
        <v>2011</v>
      </c>
      <c r="C3722" s="3" t="s">
        <v>6120</v>
      </c>
      <c r="D3722">
        <v>30000</v>
      </c>
      <c r="E3722">
        <v>96015.9</v>
      </c>
      <c r="F3722" t="s">
        <v>8219</v>
      </c>
      <c r="G3722" t="s">
        <v>8224</v>
      </c>
      <c r="H3722" t="s">
        <v>8246</v>
      </c>
      <c r="I3722">
        <v>1471564491</v>
      </c>
      <c r="J3722">
        <v>1468972491</v>
      </c>
      <c r="K3722" t="b">
        <v>1</v>
      </c>
      <c r="L3722">
        <v>1737</v>
      </c>
      <c r="M3722" t="b">
        <v>1</v>
      </c>
      <c r="N3722" t="s">
        <v>8295</v>
      </c>
      <c r="O3722" s="9">
        <f t="shared" si="348"/>
        <v>320</v>
      </c>
      <c r="P3722" s="5">
        <f t="shared" si="349"/>
        <v>55.276856649395505</v>
      </c>
      <c r="Q3722" t="str">
        <f t="shared" si="350"/>
        <v>technology</v>
      </c>
      <c r="R3722" t="str">
        <f t="shared" si="351"/>
        <v>hardware</v>
      </c>
      <c r="S3722" s="10">
        <f t="shared" si="352"/>
        <v>42570.996423611112</v>
      </c>
      <c r="T3722" s="10">
        <f t="shared" si="353"/>
        <v>42600.996423611112</v>
      </c>
    </row>
    <row r="3723" spans="1:20" ht="45" x14ac:dyDescent="0.25">
      <c r="A3723">
        <v>1950</v>
      </c>
      <c r="B3723" s="3" t="s">
        <v>1951</v>
      </c>
      <c r="C3723" s="3" t="s">
        <v>6060</v>
      </c>
      <c r="D3723">
        <v>48000</v>
      </c>
      <c r="E3723">
        <v>96248.960000000006</v>
      </c>
      <c r="F3723" t="s">
        <v>8219</v>
      </c>
      <c r="G3723" t="s">
        <v>8224</v>
      </c>
      <c r="H3723" t="s">
        <v>8246</v>
      </c>
      <c r="I3723">
        <v>1303446073</v>
      </c>
      <c r="J3723">
        <v>1300767673</v>
      </c>
      <c r="K3723" t="b">
        <v>1</v>
      </c>
      <c r="L3723">
        <v>1876</v>
      </c>
      <c r="M3723" t="b">
        <v>1</v>
      </c>
      <c r="N3723" t="s">
        <v>8295</v>
      </c>
      <c r="O3723" s="9">
        <f t="shared" si="348"/>
        <v>201</v>
      </c>
      <c r="P3723" s="5">
        <f t="shared" si="349"/>
        <v>51.3054157782516</v>
      </c>
      <c r="Q3723" t="str">
        <f t="shared" si="350"/>
        <v>technology</v>
      </c>
      <c r="R3723" t="str">
        <f t="shared" si="351"/>
        <v>hardware</v>
      </c>
      <c r="S3723" s="10">
        <f t="shared" si="352"/>
        <v>40624.181400462963</v>
      </c>
      <c r="T3723" s="10">
        <f t="shared" si="353"/>
        <v>40655.181400462963</v>
      </c>
    </row>
    <row r="3724" spans="1:20" ht="60" x14ac:dyDescent="0.25">
      <c r="A3724">
        <v>259</v>
      </c>
      <c r="B3724" s="3" t="s">
        <v>260</v>
      </c>
      <c r="C3724" s="3" t="s">
        <v>4369</v>
      </c>
      <c r="D3724">
        <v>75000</v>
      </c>
      <c r="E3724">
        <v>98953.42</v>
      </c>
      <c r="F3724" t="s">
        <v>8219</v>
      </c>
      <c r="G3724" t="s">
        <v>8224</v>
      </c>
      <c r="H3724" t="s">
        <v>8246</v>
      </c>
      <c r="I3724">
        <v>1428514969</v>
      </c>
      <c r="J3724">
        <v>1425922969</v>
      </c>
      <c r="K3724" t="b">
        <v>1</v>
      </c>
      <c r="L3724">
        <v>942</v>
      </c>
      <c r="M3724" t="b">
        <v>1</v>
      </c>
      <c r="N3724" t="s">
        <v>8269</v>
      </c>
      <c r="O3724" s="9">
        <f t="shared" si="348"/>
        <v>132</v>
      </c>
      <c r="P3724" s="5">
        <f t="shared" si="349"/>
        <v>105.04609341825902</v>
      </c>
      <c r="Q3724" t="str">
        <f t="shared" si="350"/>
        <v>film &amp; video</v>
      </c>
      <c r="R3724" t="str">
        <f t="shared" si="351"/>
        <v>documentary</v>
      </c>
      <c r="S3724" s="10">
        <f t="shared" si="352"/>
        <v>42072.738067129627</v>
      </c>
      <c r="T3724" s="10">
        <f t="shared" si="353"/>
        <v>42102.738067129627</v>
      </c>
    </row>
    <row r="3725" spans="1:20" ht="60" x14ac:dyDescent="0.25">
      <c r="A3725">
        <v>3557</v>
      </c>
      <c r="B3725" s="3" t="s">
        <v>3556</v>
      </c>
      <c r="C3725" s="3" t="s">
        <v>7667</v>
      </c>
      <c r="D3725">
        <v>100000</v>
      </c>
      <c r="E3725">
        <v>100036</v>
      </c>
      <c r="F3725" t="s">
        <v>8219</v>
      </c>
      <c r="G3725" t="s">
        <v>8224</v>
      </c>
      <c r="H3725" t="s">
        <v>8246</v>
      </c>
      <c r="I3725">
        <v>1399271911</v>
      </c>
      <c r="J3725">
        <v>1396334311</v>
      </c>
      <c r="K3725" t="b">
        <v>0</v>
      </c>
      <c r="L3725">
        <v>558</v>
      </c>
      <c r="M3725" t="b">
        <v>1</v>
      </c>
      <c r="N3725" t="s">
        <v>8271</v>
      </c>
      <c r="O3725" s="9">
        <f t="shared" si="348"/>
        <v>100</v>
      </c>
      <c r="P3725" s="5">
        <f t="shared" si="349"/>
        <v>179.27598566308242</v>
      </c>
      <c r="Q3725" t="str">
        <f t="shared" si="350"/>
        <v>theater</v>
      </c>
      <c r="R3725" t="str">
        <f t="shared" si="351"/>
        <v>plays</v>
      </c>
      <c r="S3725" s="10">
        <f t="shared" si="352"/>
        <v>41730.276747685188</v>
      </c>
      <c r="T3725" s="10">
        <f t="shared" si="353"/>
        <v>41764.276747685188</v>
      </c>
    </row>
    <row r="3726" spans="1:20" ht="60" x14ac:dyDescent="0.25">
      <c r="A3726">
        <v>1958</v>
      </c>
      <c r="B3726" s="3" t="s">
        <v>1959</v>
      </c>
      <c r="C3726" s="3" t="s">
        <v>6068</v>
      </c>
      <c r="D3726">
        <v>7000</v>
      </c>
      <c r="E3726">
        <v>100490.02</v>
      </c>
      <c r="F3726" t="s">
        <v>8219</v>
      </c>
      <c r="G3726" t="s">
        <v>8224</v>
      </c>
      <c r="H3726" t="s">
        <v>8246</v>
      </c>
      <c r="I3726">
        <v>1364078561</v>
      </c>
      <c r="J3726">
        <v>1361490161</v>
      </c>
      <c r="K3726" t="b">
        <v>1</v>
      </c>
      <c r="L3726">
        <v>1356</v>
      </c>
      <c r="M3726" t="b">
        <v>1</v>
      </c>
      <c r="N3726" t="s">
        <v>8295</v>
      </c>
      <c r="O3726" s="9">
        <f t="shared" si="348"/>
        <v>1436</v>
      </c>
      <c r="P3726" s="5">
        <f t="shared" si="349"/>
        <v>74.107684365781708</v>
      </c>
      <c r="Q3726" t="str">
        <f t="shared" si="350"/>
        <v>technology</v>
      </c>
      <c r="R3726" t="str">
        <f t="shared" si="351"/>
        <v>hardware</v>
      </c>
      <c r="S3726" s="10">
        <f t="shared" si="352"/>
        <v>41326.987974537034</v>
      </c>
      <c r="T3726" s="10">
        <f t="shared" si="353"/>
        <v>41356.94630787037</v>
      </c>
    </row>
    <row r="3727" spans="1:20" ht="60" x14ac:dyDescent="0.25">
      <c r="A3727">
        <v>3838</v>
      </c>
      <c r="B3727" s="3" t="s">
        <v>3835</v>
      </c>
      <c r="C3727" s="3" t="s">
        <v>7947</v>
      </c>
      <c r="D3727">
        <v>100000</v>
      </c>
      <c r="E3727">
        <v>100824</v>
      </c>
      <c r="F3727" t="s">
        <v>8219</v>
      </c>
      <c r="G3727" t="s">
        <v>8235</v>
      </c>
      <c r="H3727" t="s">
        <v>8255</v>
      </c>
      <c r="I3727">
        <v>1432314209</v>
      </c>
      <c r="J3727">
        <v>1429722209</v>
      </c>
      <c r="K3727" t="b">
        <v>0</v>
      </c>
      <c r="L3727">
        <v>100</v>
      </c>
      <c r="M3727" t="b">
        <v>1</v>
      </c>
      <c r="N3727" t="s">
        <v>8271</v>
      </c>
      <c r="O3727" s="9">
        <f t="shared" si="348"/>
        <v>101</v>
      </c>
      <c r="P3727" s="5">
        <f t="shared" si="349"/>
        <v>1008.24</v>
      </c>
      <c r="Q3727" t="str">
        <f t="shared" si="350"/>
        <v>theater</v>
      </c>
      <c r="R3727" t="str">
        <f t="shared" si="351"/>
        <v>plays</v>
      </c>
      <c r="S3727" s="10">
        <f t="shared" si="352"/>
        <v>42116.710752314815</v>
      </c>
      <c r="T3727" s="10">
        <f t="shared" si="353"/>
        <v>42146.710752314815</v>
      </c>
    </row>
    <row r="3728" spans="1:20" ht="60" x14ac:dyDescent="0.25">
      <c r="A3728">
        <v>2047</v>
      </c>
      <c r="B3728" s="3" t="s">
        <v>2048</v>
      </c>
      <c r="C3728" s="3" t="s">
        <v>6157</v>
      </c>
      <c r="D3728">
        <v>98000</v>
      </c>
      <c r="E3728">
        <v>100939</v>
      </c>
      <c r="F3728" t="s">
        <v>8219</v>
      </c>
      <c r="G3728" t="s">
        <v>8226</v>
      </c>
      <c r="H3728" t="s">
        <v>8248</v>
      </c>
      <c r="I3728">
        <v>1429228800</v>
      </c>
      <c r="J3728">
        <v>1426714870</v>
      </c>
      <c r="K3728" t="b">
        <v>0</v>
      </c>
      <c r="L3728">
        <v>443</v>
      </c>
      <c r="M3728" t="b">
        <v>1</v>
      </c>
      <c r="N3728" t="s">
        <v>8295</v>
      </c>
      <c r="O3728" s="9">
        <f t="shared" si="348"/>
        <v>103</v>
      </c>
      <c r="P3728" s="5">
        <f t="shared" si="349"/>
        <v>227.85327313769753</v>
      </c>
      <c r="Q3728" t="str">
        <f t="shared" si="350"/>
        <v>technology</v>
      </c>
      <c r="R3728" t="str">
        <f t="shared" si="351"/>
        <v>hardware</v>
      </c>
      <c r="S3728" s="10">
        <f t="shared" si="352"/>
        <v>42081.903587962966</v>
      </c>
      <c r="T3728" s="10">
        <f t="shared" si="353"/>
        <v>42111</v>
      </c>
    </row>
    <row r="3729" spans="1:20" ht="45" x14ac:dyDescent="0.25">
      <c r="A3729">
        <v>2336</v>
      </c>
      <c r="B3729" s="3" t="s">
        <v>2337</v>
      </c>
      <c r="C3729" s="3" t="s">
        <v>6446</v>
      </c>
      <c r="D3729">
        <v>20000</v>
      </c>
      <c r="E3729">
        <v>104146.51</v>
      </c>
      <c r="F3729" t="s">
        <v>8219</v>
      </c>
      <c r="G3729" t="s">
        <v>8224</v>
      </c>
      <c r="H3729" t="s">
        <v>8246</v>
      </c>
      <c r="I3729">
        <v>1394316695</v>
      </c>
      <c r="J3729">
        <v>1390860695</v>
      </c>
      <c r="K3729" t="b">
        <v>1</v>
      </c>
      <c r="L3729">
        <v>2165</v>
      </c>
      <c r="M3729" t="b">
        <v>1</v>
      </c>
      <c r="N3729" t="s">
        <v>8298</v>
      </c>
      <c r="O3729" s="9">
        <f t="shared" si="348"/>
        <v>521</v>
      </c>
      <c r="P3729" s="5">
        <f t="shared" si="349"/>
        <v>48.104623556581984</v>
      </c>
      <c r="Q3729" t="str">
        <f t="shared" si="350"/>
        <v>food</v>
      </c>
      <c r="R3729" t="str">
        <f t="shared" si="351"/>
        <v>small batch</v>
      </c>
      <c r="S3729" s="10">
        <f t="shared" si="352"/>
        <v>41666.924710648149</v>
      </c>
      <c r="T3729" s="10">
        <f t="shared" si="353"/>
        <v>41706.924710648149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9">
        <f t="shared" si="348"/>
        <v>9</v>
      </c>
      <c r="P3730" s="5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0">
        <f t="shared" si="352"/>
        <v>42205.171018518522</v>
      </c>
      <c r="T3730" s="10">
        <f t="shared" si="353"/>
        <v>42235.171018518522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9">
        <f t="shared" si="348"/>
        <v>7</v>
      </c>
      <c r="P3731" s="5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0">
        <f t="shared" si="352"/>
        <v>42041.205000000002</v>
      </c>
      <c r="T3731" s="10">
        <f t="shared" si="353"/>
        <v>42086.16333333333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9">
        <f t="shared" si="348"/>
        <v>10</v>
      </c>
      <c r="P3732" s="5">
        <f t="shared" si="349"/>
        <v>100</v>
      </c>
      <c r="Q3732" t="str">
        <f t="shared" si="350"/>
        <v>theater</v>
      </c>
      <c r="R3732" t="str">
        <f t="shared" si="351"/>
        <v>plays</v>
      </c>
      <c r="S3732" s="10">
        <f t="shared" si="352"/>
        <v>42203.677766203706</v>
      </c>
      <c r="T3732" s="10">
        <f t="shared" si="353"/>
        <v>42233.677766203706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9">
        <f t="shared" si="348"/>
        <v>11</v>
      </c>
      <c r="P3733" s="5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0">
        <f t="shared" si="352"/>
        <v>41983.752847222218</v>
      </c>
      <c r="T3733" s="10">
        <f t="shared" si="353"/>
        <v>42014.140972222223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9">
        <f t="shared" si="348"/>
        <v>15</v>
      </c>
      <c r="P3734" s="5">
        <f t="shared" si="349"/>
        <v>32.75</v>
      </c>
      <c r="Q3734" t="str">
        <f t="shared" si="350"/>
        <v>theater</v>
      </c>
      <c r="R3734" t="str">
        <f t="shared" si="351"/>
        <v>plays</v>
      </c>
      <c r="S3734" s="10">
        <f t="shared" si="352"/>
        <v>41968.677465277782</v>
      </c>
      <c r="T3734" s="10">
        <f t="shared" si="353"/>
        <v>42028.5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9">
        <f t="shared" si="348"/>
        <v>0</v>
      </c>
      <c r="P3735" s="5" t="e">
        <f t="shared" si="349"/>
        <v>#DIV/0!</v>
      </c>
      <c r="Q3735" t="str">
        <f t="shared" si="350"/>
        <v>theater</v>
      </c>
      <c r="R3735" t="str">
        <f t="shared" si="351"/>
        <v>plays</v>
      </c>
      <c r="S3735" s="10">
        <f t="shared" si="352"/>
        <v>42103.024398148147</v>
      </c>
      <c r="T3735" s="10">
        <f t="shared" si="353"/>
        <v>42112.9375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9">
        <f t="shared" si="348"/>
        <v>28</v>
      </c>
      <c r="P3736" s="5">
        <f t="shared" si="349"/>
        <v>61</v>
      </c>
      <c r="Q3736" t="str">
        <f t="shared" si="350"/>
        <v>theater</v>
      </c>
      <c r="R3736" t="str">
        <f t="shared" si="351"/>
        <v>plays</v>
      </c>
      <c r="S3736" s="10">
        <f t="shared" si="352"/>
        <v>42089.901574074072</v>
      </c>
      <c r="T3736" s="10">
        <f t="shared" si="353"/>
        <v>42149.901574074072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9">
        <f t="shared" si="348"/>
        <v>13</v>
      </c>
      <c r="P3737" s="5">
        <f t="shared" si="349"/>
        <v>10</v>
      </c>
      <c r="Q3737" t="str">
        <f t="shared" si="350"/>
        <v>theater</v>
      </c>
      <c r="R3737" t="str">
        <f t="shared" si="351"/>
        <v>plays</v>
      </c>
      <c r="S3737" s="10">
        <f t="shared" si="352"/>
        <v>42122.693159722221</v>
      </c>
      <c r="T3737" s="10">
        <f t="shared" si="353"/>
        <v>42152.693159722221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9">
        <f t="shared" si="348"/>
        <v>1</v>
      </c>
      <c r="P3738" s="5">
        <f t="shared" si="349"/>
        <v>10</v>
      </c>
      <c r="Q3738" t="str">
        <f t="shared" si="350"/>
        <v>theater</v>
      </c>
      <c r="R3738" t="str">
        <f t="shared" si="351"/>
        <v>plays</v>
      </c>
      <c r="S3738" s="10">
        <f t="shared" si="352"/>
        <v>42048.711724537032</v>
      </c>
      <c r="T3738" s="10">
        <f t="shared" si="353"/>
        <v>42086.75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9">
        <f t="shared" si="348"/>
        <v>21</v>
      </c>
      <c r="P3739" s="5">
        <f t="shared" si="349"/>
        <v>37.5</v>
      </c>
      <c r="Q3739" t="str">
        <f t="shared" si="350"/>
        <v>theater</v>
      </c>
      <c r="R3739" t="str">
        <f t="shared" si="351"/>
        <v>plays</v>
      </c>
      <c r="S3739" s="10">
        <f t="shared" si="352"/>
        <v>42297.691006944442</v>
      </c>
      <c r="T3739" s="10">
        <f t="shared" si="353"/>
        <v>42320.290972222225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9">
        <f t="shared" si="348"/>
        <v>18</v>
      </c>
      <c r="P3740" s="5">
        <f t="shared" si="349"/>
        <v>45</v>
      </c>
      <c r="Q3740" t="str">
        <f t="shared" si="350"/>
        <v>theater</v>
      </c>
      <c r="R3740" t="str">
        <f t="shared" si="351"/>
        <v>plays</v>
      </c>
      <c r="S3740" s="10">
        <f t="shared" si="352"/>
        <v>41813.938715277778</v>
      </c>
      <c r="T3740" s="10">
        <f t="shared" si="353"/>
        <v>41835.916666666664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9">
        <f t="shared" si="348"/>
        <v>20</v>
      </c>
      <c r="P3741" s="5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0">
        <f t="shared" si="352"/>
        <v>42548.449861111112</v>
      </c>
      <c r="T3741" s="10">
        <f t="shared" si="353"/>
        <v>42568.449861111112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9">
        <f t="shared" si="348"/>
        <v>18</v>
      </c>
      <c r="P3742" s="5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0">
        <f t="shared" si="352"/>
        <v>41833.089756944442</v>
      </c>
      <c r="T3742" s="10">
        <f t="shared" si="353"/>
        <v>41863.079143518517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9">
        <f t="shared" si="348"/>
        <v>0</v>
      </c>
      <c r="P3743" s="5" t="e">
        <f t="shared" si="349"/>
        <v>#DIV/0!</v>
      </c>
      <c r="Q3743" t="str">
        <f t="shared" si="350"/>
        <v>theater</v>
      </c>
      <c r="R3743" t="str">
        <f t="shared" si="351"/>
        <v>plays</v>
      </c>
      <c r="S3743" s="10">
        <f t="shared" si="352"/>
        <v>42325.920717592591</v>
      </c>
      <c r="T3743" s="10">
        <f t="shared" si="353"/>
        <v>42355.920717592591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9">
        <f t="shared" si="348"/>
        <v>2</v>
      </c>
      <c r="P3744" s="5">
        <f t="shared" si="349"/>
        <v>25</v>
      </c>
      <c r="Q3744" t="str">
        <f t="shared" si="350"/>
        <v>theater</v>
      </c>
      <c r="R3744" t="str">
        <f t="shared" si="351"/>
        <v>plays</v>
      </c>
      <c r="S3744" s="10">
        <f t="shared" si="352"/>
        <v>41858.214629629627</v>
      </c>
      <c r="T3744" s="10">
        <f t="shared" si="353"/>
        <v>41888.214629629627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9">
        <f t="shared" si="348"/>
        <v>0</v>
      </c>
      <c r="P3745" s="5" t="e">
        <f t="shared" si="349"/>
        <v>#DIV/0!</v>
      </c>
      <c r="Q3745" t="str">
        <f t="shared" si="350"/>
        <v>theater</v>
      </c>
      <c r="R3745" t="str">
        <f t="shared" si="351"/>
        <v>plays</v>
      </c>
      <c r="S3745" s="10">
        <f t="shared" si="352"/>
        <v>41793.710231481484</v>
      </c>
      <c r="T3745" s="10">
        <f t="shared" si="353"/>
        <v>41823.710231481484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9">
        <f t="shared" si="348"/>
        <v>0</v>
      </c>
      <c r="P3746" s="5" t="e">
        <f t="shared" si="349"/>
        <v>#DIV/0!</v>
      </c>
      <c r="Q3746" t="str">
        <f t="shared" si="350"/>
        <v>theater</v>
      </c>
      <c r="R3746" t="str">
        <f t="shared" si="351"/>
        <v>plays</v>
      </c>
      <c r="S3746" s="10">
        <f t="shared" si="352"/>
        <v>41793.814259259263</v>
      </c>
      <c r="T3746" s="10">
        <f t="shared" si="353"/>
        <v>41825.165972222225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9">
        <f t="shared" si="348"/>
        <v>10</v>
      </c>
      <c r="P3747" s="5">
        <f t="shared" si="349"/>
        <v>10</v>
      </c>
      <c r="Q3747" t="str">
        <f t="shared" si="350"/>
        <v>theater</v>
      </c>
      <c r="R3747" t="str">
        <f t="shared" si="351"/>
        <v>plays</v>
      </c>
      <c r="S3747" s="10">
        <f t="shared" si="352"/>
        <v>41831.697939814818</v>
      </c>
      <c r="T3747" s="10">
        <f t="shared" si="353"/>
        <v>41861.697939814818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9">
        <f t="shared" si="348"/>
        <v>2</v>
      </c>
      <c r="P3748" s="5">
        <f t="shared" si="349"/>
        <v>202</v>
      </c>
      <c r="Q3748" t="str">
        <f t="shared" si="350"/>
        <v>theater</v>
      </c>
      <c r="R3748" t="str">
        <f t="shared" si="351"/>
        <v>plays</v>
      </c>
      <c r="S3748" s="10">
        <f t="shared" si="352"/>
        <v>42621.389340277776</v>
      </c>
      <c r="T3748" s="10">
        <f t="shared" si="353"/>
        <v>42651.389340277776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9">
        <f t="shared" si="348"/>
        <v>1</v>
      </c>
      <c r="P3749" s="5">
        <f t="shared" si="349"/>
        <v>25</v>
      </c>
      <c r="Q3749" t="str">
        <f t="shared" si="350"/>
        <v>theater</v>
      </c>
      <c r="R3749" t="str">
        <f t="shared" si="351"/>
        <v>plays</v>
      </c>
      <c r="S3749" s="10">
        <f t="shared" si="352"/>
        <v>42164.299722222218</v>
      </c>
      <c r="T3749" s="10">
        <f t="shared" si="353"/>
        <v>42190.957638888889</v>
      </c>
    </row>
    <row r="3750" spans="1:20" x14ac:dyDescent="0.25">
      <c r="A3750">
        <v>2726</v>
      </c>
      <c r="B3750" s="3" t="s">
        <v>2726</v>
      </c>
      <c r="C3750" s="3" t="s">
        <v>6836</v>
      </c>
      <c r="D3750">
        <v>100000</v>
      </c>
      <c r="E3750">
        <v>105745</v>
      </c>
      <c r="F3750" t="s">
        <v>8219</v>
      </c>
      <c r="G3750" t="s">
        <v>8224</v>
      </c>
      <c r="H3750" t="s">
        <v>8246</v>
      </c>
      <c r="I3750">
        <v>1461333311</v>
      </c>
      <c r="J3750">
        <v>1458741311</v>
      </c>
      <c r="K3750" t="b">
        <v>0</v>
      </c>
      <c r="L3750">
        <v>404</v>
      </c>
      <c r="M3750" t="b">
        <v>1</v>
      </c>
      <c r="N3750" t="s">
        <v>8295</v>
      </c>
      <c r="O3750" s="9">
        <f t="shared" si="348"/>
        <v>106</v>
      </c>
      <c r="P3750" s="5">
        <f t="shared" si="349"/>
        <v>261.74504950495049</v>
      </c>
      <c r="Q3750" t="str">
        <f t="shared" si="350"/>
        <v>technology</v>
      </c>
      <c r="R3750" t="str">
        <f t="shared" si="351"/>
        <v>hardware</v>
      </c>
      <c r="S3750" s="10">
        <f t="shared" si="352"/>
        <v>42452.579988425925</v>
      </c>
      <c r="T3750" s="10">
        <f t="shared" si="353"/>
        <v>42482.579988425925</v>
      </c>
    </row>
    <row r="3751" spans="1:20" ht="45" x14ac:dyDescent="0.25">
      <c r="A3751">
        <v>2245</v>
      </c>
      <c r="B3751" s="3" t="s">
        <v>2246</v>
      </c>
      <c r="C3751" s="3" t="s">
        <v>6355</v>
      </c>
      <c r="D3751">
        <v>4000</v>
      </c>
      <c r="E3751">
        <v>105881</v>
      </c>
      <c r="F3751" t="s">
        <v>8219</v>
      </c>
      <c r="G3751" t="s">
        <v>8224</v>
      </c>
      <c r="H3751" t="s">
        <v>8246</v>
      </c>
      <c r="I3751">
        <v>1393005600</v>
      </c>
      <c r="J3751">
        <v>1390323617</v>
      </c>
      <c r="K3751" t="b">
        <v>0</v>
      </c>
      <c r="L3751">
        <v>1980</v>
      </c>
      <c r="M3751" t="b">
        <v>1</v>
      </c>
      <c r="N3751" t="s">
        <v>8297</v>
      </c>
      <c r="O3751" s="9">
        <f t="shared" si="348"/>
        <v>2647</v>
      </c>
      <c r="P3751" s="5">
        <f t="shared" si="349"/>
        <v>53.475252525252522</v>
      </c>
      <c r="Q3751" t="str">
        <f t="shared" si="350"/>
        <v>games</v>
      </c>
      <c r="R3751" t="str">
        <f t="shared" si="351"/>
        <v>tabletop games</v>
      </c>
      <c r="S3751" s="10">
        <f t="shared" si="352"/>
        <v>41660.708530092597</v>
      </c>
      <c r="T3751" s="10">
        <f t="shared" si="353"/>
        <v>41691.75</v>
      </c>
    </row>
    <row r="3752" spans="1:20" ht="60" x14ac:dyDescent="0.25">
      <c r="A3752">
        <v>653</v>
      </c>
      <c r="B3752" s="3" t="s">
        <v>654</v>
      </c>
      <c r="C3752" s="3" t="s">
        <v>4763</v>
      </c>
      <c r="D3752">
        <v>75000</v>
      </c>
      <c r="E3752">
        <v>106084.5</v>
      </c>
      <c r="F3752" t="s">
        <v>8219</v>
      </c>
      <c r="G3752" t="s">
        <v>8224</v>
      </c>
      <c r="H3752" t="s">
        <v>8246</v>
      </c>
      <c r="I3752">
        <v>1440082240</v>
      </c>
      <c r="J3752">
        <v>1436885440</v>
      </c>
      <c r="K3752" t="b">
        <v>0</v>
      </c>
      <c r="L3752">
        <v>1107</v>
      </c>
      <c r="M3752" t="b">
        <v>1</v>
      </c>
      <c r="N3752" t="s">
        <v>8273</v>
      </c>
      <c r="O3752" s="9">
        <f t="shared" si="348"/>
        <v>141</v>
      </c>
      <c r="P3752" s="5">
        <f t="shared" si="349"/>
        <v>95.830623306233065</v>
      </c>
      <c r="Q3752" t="str">
        <f t="shared" si="350"/>
        <v>technology</v>
      </c>
      <c r="R3752" t="str">
        <f t="shared" si="351"/>
        <v>wearables</v>
      </c>
      <c r="S3752" s="10">
        <f t="shared" si="352"/>
        <v>42199.618518518517</v>
      </c>
      <c r="T3752" s="10">
        <f t="shared" si="353"/>
        <v>42236.618518518517</v>
      </c>
    </row>
    <row r="3753" spans="1:20" ht="60" x14ac:dyDescent="0.25">
      <c r="A3753">
        <v>1951</v>
      </c>
      <c r="B3753" s="3" t="s">
        <v>1952</v>
      </c>
      <c r="C3753" s="3" t="s">
        <v>6061</v>
      </c>
      <c r="D3753">
        <v>50000</v>
      </c>
      <c r="E3753">
        <v>106222</v>
      </c>
      <c r="F3753" t="s">
        <v>8219</v>
      </c>
      <c r="G3753" t="s">
        <v>8224</v>
      </c>
      <c r="H3753" t="s">
        <v>8246</v>
      </c>
      <c r="I3753">
        <v>1478516737</v>
      </c>
      <c r="J3753">
        <v>1475921137</v>
      </c>
      <c r="K3753" t="b">
        <v>1</v>
      </c>
      <c r="L3753">
        <v>834</v>
      </c>
      <c r="M3753" t="b">
        <v>1</v>
      </c>
      <c r="N3753" t="s">
        <v>8295</v>
      </c>
      <c r="O3753" s="9">
        <f t="shared" si="348"/>
        <v>212</v>
      </c>
      <c r="P3753" s="5">
        <f t="shared" si="349"/>
        <v>127.36450839328538</v>
      </c>
      <c r="Q3753" t="str">
        <f t="shared" si="350"/>
        <v>technology</v>
      </c>
      <c r="R3753" t="str">
        <f t="shared" si="351"/>
        <v>hardware</v>
      </c>
      <c r="S3753" s="10">
        <f t="shared" si="352"/>
        <v>42651.420567129629</v>
      </c>
      <c r="T3753" s="10">
        <f t="shared" si="353"/>
        <v>42681.462233796294</v>
      </c>
    </row>
    <row r="3754" spans="1:20" ht="60" x14ac:dyDescent="0.25">
      <c r="A3754">
        <v>2609</v>
      </c>
      <c r="B3754" s="3" t="s">
        <v>2609</v>
      </c>
      <c r="C3754" s="3" t="s">
        <v>6719</v>
      </c>
      <c r="D3754">
        <v>35000</v>
      </c>
      <c r="E3754">
        <v>106330.39</v>
      </c>
      <c r="F3754" t="s">
        <v>8219</v>
      </c>
      <c r="G3754" t="s">
        <v>8224</v>
      </c>
      <c r="H3754" t="s">
        <v>8246</v>
      </c>
      <c r="I3754">
        <v>1342330951</v>
      </c>
      <c r="J3754">
        <v>1339738951</v>
      </c>
      <c r="K3754" t="b">
        <v>1</v>
      </c>
      <c r="L3754">
        <v>676</v>
      </c>
      <c r="M3754" t="b">
        <v>1</v>
      </c>
      <c r="N3754" t="s">
        <v>8301</v>
      </c>
      <c r="O3754" s="9">
        <f t="shared" si="348"/>
        <v>304</v>
      </c>
      <c r="P3754" s="5">
        <f t="shared" si="349"/>
        <v>157.29347633136095</v>
      </c>
      <c r="Q3754" t="str">
        <f t="shared" si="350"/>
        <v>technology</v>
      </c>
      <c r="R3754" t="str">
        <f t="shared" si="351"/>
        <v>space exploration</v>
      </c>
      <c r="S3754" s="10">
        <f t="shared" si="352"/>
        <v>41075.237858796296</v>
      </c>
      <c r="T3754" s="10">
        <f t="shared" si="353"/>
        <v>41105.237858796296</v>
      </c>
    </row>
    <row r="3755" spans="1:20" ht="60" x14ac:dyDescent="0.25">
      <c r="A3755">
        <v>2605</v>
      </c>
      <c r="B3755" s="3" t="s">
        <v>2605</v>
      </c>
      <c r="C3755" s="3" t="s">
        <v>6715</v>
      </c>
      <c r="D3755">
        <v>100000</v>
      </c>
      <c r="E3755">
        <v>107421.57</v>
      </c>
      <c r="F3755" t="s">
        <v>8219</v>
      </c>
      <c r="G3755" t="s">
        <v>8224</v>
      </c>
      <c r="H3755" t="s">
        <v>8246</v>
      </c>
      <c r="I3755">
        <v>1466168390</v>
      </c>
      <c r="J3755">
        <v>1463576390</v>
      </c>
      <c r="K3755" t="b">
        <v>1</v>
      </c>
      <c r="L3755">
        <v>1762</v>
      </c>
      <c r="M3755" t="b">
        <v>1</v>
      </c>
      <c r="N3755" t="s">
        <v>8301</v>
      </c>
      <c r="O3755" s="9">
        <f t="shared" si="348"/>
        <v>107</v>
      </c>
      <c r="P3755" s="5">
        <f t="shared" si="349"/>
        <v>60.965703745743475</v>
      </c>
      <c r="Q3755" t="str">
        <f t="shared" si="350"/>
        <v>technology</v>
      </c>
      <c r="R3755" t="str">
        <f t="shared" si="351"/>
        <v>space exploration</v>
      </c>
      <c r="S3755" s="10">
        <f t="shared" si="352"/>
        <v>42508.541550925926</v>
      </c>
      <c r="T3755" s="10">
        <f t="shared" si="353"/>
        <v>42538.541550925926</v>
      </c>
    </row>
    <row r="3756" spans="1:20" ht="45" x14ac:dyDescent="0.25">
      <c r="A3756">
        <v>2002</v>
      </c>
      <c r="B3756" s="3" t="s">
        <v>2003</v>
      </c>
      <c r="C3756" s="3" t="s">
        <v>6112</v>
      </c>
      <c r="D3756">
        <v>50000</v>
      </c>
      <c r="E3756">
        <v>108397.11</v>
      </c>
      <c r="F3756" t="s">
        <v>8219</v>
      </c>
      <c r="G3756" t="s">
        <v>8224</v>
      </c>
      <c r="H3756" t="s">
        <v>8246</v>
      </c>
      <c r="I3756">
        <v>1485191143</v>
      </c>
      <c r="J3756">
        <v>1482599143</v>
      </c>
      <c r="K3756" t="b">
        <v>1</v>
      </c>
      <c r="L3756">
        <v>1375</v>
      </c>
      <c r="M3756" t="b">
        <v>1</v>
      </c>
      <c r="N3756" t="s">
        <v>8295</v>
      </c>
      <c r="O3756" s="9">
        <f t="shared" si="348"/>
        <v>217</v>
      </c>
      <c r="P3756" s="5">
        <f t="shared" si="349"/>
        <v>78.834261818181815</v>
      </c>
      <c r="Q3756" t="str">
        <f t="shared" si="350"/>
        <v>technology</v>
      </c>
      <c r="R3756" t="str">
        <f t="shared" si="351"/>
        <v>hardware</v>
      </c>
      <c r="S3756" s="10">
        <f t="shared" si="352"/>
        <v>42728.71230324074</v>
      </c>
      <c r="T3756" s="10">
        <f t="shared" si="353"/>
        <v>42758.71230324074</v>
      </c>
    </row>
    <row r="3757" spans="1:20" ht="60" x14ac:dyDescent="0.25">
      <c r="A3757">
        <v>2624</v>
      </c>
      <c r="B3757" s="3" t="s">
        <v>2624</v>
      </c>
      <c r="C3757" s="3" t="s">
        <v>6734</v>
      </c>
      <c r="D3757">
        <v>8000</v>
      </c>
      <c r="E3757">
        <v>110353.65</v>
      </c>
      <c r="F3757" t="s">
        <v>8219</v>
      </c>
      <c r="G3757" t="s">
        <v>8224</v>
      </c>
      <c r="H3757" t="s">
        <v>8246</v>
      </c>
      <c r="I3757">
        <v>1347530822</v>
      </c>
      <c r="J3757">
        <v>1345716422</v>
      </c>
      <c r="K3757" t="b">
        <v>0</v>
      </c>
      <c r="L3757">
        <v>3468</v>
      </c>
      <c r="M3757" t="b">
        <v>1</v>
      </c>
      <c r="N3757" t="s">
        <v>8301</v>
      </c>
      <c r="O3757" s="9">
        <f t="shared" si="348"/>
        <v>1379</v>
      </c>
      <c r="P3757" s="5">
        <f t="shared" si="349"/>
        <v>31.820544982698959</v>
      </c>
      <c r="Q3757" t="str">
        <f t="shared" si="350"/>
        <v>technology</v>
      </c>
      <c r="R3757" t="str">
        <f t="shared" si="351"/>
        <v>space exploration</v>
      </c>
      <c r="S3757" s="10">
        <f t="shared" si="352"/>
        <v>41144.42155092593</v>
      </c>
      <c r="T3757" s="10">
        <f t="shared" si="353"/>
        <v>41165.42155092593</v>
      </c>
    </row>
    <row r="3758" spans="1:20" ht="45" x14ac:dyDescent="0.25">
      <c r="A3758">
        <v>1961</v>
      </c>
      <c r="B3758" s="3" t="s">
        <v>1962</v>
      </c>
      <c r="C3758" s="3" t="s">
        <v>6071</v>
      </c>
      <c r="D3758">
        <v>10000</v>
      </c>
      <c r="E3758">
        <v>110538.12</v>
      </c>
      <c r="F3758" t="s">
        <v>8219</v>
      </c>
      <c r="G3758" t="s">
        <v>8224</v>
      </c>
      <c r="H3758" t="s">
        <v>8246</v>
      </c>
      <c r="I3758">
        <v>1349495940</v>
      </c>
      <c r="J3758">
        <v>1346042417</v>
      </c>
      <c r="K3758" t="b">
        <v>1</v>
      </c>
      <c r="L3758">
        <v>1633</v>
      </c>
      <c r="M3758" t="b">
        <v>1</v>
      </c>
      <c r="N3758" t="s">
        <v>8295</v>
      </c>
      <c r="O3758" s="9">
        <f t="shared" si="348"/>
        <v>1105</v>
      </c>
      <c r="P3758" s="5">
        <f t="shared" si="349"/>
        <v>67.690214329454989</v>
      </c>
      <c r="Q3758" t="str">
        <f t="shared" si="350"/>
        <v>technology</v>
      </c>
      <c r="R3758" t="str">
        <f t="shared" si="351"/>
        <v>hardware</v>
      </c>
      <c r="S3758" s="10">
        <f t="shared" si="352"/>
        <v>41148.194641203707</v>
      </c>
      <c r="T3758" s="10">
        <f t="shared" si="353"/>
        <v>41188.165972222225</v>
      </c>
    </row>
    <row r="3759" spans="1:20" ht="75" x14ac:dyDescent="0.25">
      <c r="A3759">
        <v>3034</v>
      </c>
      <c r="B3759" s="3" t="s">
        <v>3034</v>
      </c>
      <c r="C3759" s="3" t="s">
        <v>7144</v>
      </c>
      <c r="D3759">
        <v>100000</v>
      </c>
      <c r="E3759">
        <v>112536</v>
      </c>
      <c r="F3759" t="s">
        <v>8219</v>
      </c>
      <c r="G3759" t="s">
        <v>8224</v>
      </c>
      <c r="H3759" t="s">
        <v>8246</v>
      </c>
      <c r="I3759">
        <v>1477972740</v>
      </c>
      <c r="J3759">
        <v>1475326255</v>
      </c>
      <c r="K3759" t="b">
        <v>0</v>
      </c>
      <c r="L3759">
        <v>1260</v>
      </c>
      <c r="M3759" t="b">
        <v>1</v>
      </c>
      <c r="N3759" t="s">
        <v>8303</v>
      </c>
      <c r="O3759" s="9">
        <f t="shared" si="348"/>
        <v>113</v>
      </c>
      <c r="P3759" s="5">
        <f t="shared" si="349"/>
        <v>89.314285714285717</v>
      </c>
      <c r="Q3759" t="str">
        <f t="shared" si="350"/>
        <v>theater</v>
      </c>
      <c r="R3759" t="str">
        <f t="shared" si="351"/>
        <v>spaces</v>
      </c>
      <c r="S3759" s="10">
        <f t="shared" si="352"/>
        <v>42644.535358796296</v>
      </c>
      <c r="T3759" s="10">
        <f t="shared" si="353"/>
        <v>42675.165972222225</v>
      </c>
    </row>
    <row r="3760" spans="1:20" ht="60" x14ac:dyDescent="0.25">
      <c r="A3760">
        <v>332</v>
      </c>
      <c r="B3760" s="3" t="s">
        <v>333</v>
      </c>
      <c r="C3760" s="3" t="s">
        <v>4442</v>
      </c>
      <c r="D3760">
        <v>100000</v>
      </c>
      <c r="E3760">
        <v>113015</v>
      </c>
      <c r="F3760" t="s">
        <v>8219</v>
      </c>
      <c r="G3760" t="s">
        <v>8224</v>
      </c>
      <c r="H3760" t="s">
        <v>8246</v>
      </c>
      <c r="I3760">
        <v>1446019200</v>
      </c>
      <c r="J3760">
        <v>1442420377</v>
      </c>
      <c r="K3760" t="b">
        <v>1</v>
      </c>
      <c r="L3760">
        <v>555</v>
      </c>
      <c r="M3760" t="b">
        <v>1</v>
      </c>
      <c r="N3760" t="s">
        <v>8269</v>
      </c>
      <c r="O3760" s="9">
        <f t="shared" si="348"/>
        <v>113</v>
      </c>
      <c r="P3760" s="5">
        <f t="shared" si="349"/>
        <v>203.63063063063063</v>
      </c>
      <c r="Q3760" t="str">
        <f t="shared" si="350"/>
        <v>film &amp; video</v>
      </c>
      <c r="R3760" t="str">
        <f t="shared" si="351"/>
        <v>documentary</v>
      </c>
      <c r="S3760" s="10">
        <f t="shared" si="352"/>
        <v>42263.680289351847</v>
      </c>
      <c r="T3760" s="10">
        <f t="shared" si="353"/>
        <v>42305.333333333328</v>
      </c>
    </row>
    <row r="3761" spans="1:20" ht="60" x14ac:dyDescent="0.25">
      <c r="A3761">
        <v>2062</v>
      </c>
      <c r="B3761" s="3" t="s">
        <v>2063</v>
      </c>
      <c r="C3761" s="3" t="s">
        <v>6172</v>
      </c>
      <c r="D3761">
        <v>100000</v>
      </c>
      <c r="E3761">
        <v>114977</v>
      </c>
      <c r="F3761" t="s">
        <v>8219</v>
      </c>
      <c r="G3761" t="s">
        <v>8232</v>
      </c>
      <c r="H3761" t="s">
        <v>8253</v>
      </c>
      <c r="I3761">
        <v>1458807098</v>
      </c>
      <c r="J3761">
        <v>1456218698</v>
      </c>
      <c r="K3761" t="b">
        <v>0</v>
      </c>
      <c r="L3761">
        <v>203</v>
      </c>
      <c r="M3761" t="b">
        <v>1</v>
      </c>
      <c r="N3761" t="s">
        <v>8295</v>
      </c>
      <c r="O3761" s="9">
        <f t="shared" si="348"/>
        <v>115</v>
      </c>
      <c r="P3761" s="5">
        <f t="shared" si="349"/>
        <v>566.38916256157631</v>
      </c>
      <c r="Q3761" t="str">
        <f t="shared" si="350"/>
        <v>technology</v>
      </c>
      <c r="R3761" t="str">
        <f t="shared" si="351"/>
        <v>hardware</v>
      </c>
      <c r="S3761" s="10">
        <f t="shared" si="352"/>
        <v>42423.3830787037</v>
      </c>
      <c r="T3761" s="10">
        <f t="shared" si="353"/>
        <v>42453.341412037036</v>
      </c>
    </row>
    <row r="3762" spans="1:20" ht="60" x14ac:dyDescent="0.25">
      <c r="A3762">
        <v>1969</v>
      </c>
      <c r="B3762" s="3" t="s">
        <v>1970</v>
      </c>
      <c r="C3762" s="3" t="s">
        <v>6079</v>
      </c>
      <c r="D3762">
        <v>20000</v>
      </c>
      <c r="E3762">
        <v>115816</v>
      </c>
      <c r="F3762" t="s">
        <v>8219</v>
      </c>
      <c r="G3762" t="s">
        <v>8225</v>
      </c>
      <c r="H3762" t="s">
        <v>8247</v>
      </c>
      <c r="I3762">
        <v>1470423668</v>
      </c>
      <c r="J3762">
        <v>1467831668</v>
      </c>
      <c r="K3762" t="b">
        <v>1</v>
      </c>
      <c r="L3762">
        <v>1887</v>
      </c>
      <c r="M3762" t="b">
        <v>1</v>
      </c>
      <c r="N3762" t="s">
        <v>8295</v>
      </c>
      <c r="O3762" s="9">
        <f t="shared" si="348"/>
        <v>579</v>
      </c>
      <c r="P3762" s="5">
        <f t="shared" si="349"/>
        <v>61.375728669846318</v>
      </c>
      <c r="Q3762" t="str">
        <f t="shared" si="350"/>
        <v>technology</v>
      </c>
      <c r="R3762" t="str">
        <f t="shared" si="351"/>
        <v>hardware</v>
      </c>
      <c r="S3762" s="10">
        <f t="shared" si="352"/>
        <v>42557.792453703703</v>
      </c>
      <c r="T3762" s="10">
        <f t="shared" si="353"/>
        <v>42587.792453703703</v>
      </c>
    </row>
    <row r="3763" spans="1:20" ht="60" x14ac:dyDescent="0.25">
      <c r="A3763">
        <v>280</v>
      </c>
      <c r="B3763" s="3" t="s">
        <v>281</v>
      </c>
      <c r="C3763" s="3" t="s">
        <v>4390</v>
      </c>
      <c r="D3763">
        <v>75000</v>
      </c>
      <c r="E3763">
        <v>117108</v>
      </c>
      <c r="F3763" t="s">
        <v>8219</v>
      </c>
      <c r="G3763" t="s">
        <v>8224</v>
      </c>
      <c r="H3763" t="s">
        <v>8246</v>
      </c>
      <c r="I3763">
        <v>1401459035</v>
      </c>
      <c r="J3763">
        <v>1397571035</v>
      </c>
      <c r="K3763" t="b">
        <v>1</v>
      </c>
      <c r="L3763">
        <v>2139</v>
      </c>
      <c r="M3763" t="b">
        <v>1</v>
      </c>
      <c r="N3763" t="s">
        <v>8269</v>
      </c>
      <c r="O3763" s="9">
        <f t="shared" si="348"/>
        <v>156</v>
      </c>
      <c r="P3763" s="5">
        <f t="shared" si="349"/>
        <v>54.748948106591868</v>
      </c>
      <c r="Q3763" t="str">
        <f t="shared" si="350"/>
        <v>film &amp; video</v>
      </c>
      <c r="R3763" t="str">
        <f t="shared" si="351"/>
        <v>documentary</v>
      </c>
      <c r="S3763" s="10">
        <f t="shared" si="352"/>
        <v>41744.590682870366</v>
      </c>
      <c r="T3763" s="10">
        <f t="shared" si="353"/>
        <v>41789.590682870366</v>
      </c>
    </row>
    <row r="3764" spans="1:20" ht="60" x14ac:dyDescent="0.25">
      <c r="A3764">
        <v>2004</v>
      </c>
      <c r="B3764" s="3" t="s">
        <v>2005</v>
      </c>
      <c r="C3764" s="3" t="s">
        <v>6114</v>
      </c>
      <c r="D3764">
        <v>50000</v>
      </c>
      <c r="E3764">
        <v>117210.24000000001</v>
      </c>
      <c r="F3764" t="s">
        <v>8219</v>
      </c>
      <c r="G3764" t="s">
        <v>8224</v>
      </c>
      <c r="H3764" t="s">
        <v>8246</v>
      </c>
      <c r="I3764">
        <v>1405002663</v>
      </c>
      <c r="J3764">
        <v>1402410663</v>
      </c>
      <c r="K3764" t="b">
        <v>1</v>
      </c>
      <c r="L3764">
        <v>354</v>
      </c>
      <c r="M3764" t="b">
        <v>1</v>
      </c>
      <c r="N3764" t="s">
        <v>8295</v>
      </c>
      <c r="O3764" s="9">
        <f t="shared" si="348"/>
        <v>234</v>
      </c>
      <c r="P3764" s="5">
        <f t="shared" si="349"/>
        <v>331.10237288135596</v>
      </c>
      <c r="Q3764" t="str">
        <f t="shared" si="350"/>
        <v>technology</v>
      </c>
      <c r="R3764" t="str">
        <f t="shared" si="351"/>
        <v>hardware</v>
      </c>
      <c r="S3764" s="10">
        <f t="shared" si="352"/>
        <v>41800.604895833334</v>
      </c>
      <c r="T3764" s="10">
        <f t="shared" si="353"/>
        <v>41830.604895833334</v>
      </c>
    </row>
    <row r="3765" spans="1:20" ht="45" x14ac:dyDescent="0.25">
      <c r="A3765">
        <v>2027</v>
      </c>
      <c r="B3765" s="3" t="s">
        <v>2028</v>
      </c>
      <c r="C3765" s="3" t="s">
        <v>6137</v>
      </c>
      <c r="D3765">
        <v>100000</v>
      </c>
      <c r="E3765">
        <v>120249</v>
      </c>
      <c r="F3765" t="s">
        <v>8219</v>
      </c>
      <c r="G3765" t="s">
        <v>8224</v>
      </c>
      <c r="H3765" t="s">
        <v>8246</v>
      </c>
      <c r="I3765">
        <v>1427740319</v>
      </c>
      <c r="J3765">
        <v>1423855919</v>
      </c>
      <c r="K3765" t="b">
        <v>1</v>
      </c>
      <c r="L3765">
        <v>539</v>
      </c>
      <c r="M3765" t="b">
        <v>1</v>
      </c>
      <c r="N3765" t="s">
        <v>8295</v>
      </c>
      <c r="O3765" s="9">
        <f t="shared" si="348"/>
        <v>120</v>
      </c>
      <c r="P3765" s="5">
        <f t="shared" si="349"/>
        <v>223.09647495361781</v>
      </c>
      <c r="Q3765" t="str">
        <f t="shared" si="350"/>
        <v>technology</v>
      </c>
      <c r="R3765" t="str">
        <f t="shared" si="351"/>
        <v>hardware</v>
      </c>
      <c r="S3765" s="10">
        <f t="shared" si="352"/>
        <v>42048.813877314817</v>
      </c>
      <c r="T3765" s="10">
        <f t="shared" si="353"/>
        <v>42093.772210648152</v>
      </c>
    </row>
    <row r="3766" spans="1:20" ht="60" x14ac:dyDescent="0.25">
      <c r="A3766">
        <v>389</v>
      </c>
      <c r="B3766" s="3" t="s">
        <v>390</v>
      </c>
      <c r="C3766" s="3" t="s">
        <v>4499</v>
      </c>
      <c r="D3766">
        <v>68000</v>
      </c>
      <c r="E3766">
        <v>123444.12</v>
      </c>
      <c r="F3766" t="s">
        <v>8219</v>
      </c>
      <c r="G3766" t="s">
        <v>8224</v>
      </c>
      <c r="H3766" t="s">
        <v>8246</v>
      </c>
      <c r="I3766">
        <v>1394233140</v>
      </c>
      <c r="J3766">
        <v>1391477450</v>
      </c>
      <c r="K3766" t="b">
        <v>0</v>
      </c>
      <c r="L3766">
        <v>1510</v>
      </c>
      <c r="M3766" t="b">
        <v>1</v>
      </c>
      <c r="N3766" t="s">
        <v>8269</v>
      </c>
      <c r="O3766" s="9">
        <f t="shared" si="348"/>
        <v>182</v>
      </c>
      <c r="P3766" s="5">
        <f t="shared" si="349"/>
        <v>81.75107284768211</v>
      </c>
      <c r="Q3766" t="str">
        <f t="shared" si="350"/>
        <v>film &amp; video</v>
      </c>
      <c r="R3766" t="str">
        <f t="shared" si="351"/>
        <v>documentary</v>
      </c>
      <c r="S3766" s="10">
        <f t="shared" si="352"/>
        <v>41674.063078703701</v>
      </c>
      <c r="T3766" s="10">
        <f t="shared" si="353"/>
        <v>41705.957638888889</v>
      </c>
    </row>
    <row r="3767" spans="1:20" ht="60" x14ac:dyDescent="0.25">
      <c r="A3767">
        <v>2006</v>
      </c>
      <c r="B3767" s="3" t="s">
        <v>2007</v>
      </c>
      <c r="C3767" s="3" t="s">
        <v>6116</v>
      </c>
      <c r="D3767">
        <v>50000</v>
      </c>
      <c r="E3767">
        <v>123920</v>
      </c>
      <c r="F3767" t="s">
        <v>8219</v>
      </c>
      <c r="G3767" t="s">
        <v>8224</v>
      </c>
      <c r="H3767" t="s">
        <v>8246</v>
      </c>
      <c r="I3767">
        <v>1417611645</v>
      </c>
      <c r="J3767">
        <v>1414584045</v>
      </c>
      <c r="K3767" t="b">
        <v>1</v>
      </c>
      <c r="L3767">
        <v>303</v>
      </c>
      <c r="M3767" t="b">
        <v>1</v>
      </c>
      <c r="N3767" t="s">
        <v>8295</v>
      </c>
      <c r="O3767" s="9">
        <f t="shared" si="348"/>
        <v>248</v>
      </c>
      <c r="P3767" s="5">
        <f t="shared" si="349"/>
        <v>408.97689768976898</v>
      </c>
      <c r="Q3767" t="str">
        <f t="shared" si="350"/>
        <v>technology</v>
      </c>
      <c r="R3767" t="str">
        <f t="shared" si="351"/>
        <v>hardware</v>
      </c>
      <c r="S3767" s="10">
        <f t="shared" si="352"/>
        <v>41941.500520833331</v>
      </c>
      <c r="T3767" s="10">
        <f t="shared" si="353"/>
        <v>41976.542187500003</v>
      </c>
    </row>
    <row r="3768" spans="1:20" ht="60" x14ac:dyDescent="0.25">
      <c r="A3768">
        <v>2022</v>
      </c>
      <c r="B3768" s="3" t="s">
        <v>2023</v>
      </c>
      <c r="C3768" s="3" t="s">
        <v>6132</v>
      </c>
      <c r="D3768">
        <v>100000</v>
      </c>
      <c r="E3768">
        <v>125137</v>
      </c>
      <c r="F3768" t="s">
        <v>8219</v>
      </c>
      <c r="G3768" t="s">
        <v>8224</v>
      </c>
      <c r="H3768" t="s">
        <v>8246</v>
      </c>
      <c r="I3768">
        <v>1465652372</v>
      </c>
      <c r="J3768">
        <v>1463060372</v>
      </c>
      <c r="K3768" t="b">
        <v>1</v>
      </c>
      <c r="L3768">
        <v>325</v>
      </c>
      <c r="M3768" t="b">
        <v>1</v>
      </c>
      <c r="N3768" t="s">
        <v>8295</v>
      </c>
      <c r="O3768" s="9">
        <f t="shared" si="348"/>
        <v>125</v>
      </c>
      <c r="P3768" s="5">
        <f t="shared" si="349"/>
        <v>385.03692307692307</v>
      </c>
      <c r="Q3768" t="str">
        <f t="shared" si="350"/>
        <v>technology</v>
      </c>
      <c r="R3768" t="str">
        <f t="shared" si="351"/>
        <v>hardware</v>
      </c>
      <c r="S3768" s="10">
        <f t="shared" si="352"/>
        <v>42502.569120370375</v>
      </c>
      <c r="T3768" s="10">
        <f t="shared" si="353"/>
        <v>42532.569120370375</v>
      </c>
    </row>
    <row r="3769" spans="1:20" ht="60" x14ac:dyDescent="0.25">
      <c r="A3769">
        <v>2048</v>
      </c>
      <c r="B3769" s="3" t="s">
        <v>2049</v>
      </c>
      <c r="C3769" s="3" t="s">
        <v>6158</v>
      </c>
      <c r="D3769">
        <v>85000</v>
      </c>
      <c r="E3769">
        <v>126082.45</v>
      </c>
      <c r="F3769" t="s">
        <v>8219</v>
      </c>
      <c r="G3769" t="s">
        <v>8224</v>
      </c>
      <c r="H3769" t="s">
        <v>8246</v>
      </c>
      <c r="I3769">
        <v>1369323491</v>
      </c>
      <c r="J3769">
        <v>1366731491</v>
      </c>
      <c r="K3769" t="b">
        <v>0</v>
      </c>
      <c r="L3769">
        <v>1373</v>
      </c>
      <c r="M3769" t="b">
        <v>1</v>
      </c>
      <c r="N3769" t="s">
        <v>8295</v>
      </c>
      <c r="O3769" s="9">
        <f t="shared" si="348"/>
        <v>148</v>
      </c>
      <c r="P3769" s="5">
        <f t="shared" si="349"/>
        <v>91.82989803350327</v>
      </c>
      <c r="Q3769" t="str">
        <f t="shared" si="350"/>
        <v>technology</v>
      </c>
      <c r="R3769" t="str">
        <f t="shared" si="351"/>
        <v>hardware</v>
      </c>
      <c r="S3769" s="10">
        <f t="shared" si="352"/>
        <v>41387.651516203703</v>
      </c>
      <c r="T3769" s="10">
        <f t="shared" si="353"/>
        <v>41417.651516203703</v>
      </c>
    </row>
    <row r="3770" spans="1:20" ht="60" x14ac:dyDescent="0.25">
      <c r="A3770">
        <v>2192</v>
      </c>
      <c r="B3770" s="3" t="s">
        <v>2193</v>
      </c>
      <c r="C3770" s="3" t="s">
        <v>6302</v>
      </c>
      <c r="D3770">
        <v>12000</v>
      </c>
      <c r="E3770">
        <v>129748.82</v>
      </c>
      <c r="F3770" t="s">
        <v>8219</v>
      </c>
      <c r="G3770" t="s">
        <v>8225</v>
      </c>
      <c r="H3770" t="s">
        <v>8247</v>
      </c>
      <c r="I3770">
        <v>1481842800</v>
      </c>
      <c r="J3770">
        <v>1479414344</v>
      </c>
      <c r="K3770" t="b">
        <v>0</v>
      </c>
      <c r="L3770">
        <v>3238</v>
      </c>
      <c r="M3770" t="b">
        <v>1</v>
      </c>
      <c r="N3770" t="s">
        <v>8297</v>
      </c>
      <c r="O3770" s="9">
        <f t="shared" si="348"/>
        <v>1081</v>
      </c>
      <c r="P3770" s="5">
        <f t="shared" si="349"/>
        <v>40.070667078443485</v>
      </c>
      <c r="Q3770" t="str">
        <f t="shared" si="350"/>
        <v>games</v>
      </c>
      <c r="R3770" t="str">
        <f t="shared" si="351"/>
        <v>tabletop games</v>
      </c>
      <c r="S3770" s="10">
        <f t="shared" si="352"/>
        <v>42691.8512037037</v>
      </c>
      <c r="T3770" s="10">
        <f t="shared" si="353"/>
        <v>42719.958333333328</v>
      </c>
    </row>
    <row r="3771" spans="1:20" ht="30" x14ac:dyDescent="0.25">
      <c r="A3771">
        <v>2242</v>
      </c>
      <c r="B3771" s="3" t="s">
        <v>2243</v>
      </c>
      <c r="C3771" s="3" t="s">
        <v>6352</v>
      </c>
      <c r="D3771">
        <v>10000</v>
      </c>
      <c r="E3771">
        <v>136009.76</v>
      </c>
      <c r="F3771" t="s">
        <v>8219</v>
      </c>
      <c r="G3771" t="s">
        <v>8224</v>
      </c>
      <c r="H3771" t="s">
        <v>8246</v>
      </c>
      <c r="I3771">
        <v>1385521320</v>
      </c>
      <c r="J3771">
        <v>1382449733</v>
      </c>
      <c r="K3771" t="b">
        <v>0</v>
      </c>
      <c r="L3771">
        <v>2525</v>
      </c>
      <c r="M3771" t="b">
        <v>1</v>
      </c>
      <c r="N3771" t="s">
        <v>8297</v>
      </c>
      <c r="O3771" s="9">
        <f t="shared" si="348"/>
        <v>1360</v>
      </c>
      <c r="P3771" s="5">
        <f t="shared" si="349"/>
        <v>53.865251485148519</v>
      </c>
      <c r="Q3771" t="str">
        <f t="shared" si="350"/>
        <v>games</v>
      </c>
      <c r="R3771" t="str">
        <f t="shared" si="351"/>
        <v>tabletop games</v>
      </c>
      <c r="S3771" s="10">
        <f t="shared" si="352"/>
        <v>41569.575613425928</v>
      </c>
      <c r="T3771" s="10">
        <f t="shared" si="353"/>
        <v>41605.126388888886</v>
      </c>
    </row>
    <row r="3772" spans="1:20" ht="60" x14ac:dyDescent="0.25">
      <c r="A3772">
        <v>1465</v>
      </c>
      <c r="B3772" s="3" t="s">
        <v>1466</v>
      </c>
      <c r="C3772" s="3" t="s">
        <v>5575</v>
      </c>
      <c r="D3772">
        <v>30000</v>
      </c>
      <c r="E3772">
        <v>136924.35</v>
      </c>
      <c r="F3772" t="s">
        <v>8219</v>
      </c>
      <c r="G3772" t="s">
        <v>8224</v>
      </c>
      <c r="H3772" t="s">
        <v>8246</v>
      </c>
      <c r="I3772">
        <v>1332385200</v>
      </c>
      <c r="J3772">
        <v>1329759452</v>
      </c>
      <c r="K3772" t="b">
        <v>1</v>
      </c>
      <c r="L3772">
        <v>2602</v>
      </c>
      <c r="M3772" t="b">
        <v>1</v>
      </c>
      <c r="N3772" t="s">
        <v>8288</v>
      </c>
      <c r="O3772" s="9">
        <f t="shared" si="348"/>
        <v>456</v>
      </c>
      <c r="P3772" s="5">
        <f t="shared" si="349"/>
        <v>52.622732513451197</v>
      </c>
      <c r="Q3772" t="str">
        <f t="shared" si="350"/>
        <v>publishing</v>
      </c>
      <c r="R3772" t="str">
        <f t="shared" si="351"/>
        <v>radio &amp; podcasts</v>
      </c>
      <c r="S3772" s="10">
        <f t="shared" si="352"/>
        <v>40959.734398148146</v>
      </c>
      <c r="T3772" s="10">
        <f t="shared" si="353"/>
        <v>40990.125</v>
      </c>
    </row>
    <row r="3773" spans="1:20" ht="30" x14ac:dyDescent="0.25">
      <c r="A3773">
        <v>298</v>
      </c>
      <c r="B3773" s="3" t="s">
        <v>299</v>
      </c>
      <c r="C3773" s="3" t="s">
        <v>4408</v>
      </c>
      <c r="D3773">
        <v>126000</v>
      </c>
      <c r="E3773">
        <v>137254.84</v>
      </c>
      <c r="F3773" t="s">
        <v>8219</v>
      </c>
      <c r="G3773" t="s">
        <v>8224</v>
      </c>
      <c r="H3773" t="s">
        <v>8246</v>
      </c>
      <c r="I3773">
        <v>1399669200</v>
      </c>
      <c r="J3773">
        <v>1394536048</v>
      </c>
      <c r="K3773" t="b">
        <v>1</v>
      </c>
      <c r="L3773">
        <v>2436</v>
      </c>
      <c r="M3773" t="b">
        <v>1</v>
      </c>
      <c r="N3773" t="s">
        <v>8269</v>
      </c>
      <c r="O3773" s="9">
        <f t="shared" si="348"/>
        <v>109</v>
      </c>
      <c r="P3773" s="5">
        <f t="shared" si="349"/>
        <v>56.344351395730705</v>
      </c>
      <c r="Q3773" t="str">
        <f t="shared" si="350"/>
        <v>film &amp; video</v>
      </c>
      <c r="R3773" t="str">
        <f t="shared" si="351"/>
        <v>documentary</v>
      </c>
      <c r="S3773" s="10">
        <f t="shared" si="352"/>
        <v>41709.463518518518</v>
      </c>
      <c r="T3773" s="10">
        <f t="shared" si="353"/>
        <v>41768.875</v>
      </c>
    </row>
    <row r="3774" spans="1:20" ht="30" x14ac:dyDescent="0.25">
      <c r="A3774">
        <v>1968</v>
      </c>
      <c r="B3774" s="3" t="s">
        <v>1969</v>
      </c>
      <c r="C3774" s="3" t="s">
        <v>6078</v>
      </c>
      <c r="D3774">
        <v>50000</v>
      </c>
      <c r="E3774">
        <v>142483</v>
      </c>
      <c r="F3774" t="s">
        <v>8219</v>
      </c>
      <c r="G3774" t="s">
        <v>8224</v>
      </c>
      <c r="H3774" t="s">
        <v>8246</v>
      </c>
      <c r="I3774">
        <v>1480777515</v>
      </c>
      <c r="J3774">
        <v>1478095515</v>
      </c>
      <c r="K3774" t="b">
        <v>1</v>
      </c>
      <c r="L3774">
        <v>510</v>
      </c>
      <c r="M3774" t="b">
        <v>1</v>
      </c>
      <c r="N3774" t="s">
        <v>8295</v>
      </c>
      <c r="O3774" s="9">
        <f t="shared" si="348"/>
        <v>285</v>
      </c>
      <c r="P3774" s="5">
        <f t="shared" si="349"/>
        <v>279.37843137254902</v>
      </c>
      <c r="Q3774" t="str">
        <f t="shared" si="350"/>
        <v>technology</v>
      </c>
      <c r="R3774" t="str">
        <f t="shared" si="351"/>
        <v>hardware</v>
      </c>
      <c r="S3774" s="10">
        <f t="shared" si="352"/>
        <v>42676.586979166663</v>
      </c>
      <c r="T3774" s="10">
        <f t="shared" si="353"/>
        <v>42707.628645833334</v>
      </c>
    </row>
    <row r="3775" spans="1:20" ht="60" x14ac:dyDescent="0.25">
      <c r="A3775">
        <v>269</v>
      </c>
      <c r="B3775" s="3" t="s">
        <v>270</v>
      </c>
      <c r="C3775" s="3" t="s">
        <v>4379</v>
      </c>
      <c r="D3775">
        <v>100000</v>
      </c>
      <c r="E3775">
        <v>147233.76999999999</v>
      </c>
      <c r="F3775" t="s">
        <v>8219</v>
      </c>
      <c r="G3775" t="s">
        <v>8226</v>
      </c>
      <c r="H3775" t="s">
        <v>8248</v>
      </c>
      <c r="I3775">
        <v>1487738622</v>
      </c>
      <c r="J3775">
        <v>1485146622</v>
      </c>
      <c r="K3775" t="b">
        <v>1</v>
      </c>
      <c r="L3775">
        <v>1596</v>
      </c>
      <c r="M3775" t="b">
        <v>1</v>
      </c>
      <c r="N3775" t="s">
        <v>8269</v>
      </c>
      <c r="O3775" s="9">
        <f t="shared" si="348"/>
        <v>147</v>
      </c>
      <c r="P3775" s="5">
        <f t="shared" si="349"/>
        <v>92.251735588972423</v>
      </c>
      <c r="Q3775" t="str">
        <f t="shared" si="350"/>
        <v>film &amp; video</v>
      </c>
      <c r="R3775" t="str">
        <f t="shared" si="351"/>
        <v>documentary</v>
      </c>
      <c r="S3775" s="10">
        <f t="shared" si="352"/>
        <v>42758.197013888886</v>
      </c>
      <c r="T3775" s="10">
        <f t="shared" si="353"/>
        <v>42788.197013888886</v>
      </c>
    </row>
    <row r="3776" spans="1:20" ht="60" x14ac:dyDescent="0.25">
      <c r="A3776">
        <v>2009</v>
      </c>
      <c r="B3776" s="3" t="s">
        <v>2010</v>
      </c>
      <c r="C3776" s="3" t="s">
        <v>6119</v>
      </c>
      <c r="D3776">
        <v>50000</v>
      </c>
      <c r="E3776">
        <v>152579</v>
      </c>
      <c r="F3776" t="s">
        <v>8219</v>
      </c>
      <c r="G3776" t="s">
        <v>8236</v>
      </c>
      <c r="H3776" t="s">
        <v>8249</v>
      </c>
      <c r="I3776">
        <v>1479890743</v>
      </c>
      <c r="J3776">
        <v>1476776743</v>
      </c>
      <c r="K3776" t="b">
        <v>1</v>
      </c>
      <c r="L3776">
        <v>398</v>
      </c>
      <c r="M3776" t="b">
        <v>1</v>
      </c>
      <c r="N3776" t="s">
        <v>8295</v>
      </c>
      <c r="O3776" s="9">
        <f t="shared" si="348"/>
        <v>305</v>
      </c>
      <c r="P3776" s="5">
        <f t="shared" si="349"/>
        <v>383.3643216080402</v>
      </c>
      <c r="Q3776" t="str">
        <f t="shared" si="350"/>
        <v>technology</v>
      </c>
      <c r="R3776" t="str">
        <f t="shared" si="351"/>
        <v>hardware</v>
      </c>
      <c r="S3776" s="10">
        <f t="shared" si="352"/>
        <v>42661.323414351849</v>
      </c>
      <c r="T3776" s="10">
        <f t="shared" si="353"/>
        <v>42697.365081018521</v>
      </c>
    </row>
    <row r="3777" spans="1:20" ht="60" x14ac:dyDescent="0.25">
      <c r="A3777">
        <v>2073</v>
      </c>
      <c r="B3777" s="3" t="s">
        <v>2074</v>
      </c>
      <c r="C3777" s="3" t="s">
        <v>6183</v>
      </c>
      <c r="D3777">
        <v>100000</v>
      </c>
      <c r="E3777">
        <v>152604.29999999999</v>
      </c>
      <c r="F3777" t="s">
        <v>8219</v>
      </c>
      <c r="G3777" t="s">
        <v>8224</v>
      </c>
      <c r="H3777" t="s">
        <v>8246</v>
      </c>
      <c r="I3777">
        <v>1431100918</v>
      </c>
      <c r="J3777">
        <v>1427212918</v>
      </c>
      <c r="K3777" t="b">
        <v>0</v>
      </c>
      <c r="L3777">
        <v>470</v>
      </c>
      <c r="M3777" t="b">
        <v>1</v>
      </c>
      <c r="N3777" t="s">
        <v>8295</v>
      </c>
      <c r="O3777" s="9">
        <f t="shared" si="348"/>
        <v>153</v>
      </c>
      <c r="P3777" s="5">
        <f t="shared" si="349"/>
        <v>324.69</v>
      </c>
      <c r="Q3777" t="str">
        <f t="shared" si="350"/>
        <v>technology</v>
      </c>
      <c r="R3777" t="str">
        <f t="shared" si="351"/>
        <v>hardware</v>
      </c>
      <c r="S3777" s="10">
        <f t="shared" si="352"/>
        <v>42087.668032407411</v>
      </c>
      <c r="T3777" s="10">
        <f t="shared" si="353"/>
        <v>42132.668032407411</v>
      </c>
    </row>
    <row r="3778" spans="1:20" ht="60" x14ac:dyDescent="0.25">
      <c r="A3778">
        <v>2713</v>
      </c>
      <c r="B3778" s="3" t="s">
        <v>2713</v>
      </c>
      <c r="C3778" s="3" t="s">
        <v>6823</v>
      </c>
      <c r="D3778">
        <v>150000</v>
      </c>
      <c r="E3778">
        <v>153362</v>
      </c>
      <c r="F3778" t="s">
        <v>8219</v>
      </c>
      <c r="G3778" t="s">
        <v>8224</v>
      </c>
      <c r="H3778" t="s">
        <v>8246</v>
      </c>
      <c r="I3778">
        <v>1450971684</v>
      </c>
      <c r="J3778">
        <v>1447515684</v>
      </c>
      <c r="K3778" t="b">
        <v>1</v>
      </c>
      <c r="L3778">
        <v>1420</v>
      </c>
      <c r="M3778" t="b">
        <v>1</v>
      </c>
      <c r="N3778" t="s">
        <v>8303</v>
      </c>
      <c r="O3778" s="9">
        <f t="shared" ref="O3778:O3842" si="354">ROUND((E3778/D3778)*100,0)</f>
        <v>102</v>
      </c>
      <c r="P3778" s="5">
        <f t="shared" ref="P3778:P3842" si="355">E3778/L3778</f>
        <v>108.00140845070422</v>
      </c>
      <c r="Q3778" t="str">
        <f t="shared" ref="Q3778:Q3842" si="356">LEFT(N3778,SEARCH("/",N3778)-1)</f>
        <v>theater</v>
      </c>
      <c r="R3778" t="str">
        <f t="shared" ref="R3778:R3842" si="357">RIGHT(N3778,LEN(N3778)-SEARCH("/",N3778,1))</f>
        <v>spaces</v>
      </c>
      <c r="S3778" s="10">
        <f t="shared" ref="S3778:S3842" si="358">(((J3778/60)/60)/24)+DATE(1970,1,1)</f>
        <v>42322.653749999998</v>
      </c>
      <c r="T3778" s="10">
        <f t="shared" ref="T3778:T3842" si="359">(((I3778/60)/60)/24)+DATE(1970,1,1)</f>
        <v>42362.653749999998</v>
      </c>
    </row>
    <row r="3779" spans="1:20" ht="60" x14ac:dyDescent="0.25">
      <c r="A3779">
        <v>2025</v>
      </c>
      <c r="B3779" s="3" t="s">
        <v>2026</v>
      </c>
      <c r="C3779" s="3" t="s">
        <v>6135</v>
      </c>
      <c r="D3779">
        <v>80000</v>
      </c>
      <c r="E3779">
        <v>160920</v>
      </c>
      <c r="F3779" t="s">
        <v>8219</v>
      </c>
      <c r="G3779" t="s">
        <v>8236</v>
      </c>
      <c r="H3779" t="s">
        <v>8249</v>
      </c>
      <c r="I3779">
        <v>1433996746</v>
      </c>
      <c r="J3779">
        <v>1431404746</v>
      </c>
      <c r="K3779" t="b">
        <v>1</v>
      </c>
      <c r="L3779">
        <v>729</v>
      </c>
      <c r="M3779" t="b">
        <v>1</v>
      </c>
      <c r="N3779" t="s">
        <v>8295</v>
      </c>
      <c r="O3779" s="9">
        <f t="shared" si="354"/>
        <v>201</v>
      </c>
      <c r="P3779" s="5">
        <f t="shared" si="355"/>
        <v>220.74074074074073</v>
      </c>
      <c r="Q3779" t="str">
        <f t="shared" si="356"/>
        <v>technology</v>
      </c>
      <c r="R3779" t="str">
        <f t="shared" si="357"/>
        <v>hardware</v>
      </c>
      <c r="S3779" s="10">
        <f t="shared" si="358"/>
        <v>42136.184560185182</v>
      </c>
      <c r="T3779" s="10">
        <f t="shared" si="359"/>
        <v>42166.184560185182</v>
      </c>
    </row>
    <row r="3780" spans="1:20" ht="60" x14ac:dyDescent="0.25">
      <c r="A3780">
        <v>2023</v>
      </c>
      <c r="B3780" s="3" t="s">
        <v>2024</v>
      </c>
      <c r="C3780" s="3" t="s">
        <v>6133</v>
      </c>
      <c r="D3780">
        <v>100000</v>
      </c>
      <c r="E3780">
        <v>161459</v>
      </c>
      <c r="F3780" t="s">
        <v>8219</v>
      </c>
      <c r="G3780" t="s">
        <v>8224</v>
      </c>
      <c r="H3780" t="s">
        <v>8246</v>
      </c>
      <c r="I3780">
        <v>1434017153</v>
      </c>
      <c r="J3780">
        <v>1431425153</v>
      </c>
      <c r="K3780" t="b">
        <v>1</v>
      </c>
      <c r="L3780">
        <v>353</v>
      </c>
      <c r="M3780" t="b">
        <v>1</v>
      </c>
      <c r="N3780" t="s">
        <v>8295</v>
      </c>
      <c r="O3780" s="9">
        <f t="shared" si="354"/>
        <v>161</v>
      </c>
      <c r="P3780" s="5">
        <f t="shared" si="355"/>
        <v>457.39093484419266</v>
      </c>
      <c r="Q3780" t="str">
        <f t="shared" si="356"/>
        <v>technology</v>
      </c>
      <c r="R3780" t="str">
        <f t="shared" si="357"/>
        <v>hardware</v>
      </c>
      <c r="S3780" s="10">
        <f t="shared" si="358"/>
        <v>42136.420752314814</v>
      </c>
      <c r="T3780" s="10">
        <f t="shared" si="359"/>
        <v>42166.420752314814</v>
      </c>
    </row>
    <row r="3781" spans="1:20" ht="60" x14ac:dyDescent="0.25">
      <c r="A3781">
        <v>1955</v>
      </c>
      <c r="B3781" s="3" t="s">
        <v>1956</v>
      </c>
      <c r="C3781" s="3" t="s">
        <v>6065</v>
      </c>
      <c r="D3781">
        <v>42000</v>
      </c>
      <c r="E3781">
        <v>167410.01999999999</v>
      </c>
      <c r="F3781" t="s">
        <v>8219</v>
      </c>
      <c r="G3781" t="s">
        <v>8224</v>
      </c>
      <c r="H3781" t="s">
        <v>8246</v>
      </c>
      <c r="I3781">
        <v>1337799600</v>
      </c>
      <c r="J3781">
        <v>1334989881</v>
      </c>
      <c r="K3781" t="b">
        <v>1</v>
      </c>
      <c r="L3781">
        <v>290</v>
      </c>
      <c r="M3781" t="b">
        <v>1</v>
      </c>
      <c r="N3781" t="s">
        <v>8295</v>
      </c>
      <c r="O3781" s="9">
        <f t="shared" si="354"/>
        <v>399</v>
      </c>
      <c r="P3781" s="5">
        <f t="shared" si="355"/>
        <v>577.27593103448271</v>
      </c>
      <c r="Q3781" t="str">
        <f t="shared" si="356"/>
        <v>technology</v>
      </c>
      <c r="R3781" t="str">
        <f t="shared" si="357"/>
        <v>hardware</v>
      </c>
      <c r="S3781" s="10">
        <f t="shared" si="358"/>
        <v>41020.271770833337</v>
      </c>
      <c r="T3781" s="10">
        <f t="shared" si="359"/>
        <v>41052.791666666664</v>
      </c>
    </row>
    <row r="3782" spans="1:20" ht="45" x14ac:dyDescent="0.25">
      <c r="A3782">
        <v>2075</v>
      </c>
      <c r="B3782" s="3" t="s">
        <v>2076</v>
      </c>
      <c r="C3782" s="3" t="s">
        <v>6185</v>
      </c>
      <c r="D3782">
        <v>9999</v>
      </c>
      <c r="E3782">
        <v>167820.6</v>
      </c>
      <c r="F3782" t="s">
        <v>8219</v>
      </c>
      <c r="G3782" t="s">
        <v>8224</v>
      </c>
      <c r="H3782" t="s">
        <v>8246</v>
      </c>
      <c r="I3782">
        <v>1374769288</v>
      </c>
      <c r="J3782">
        <v>1372177288</v>
      </c>
      <c r="K3782" t="b">
        <v>0</v>
      </c>
      <c r="L3782">
        <v>8200</v>
      </c>
      <c r="M3782" t="b">
        <v>1</v>
      </c>
      <c r="N3782" t="s">
        <v>8295</v>
      </c>
      <c r="O3782" s="9">
        <f t="shared" si="354"/>
        <v>1678</v>
      </c>
      <c r="P3782" s="5">
        <f t="shared" si="355"/>
        <v>20.465926829268295</v>
      </c>
      <c r="Q3782" t="str">
        <f t="shared" si="356"/>
        <v>technology</v>
      </c>
      <c r="R3782" t="str">
        <f t="shared" si="357"/>
        <v>hardware</v>
      </c>
      <c r="S3782" s="10">
        <f t="shared" si="358"/>
        <v>41450.681574074071</v>
      </c>
      <c r="T3782" s="10">
        <f t="shared" si="359"/>
        <v>41480.681574074071</v>
      </c>
    </row>
    <row r="3783" spans="1:20" ht="60" x14ac:dyDescent="0.25">
      <c r="A3783">
        <v>2035</v>
      </c>
      <c r="B3783" s="3" t="s">
        <v>2036</v>
      </c>
      <c r="C3783" s="3" t="s">
        <v>6145</v>
      </c>
      <c r="D3783">
        <v>80000</v>
      </c>
      <c r="E3783">
        <v>168829.14</v>
      </c>
      <c r="F3783" t="s">
        <v>8219</v>
      </c>
      <c r="G3783" t="s">
        <v>8224</v>
      </c>
      <c r="H3783" t="s">
        <v>8246</v>
      </c>
      <c r="I3783">
        <v>1450486800</v>
      </c>
      <c r="J3783">
        <v>1446562807</v>
      </c>
      <c r="K3783" t="b">
        <v>1</v>
      </c>
      <c r="L3783">
        <v>644</v>
      </c>
      <c r="M3783" t="b">
        <v>1</v>
      </c>
      <c r="N3783" t="s">
        <v>8295</v>
      </c>
      <c r="O3783" s="9">
        <f t="shared" si="354"/>
        <v>211</v>
      </c>
      <c r="P3783" s="5">
        <f t="shared" si="355"/>
        <v>262.15704968944101</v>
      </c>
      <c r="Q3783" t="str">
        <f t="shared" si="356"/>
        <v>technology</v>
      </c>
      <c r="R3783" t="str">
        <f t="shared" si="357"/>
        <v>hardware</v>
      </c>
      <c r="S3783" s="10">
        <f t="shared" si="358"/>
        <v>42311.625081018516</v>
      </c>
      <c r="T3783" s="10">
        <f t="shared" si="359"/>
        <v>42357.041666666672</v>
      </c>
    </row>
    <row r="3784" spans="1:20" ht="45" x14ac:dyDescent="0.25">
      <c r="A3784">
        <v>326</v>
      </c>
      <c r="B3784" s="3" t="s">
        <v>327</v>
      </c>
      <c r="C3784" s="3" t="s">
        <v>4436</v>
      </c>
      <c r="D3784">
        <v>150000</v>
      </c>
      <c r="E3784">
        <v>169394.6</v>
      </c>
      <c r="F3784" t="s">
        <v>8219</v>
      </c>
      <c r="G3784" t="s">
        <v>8224</v>
      </c>
      <c r="H3784" t="s">
        <v>8246</v>
      </c>
      <c r="I3784">
        <v>1489532220</v>
      </c>
      <c r="J3784">
        <v>1486625606</v>
      </c>
      <c r="K3784" t="b">
        <v>1</v>
      </c>
      <c r="L3784">
        <v>1151</v>
      </c>
      <c r="M3784" t="b">
        <v>1</v>
      </c>
      <c r="N3784" t="s">
        <v>8269</v>
      </c>
      <c r="O3784" s="9">
        <f t="shared" si="354"/>
        <v>113</v>
      </c>
      <c r="P3784" s="5">
        <f t="shared" si="355"/>
        <v>147.17167680278018</v>
      </c>
      <c r="Q3784" t="str">
        <f t="shared" si="356"/>
        <v>film &amp; video</v>
      </c>
      <c r="R3784" t="str">
        <f t="shared" si="357"/>
        <v>documentary</v>
      </c>
      <c r="S3784" s="10">
        <f t="shared" si="358"/>
        <v>42775.314884259264</v>
      </c>
      <c r="T3784" s="10">
        <f t="shared" si="359"/>
        <v>42808.956250000003</v>
      </c>
    </row>
    <row r="3785" spans="1:20" ht="45" x14ac:dyDescent="0.25">
      <c r="A3785">
        <v>2983</v>
      </c>
      <c r="B3785" s="3" t="s">
        <v>2983</v>
      </c>
      <c r="C3785" s="3" t="s">
        <v>7093</v>
      </c>
      <c r="D3785">
        <v>116000</v>
      </c>
      <c r="E3785">
        <v>169985.91</v>
      </c>
      <c r="F3785" t="s">
        <v>8219</v>
      </c>
      <c r="G3785" t="s">
        <v>8224</v>
      </c>
      <c r="H3785" t="s">
        <v>8246</v>
      </c>
      <c r="I3785">
        <v>1415722236</v>
      </c>
      <c r="J3785">
        <v>1410534636</v>
      </c>
      <c r="K3785" t="b">
        <v>1</v>
      </c>
      <c r="L3785">
        <v>1095</v>
      </c>
      <c r="M3785" t="b">
        <v>1</v>
      </c>
      <c r="N3785" t="s">
        <v>8303</v>
      </c>
      <c r="O3785" s="9">
        <f t="shared" si="354"/>
        <v>147</v>
      </c>
      <c r="P3785" s="5">
        <f t="shared" si="355"/>
        <v>155.23827397260274</v>
      </c>
      <c r="Q3785" t="str">
        <f t="shared" si="356"/>
        <v>theater</v>
      </c>
      <c r="R3785" t="str">
        <f t="shared" si="357"/>
        <v>spaces</v>
      </c>
      <c r="S3785" s="10">
        <f t="shared" si="358"/>
        <v>41894.632361111115</v>
      </c>
      <c r="T3785" s="10">
        <f t="shared" si="359"/>
        <v>41954.674027777779</v>
      </c>
    </row>
    <row r="3786" spans="1:20" ht="45" x14ac:dyDescent="0.25">
      <c r="A3786">
        <v>2039</v>
      </c>
      <c r="B3786" s="3" t="s">
        <v>2040</v>
      </c>
      <c r="C3786" s="3" t="s">
        <v>6149</v>
      </c>
      <c r="D3786">
        <v>125000</v>
      </c>
      <c r="E3786">
        <v>170271</v>
      </c>
      <c r="F3786" t="s">
        <v>8219</v>
      </c>
      <c r="G3786" t="s">
        <v>8224</v>
      </c>
      <c r="H3786" t="s">
        <v>8246</v>
      </c>
      <c r="I3786">
        <v>1480568340</v>
      </c>
      <c r="J3786">
        <v>1477996325</v>
      </c>
      <c r="K3786" t="b">
        <v>1</v>
      </c>
      <c r="L3786">
        <v>379</v>
      </c>
      <c r="M3786" t="b">
        <v>1</v>
      </c>
      <c r="N3786" t="s">
        <v>8295</v>
      </c>
      <c r="O3786" s="9">
        <f t="shared" si="354"/>
        <v>136</v>
      </c>
      <c r="P3786" s="5">
        <f t="shared" si="355"/>
        <v>449.26385224274406</v>
      </c>
      <c r="Q3786" t="str">
        <f t="shared" si="356"/>
        <v>technology</v>
      </c>
      <c r="R3786" t="str">
        <f t="shared" si="357"/>
        <v>hardware</v>
      </c>
      <c r="S3786" s="10">
        <f t="shared" si="358"/>
        <v>42675.438946759255</v>
      </c>
      <c r="T3786" s="10">
        <f t="shared" si="359"/>
        <v>42705.207638888889</v>
      </c>
    </row>
    <row r="3787" spans="1:20" ht="45" x14ac:dyDescent="0.25">
      <c r="A3787">
        <v>1943</v>
      </c>
      <c r="B3787" s="3" t="s">
        <v>1944</v>
      </c>
      <c r="C3787" s="3" t="s">
        <v>6053</v>
      </c>
      <c r="D3787">
        <v>10000</v>
      </c>
      <c r="E3787">
        <v>170525</v>
      </c>
      <c r="F3787" t="s">
        <v>8219</v>
      </c>
      <c r="G3787" t="s">
        <v>8224</v>
      </c>
      <c r="H3787" t="s">
        <v>8246</v>
      </c>
      <c r="I3787">
        <v>1470896916</v>
      </c>
      <c r="J3787">
        <v>1467008916</v>
      </c>
      <c r="K3787" t="b">
        <v>1</v>
      </c>
      <c r="L3787">
        <v>2478</v>
      </c>
      <c r="M3787" t="b">
        <v>1</v>
      </c>
      <c r="N3787" t="s">
        <v>8295</v>
      </c>
      <c r="O3787" s="9">
        <f t="shared" si="354"/>
        <v>1705</v>
      </c>
      <c r="P3787" s="5">
        <f t="shared" si="355"/>
        <v>68.815577078288939</v>
      </c>
      <c r="Q3787" t="str">
        <f t="shared" si="356"/>
        <v>technology</v>
      </c>
      <c r="R3787" t="str">
        <f t="shared" si="357"/>
        <v>hardware</v>
      </c>
      <c r="S3787" s="10">
        <f t="shared" si="358"/>
        <v>42548.269861111112</v>
      </c>
      <c r="T3787" s="10">
        <f t="shared" si="359"/>
        <v>42593.269861111112</v>
      </c>
    </row>
    <row r="3788" spans="1:20" ht="60" x14ac:dyDescent="0.25">
      <c r="A3788">
        <v>371</v>
      </c>
      <c r="B3788" s="3" t="s">
        <v>372</v>
      </c>
      <c r="C3788" s="3" t="s">
        <v>4481</v>
      </c>
      <c r="D3788">
        <v>150000</v>
      </c>
      <c r="E3788">
        <v>171253</v>
      </c>
      <c r="F3788" t="s">
        <v>8219</v>
      </c>
      <c r="G3788" t="s">
        <v>8224</v>
      </c>
      <c r="H3788" t="s">
        <v>8246</v>
      </c>
      <c r="I3788">
        <v>1359743139</v>
      </c>
      <c r="J3788">
        <v>1355855139</v>
      </c>
      <c r="K3788" t="b">
        <v>0</v>
      </c>
      <c r="L3788">
        <v>1062</v>
      </c>
      <c r="M3788" t="b">
        <v>1</v>
      </c>
      <c r="N3788" t="s">
        <v>8269</v>
      </c>
      <c r="O3788" s="9">
        <f t="shared" si="354"/>
        <v>114</v>
      </c>
      <c r="P3788" s="5">
        <f t="shared" si="355"/>
        <v>161.25517890772127</v>
      </c>
      <c r="Q3788" t="str">
        <f t="shared" si="356"/>
        <v>film &amp; video</v>
      </c>
      <c r="R3788" t="str">
        <f t="shared" si="357"/>
        <v>documentary</v>
      </c>
      <c r="S3788" s="10">
        <f t="shared" si="358"/>
        <v>41261.767812500002</v>
      </c>
      <c r="T3788" s="10">
        <f t="shared" si="359"/>
        <v>41306.767812500002</v>
      </c>
    </row>
    <row r="3789" spans="1:20" ht="60" x14ac:dyDescent="0.25">
      <c r="A3789">
        <v>1956</v>
      </c>
      <c r="B3789" s="3" t="s">
        <v>1957</v>
      </c>
      <c r="C3789" s="3" t="s">
        <v>6066</v>
      </c>
      <c r="D3789">
        <v>60000</v>
      </c>
      <c r="E3789">
        <v>176420</v>
      </c>
      <c r="F3789" t="s">
        <v>8219</v>
      </c>
      <c r="G3789" t="s">
        <v>8224</v>
      </c>
      <c r="H3789" t="s">
        <v>8246</v>
      </c>
      <c r="I3789">
        <v>1429391405</v>
      </c>
      <c r="J3789">
        <v>1425507005</v>
      </c>
      <c r="K3789" t="b">
        <v>1</v>
      </c>
      <c r="L3789">
        <v>365</v>
      </c>
      <c r="M3789" t="b">
        <v>1</v>
      </c>
      <c r="N3789" t="s">
        <v>8295</v>
      </c>
      <c r="O3789" s="9">
        <f t="shared" si="354"/>
        <v>294</v>
      </c>
      <c r="P3789" s="5">
        <f t="shared" si="355"/>
        <v>483.34246575342468</v>
      </c>
      <c r="Q3789" t="str">
        <f t="shared" si="356"/>
        <v>technology</v>
      </c>
      <c r="R3789" t="str">
        <f t="shared" si="357"/>
        <v>hardware</v>
      </c>
      <c r="S3789" s="10">
        <f t="shared" si="358"/>
        <v>42067.923668981486</v>
      </c>
      <c r="T3789" s="10">
        <f t="shared" si="359"/>
        <v>42112.882002314815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9">
        <f t="shared" si="354"/>
        <v>1</v>
      </c>
      <c r="P3790" s="5">
        <f t="shared" si="355"/>
        <v>500</v>
      </c>
      <c r="Q3790" t="str">
        <f t="shared" si="356"/>
        <v>theater</v>
      </c>
      <c r="R3790" t="str">
        <f t="shared" si="357"/>
        <v>musical</v>
      </c>
      <c r="S3790" s="10">
        <f t="shared" si="358"/>
        <v>42333.695821759262</v>
      </c>
      <c r="T3790" s="10">
        <f t="shared" si="359"/>
        <v>42361.679166666669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9">
        <f t="shared" si="354"/>
        <v>3</v>
      </c>
      <c r="P3791" s="5">
        <f t="shared" si="355"/>
        <v>29</v>
      </c>
      <c r="Q3791" t="str">
        <f t="shared" si="356"/>
        <v>theater</v>
      </c>
      <c r="R3791" t="str">
        <f t="shared" si="357"/>
        <v>musical</v>
      </c>
      <c r="S3791" s="10">
        <f t="shared" si="358"/>
        <v>42138.798819444448</v>
      </c>
      <c r="T3791" s="10">
        <f t="shared" si="359"/>
        <v>42170.798819444448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9">
        <f t="shared" si="354"/>
        <v>0</v>
      </c>
      <c r="P3792" s="5" t="e">
        <f t="shared" si="355"/>
        <v>#DIV/0!</v>
      </c>
      <c r="Q3792" t="str">
        <f t="shared" si="356"/>
        <v>theater</v>
      </c>
      <c r="R3792" t="str">
        <f t="shared" si="357"/>
        <v>musical</v>
      </c>
      <c r="S3792" s="10">
        <f t="shared" si="358"/>
        <v>42666.666932870372</v>
      </c>
      <c r="T3792" s="10">
        <f t="shared" si="359"/>
        <v>42696.708599537036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9">
        <f t="shared" si="354"/>
        <v>0</v>
      </c>
      <c r="P3793" s="5" t="e">
        <f t="shared" si="355"/>
        <v>#DIV/0!</v>
      </c>
      <c r="Q3793" t="str">
        <f t="shared" si="356"/>
        <v>theater</v>
      </c>
      <c r="R3793" t="str">
        <f t="shared" si="357"/>
        <v>musical</v>
      </c>
      <c r="S3793" s="10">
        <f t="shared" si="358"/>
        <v>41766.692037037035</v>
      </c>
      <c r="T3793" s="10">
        <f t="shared" si="359"/>
        <v>41826.692037037035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9">
        <f t="shared" si="354"/>
        <v>0</v>
      </c>
      <c r="P3794" s="5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0">
        <f t="shared" si="358"/>
        <v>42170.447013888886</v>
      </c>
      <c r="T3794" s="10">
        <f t="shared" si="359"/>
        <v>42200.447013888886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9">
        <f t="shared" si="354"/>
        <v>60</v>
      </c>
      <c r="P3795" s="5">
        <f t="shared" si="355"/>
        <v>174</v>
      </c>
      <c r="Q3795" t="str">
        <f t="shared" si="356"/>
        <v>theater</v>
      </c>
      <c r="R3795" t="str">
        <f t="shared" si="357"/>
        <v>musical</v>
      </c>
      <c r="S3795" s="10">
        <f t="shared" si="358"/>
        <v>41968.938993055555</v>
      </c>
      <c r="T3795" s="10">
        <f t="shared" si="359"/>
        <v>41989.938993055555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9">
        <f t="shared" si="354"/>
        <v>1</v>
      </c>
      <c r="P3796" s="5">
        <f t="shared" si="355"/>
        <v>50</v>
      </c>
      <c r="Q3796" t="str">
        <f t="shared" si="356"/>
        <v>theater</v>
      </c>
      <c r="R3796" t="str">
        <f t="shared" si="357"/>
        <v>musical</v>
      </c>
      <c r="S3796" s="10">
        <f t="shared" si="358"/>
        <v>42132.58048611111</v>
      </c>
      <c r="T3796" s="10">
        <f t="shared" si="359"/>
        <v>42162.58048611111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9">
        <f t="shared" si="354"/>
        <v>2</v>
      </c>
      <c r="P3797" s="5">
        <f t="shared" si="355"/>
        <v>5</v>
      </c>
      <c r="Q3797" t="str">
        <f t="shared" si="356"/>
        <v>theater</v>
      </c>
      <c r="R3797" t="str">
        <f t="shared" si="357"/>
        <v>musical</v>
      </c>
      <c r="S3797" s="10">
        <f t="shared" si="358"/>
        <v>42201.436226851853</v>
      </c>
      <c r="T3797" s="10">
        <f t="shared" si="359"/>
        <v>42244.9375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9">
        <f t="shared" si="354"/>
        <v>0</v>
      </c>
      <c r="P3798" s="5">
        <f t="shared" si="355"/>
        <v>1</v>
      </c>
      <c r="Q3798" t="str">
        <f t="shared" si="356"/>
        <v>theater</v>
      </c>
      <c r="R3798" t="str">
        <f t="shared" si="357"/>
        <v>musical</v>
      </c>
      <c r="S3798" s="10">
        <f t="shared" si="358"/>
        <v>42689.029583333337</v>
      </c>
      <c r="T3798" s="10">
        <f t="shared" si="359"/>
        <v>42749.029583333337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9">
        <f t="shared" si="354"/>
        <v>90</v>
      </c>
      <c r="P3799" s="5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0">
        <f t="shared" si="358"/>
        <v>42084.881539351853</v>
      </c>
      <c r="T3799" s="10">
        <f t="shared" si="359"/>
        <v>42114.881539351853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9">
        <f t="shared" si="354"/>
        <v>1</v>
      </c>
      <c r="P3800" s="5">
        <f t="shared" si="355"/>
        <v>205</v>
      </c>
      <c r="Q3800" t="str">
        <f t="shared" si="356"/>
        <v>theater</v>
      </c>
      <c r="R3800" t="str">
        <f t="shared" si="357"/>
        <v>musical</v>
      </c>
      <c r="S3800" s="10">
        <f t="shared" si="358"/>
        <v>41831.722777777781</v>
      </c>
      <c r="T3800" s="10">
        <f t="shared" si="359"/>
        <v>41861.722777777781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9">
        <f t="shared" si="354"/>
        <v>4</v>
      </c>
      <c r="P3801" s="5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0">
        <f t="shared" si="358"/>
        <v>42410.93105324074</v>
      </c>
      <c r="T3801" s="10">
        <f t="shared" si="359"/>
        <v>42440.93105324074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9">
        <f t="shared" si="354"/>
        <v>4</v>
      </c>
      <c r="P3802" s="5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0">
        <f t="shared" si="358"/>
        <v>41982.737071759257</v>
      </c>
      <c r="T3802" s="10">
        <f t="shared" si="359"/>
        <v>42015.207638888889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9">
        <f t="shared" si="354"/>
        <v>9</v>
      </c>
      <c r="P3803" s="5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0">
        <f t="shared" si="358"/>
        <v>41975.676111111112</v>
      </c>
      <c r="T3803" s="10">
        <f t="shared" si="359"/>
        <v>42006.676111111112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9">
        <f t="shared" si="354"/>
        <v>0</v>
      </c>
      <c r="P3804" s="5" t="e">
        <f t="shared" si="355"/>
        <v>#DIV/0!</v>
      </c>
      <c r="Q3804" t="str">
        <f t="shared" si="356"/>
        <v>theater</v>
      </c>
      <c r="R3804" t="str">
        <f t="shared" si="357"/>
        <v>musical</v>
      </c>
      <c r="S3804" s="10">
        <f t="shared" si="358"/>
        <v>42269.126226851848</v>
      </c>
      <c r="T3804" s="10">
        <f t="shared" si="359"/>
        <v>42299.126226851848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9">
        <f t="shared" si="354"/>
        <v>20</v>
      </c>
      <c r="P3805" s="5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0">
        <f t="shared" si="358"/>
        <v>42403.971851851849</v>
      </c>
      <c r="T3805" s="10">
        <f t="shared" si="359"/>
        <v>42433.971851851849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9">
        <f t="shared" si="354"/>
        <v>0</v>
      </c>
      <c r="P3806" s="5" t="e">
        <f t="shared" si="355"/>
        <v>#DIV/0!</v>
      </c>
      <c r="Q3806" t="str">
        <f t="shared" si="356"/>
        <v>theater</v>
      </c>
      <c r="R3806" t="str">
        <f t="shared" si="357"/>
        <v>musical</v>
      </c>
      <c r="S3806" s="10">
        <f t="shared" si="358"/>
        <v>42527.00953703704</v>
      </c>
      <c r="T3806" s="10">
        <f t="shared" si="359"/>
        <v>42582.291666666672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9">
        <f t="shared" si="354"/>
        <v>0</v>
      </c>
      <c r="P3807" s="5">
        <f t="shared" si="355"/>
        <v>1.5</v>
      </c>
      <c r="Q3807" t="str">
        <f t="shared" si="356"/>
        <v>theater</v>
      </c>
      <c r="R3807" t="str">
        <f t="shared" si="357"/>
        <v>musical</v>
      </c>
      <c r="S3807" s="10">
        <f t="shared" si="358"/>
        <v>41849.887037037035</v>
      </c>
      <c r="T3807" s="10">
        <f t="shared" si="359"/>
        <v>41909.887037037035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9">
        <f t="shared" si="354"/>
        <v>0</v>
      </c>
      <c r="P3808" s="5">
        <f t="shared" si="355"/>
        <v>5</v>
      </c>
      <c r="Q3808" t="str">
        <f t="shared" si="356"/>
        <v>theater</v>
      </c>
      <c r="R3808" t="str">
        <f t="shared" si="357"/>
        <v>musical</v>
      </c>
      <c r="S3808" s="10">
        <f t="shared" si="358"/>
        <v>41799.259039351848</v>
      </c>
      <c r="T3808" s="10">
        <f t="shared" si="359"/>
        <v>41819.259039351848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9">
        <f t="shared" si="354"/>
        <v>30</v>
      </c>
      <c r="P3809" s="5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0">
        <f t="shared" si="358"/>
        <v>42090.909016203703</v>
      </c>
      <c r="T3809" s="10">
        <f t="shared" si="359"/>
        <v>42097.909016203703</v>
      </c>
    </row>
    <row r="3810" spans="1:20" ht="60" x14ac:dyDescent="0.25">
      <c r="A3810">
        <v>2052</v>
      </c>
      <c r="B3810" s="3" t="s">
        <v>2053</v>
      </c>
      <c r="C3810" s="3" t="s">
        <v>6162</v>
      </c>
      <c r="D3810">
        <v>50000</v>
      </c>
      <c r="E3810">
        <v>176524</v>
      </c>
      <c r="F3810" t="s">
        <v>8219</v>
      </c>
      <c r="G3810" t="s">
        <v>8224</v>
      </c>
      <c r="H3810" t="s">
        <v>8246</v>
      </c>
      <c r="I3810">
        <v>1455933653</v>
      </c>
      <c r="J3810">
        <v>1452045653</v>
      </c>
      <c r="K3810" t="b">
        <v>0</v>
      </c>
      <c r="L3810">
        <v>541</v>
      </c>
      <c r="M3810" t="b">
        <v>1</v>
      </c>
      <c r="N3810" t="s">
        <v>8295</v>
      </c>
      <c r="O3810" s="9">
        <f t="shared" si="354"/>
        <v>353</v>
      </c>
      <c r="P3810" s="5">
        <f t="shared" si="355"/>
        <v>326.29205175600737</v>
      </c>
      <c r="Q3810" t="str">
        <f t="shared" si="356"/>
        <v>technology</v>
      </c>
      <c r="R3810" t="str">
        <f t="shared" si="357"/>
        <v>hardware</v>
      </c>
      <c r="S3810" s="10">
        <f t="shared" si="358"/>
        <v>42375.08394675926</v>
      </c>
      <c r="T3810" s="10">
        <f t="shared" si="359"/>
        <v>42420.08394675926</v>
      </c>
    </row>
    <row r="3811" spans="1:20" ht="30" x14ac:dyDescent="0.25">
      <c r="A3811">
        <v>1980</v>
      </c>
      <c r="B3811" s="3" t="s">
        <v>1981</v>
      </c>
      <c r="C3811" s="3" t="s">
        <v>6090</v>
      </c>
      <c r="D3811">
        <v>50000</v>
      </c>
      <c r="E3811">
        <v>177412.01</v>
      </c>
      <c r="F3811" t="s">
        <v>8219</v>
      </c>
      <c r="G3811" t="s">
        <v>8236</v>
      </c>
      <c r="H3811" t="s">
        <v>8249</v>
      </c>
      <c r="I3811">
        <v>1459684862</v>
      </c>
      <c r="J3811">
        <v>1456232462</v>
      </c>
      <c r="K3811" t="b">
        <v>1</v>
      </c>
      <c r="L3811">
        <v>1945</v>
      </c>
      <c r="M3811" t="b">
        <v>1</v>
      </c>
      <c r="N3811" t="s">
        <v>8295</v>
      </c>
      <c r="O3811" s="9">
        <f t="shared" si="354"/>
        <v>355</v>
      </c>
      <c r="P3811" s="5">
        <f t="shared" si="355"/>
        <v>91.214401028277635</v>
      </c>
      <c r="Q3811" t="str">
        <f t="shared" si="356"/>
        <v>technology</v>
      </c>
      <c r="R3811" t="str">
        <f t="shared" si="357"/>
        <v>hardware</v>
      </c>
      <c r="S3811" s="10">
        <f t="shared" si="358"/>
        <v>42423.542384259257</v>
      </c>
      <c r="T3811" s="10">
        <f t="shared" si="359"/>
        <v>42463.500717592593</v>
      </c>
    </row>
    <row r="3812" spans="1:20" ht="45" x14ac:dyDescent="0.25">
      <c r="A3812">
        <v>2270</v>
      </c>
      <c r="B3812" s="3" t="s">
        <v>2271</v>
      </c>
      <c r="C3812" s="3" t="s">
        <v>6380</v>
      </c>
      <c r="D3812">
        <v>25000</v>
      </c>
      <c r="E3812">
        <v>180062</v>
      </c>
      <c r="F3812" t="s">
        <v>8219</v>
      </c>
      <c r="G3812" t="s">
        <v>8224</v>
      </c>
      <c r="H3812" t="s">
        <v>8246</v>
      </c>
      <c r="I3812">
        <v>1484085540</v>
      </c>
      <c r="J3812">
        <v>1482353513</v>
      </c>
      <c r="K3812" t="b">
        <v>0</v>
      </c>
      <c r="L3812">
        <v>1670</v>
      </c>
      <c r="M3812" t="b">
        <v>1</v>
      </c>
      <c r="N3812" t="s">
        <v>8297</v>
      </c>
      <c r="O3812" s="9">
        <f t="shared" si="354"/>
        <v>720</v>
      </c>
      <c r="P3812" s="5">
        <f t="shared" si="355"/>
        <v>107.82155688622754</v>
      </c>
      <c r="Q3812" t="str">
        <f t="shared" si="356"/>
        <v>games</v>
      </c>
      <c r="R3812" t="str">
        <f t="shared" si="357"/>
        <v>tabletop games</v>
      </c>
      <c r="S3812" s="10">
        <f t="shared" si="358"/>
        <v>42725.869363425925</v>
      </c>
      <c r="T3812" s="10">
        <f t="shared" si="359"/>
        <v>42745.915972222225</v>
      </c>
    </row>
    <row r="3813" spans="1:20" ht="45" x14ac:dyDescent="0.25">
      <c r="A3813">
        <v>2327</v>
      </c>
      <c r="B3813" s="3" t="s">
        <v>2328</v>
      </c>
      <c r="C3813" s="3" t="s">
        <v>6437</v>
      </c>
      <c r="D3813">
        <v>35000</v>
      </c>
      <c r="E3813">
        <v>184133.01</v>
      </c>
      <c r="F3813" t="s">
        <v>8219</v>
      </c>
      <c r="G3813" t="s">
        <v>8224</v>
      </c>
      <c r="H3813" t="s">
        <v>8246</v>
      </c>
      <c r="I3813">
        <v>1409090440</v>
      </c>
      <c r="J3813">
        <v>1406066440</v>
      </c>
      <c r="K3813" t="b">
        <v>1</v>
      </c>
      <c r="L3813">
        <v>3355</v>
      </c>
      <c r="M3813" t="b">
        <v>1</v>
      </c>
      <c r="N3813" t="s">
        <v>8298</v>
      </c>
      <c r="O3813" s="9">
        <f t="shared" si="354"/>
        <v>526</v>
      </c>
      <c r="P3813" s="5">
        <f t="shared" si="355"/>
        <v>54.883162444113267</v>
      </c>
      <c r="Q3813" t="str">
        <f t="shared" si="356"/>
        <v>food</v>
      </c>
      <c r="R3813" t="str">
        <f t="shared" si="357"/>
        <v>small batch</v>
      </c>
      <c r="S3813" s="10">
        <f t="shared" si="358"/>
        <v>41842.917129629634</v>
      </c>
      <c r="T3813" s="10">
        <f t="shared" si="359"/>
        <v>41877.917129629634</v>
      </c>
    </row>
    <row r="3814" spans="1:20" ht="60" x14ac:dyDescent="0.25">
      <c r="A3814">
        <v>2019</v>
      </c>
      <c r="B3814" s="3" t="s">
        <v>2020</v>
      </c>
      <c r="C3814" s="3" t="s">
        <v>6129</v>
      </c>
      <c r="D3814">
        <v>40000</v>
      </c>
      <c r="E3814">
        <v>193963.9</v>
      </c>
      <c r="F3814" t="s">
        <v>8219</v>
      </c>
      <c r="G3814" t="s">
        <v>8224</v>
      </c>
      <c r="H3814" t="s">
        <v>8246</v>
      </c>
      <c r="I3814">
        <v>1474563621</v>
      </c>
      <c r="J3814">
        <v>1471971621</v>
      </c>
      <c r="K3814" t="b">
        <v>1</v>
      </c>
      <c r="L3814">
        <v>1780</v>
      </c>
      <c r="M3814" t="b">
        <v>1</v>
      </c>
      <c r="N3814" t="s">
        <v>8295</v>
      </c>
      <c r="O3814" s="9">
        <f t="shared" si="354"/>
        <v>485</v>
      </c>
      <c r="P3814" s="5">
        <f t="shared" si="355"/>
        <v>108.96848314606741</v>
      </c>
      <c r="Q3814" t="str">
        <f t="shared" si="356"/>
        <v>technology</v>
      </c>
      <c r="R3814" t="str">
        <f t="shared" si="357"/>
        <v>hardware</v>
      </c>
      <c r="S3814" s="10">
        <f t="shared" si="358"/>
        <v>42605.70857638889</v>
      </c>
      <c r="T3814" s="10">
        <f t="shared" si="359"/>
        <v>42635.70857638889</v>
      </c>
    </row>
    <row r="3815" spans="1:20" ht="60" x14ac:dyDescent="0.25">
      <c r="A3815">
        <v>2225</v>
      </c>
      <c r="B3815" s="3" t="s">
        <v>2226</v>
      </c>
      <c r="C3815" s="3" t="s">
        <v>6335</v>
      </c>
      <c r="D3815">
        <v>21000</v>
      </c>
      <c r="E3815">
        <v>198415.01</v>
      </c>
      <c r="F3815" t="s">
        <v>8219</v>
      </c>
      <c r="G3815" t="s">
        <v>8225</v>
      </c>
      <c r="H3815" t="s">
        <v>8247</v>
      </c>
      <c r="I3815">
        <v>1411326015</v>
      </c>
      <c r="J3815">
        <v>1408734015</v>
      </c>
      <c r="K3815" t="b">
        <v>0</v>
      </c>
      <c r="L3815">
        <v>1204</v>
      </c>
      <c r="M3815" t="b">
        <v>1</v>
      </c>
      <c r="N3815" t="s">
        <v>8297</v>
      </c>
      <c r="O3815" s="9">
        <f t="shared" si="354"/>
        <v>945</v>
      </c>
      <c r="P3815" s="5">
        <f t="shared" si="355"/>
        <v>164.79651993355483</v>
      </c>
      <c r="Q3815" t="str">
        <f t="shared" si="356"/>
        <v>games</v>
      </c>
      <c r="R3815" t="str">
        <f t="shared" si="357"/>
        <v>tabletop games</v>
      </c>
      <c r="S3815" s="10">
        <f t="shared" si="358"/>
        <v>41873.79184027778</v>
      </c>
      <c r="T3815" s="10">
        <f t="shared" si="359"/>
        <v>41903.79184027778</v>
      </c>
    </row>
    <row r="3816" spans="1:20" ht="45" x14ac:dyDescent="0.25">
      <c r="A3816">
        <v>1977</v>
      </c>
      <c r="B3816" s="3" t="s">
        <v>1978</v>
      </c>
      <c r="C3816" s="3" t="s">
        <v>6087</v>
      </c>
      <c r="D3816">
        <v>50000</v>
      </c>
      <c r="E3816">
        <v>201165</v>
      </c>
      <c r="F3816" t="s">
        <v>8219</v>
      </c>
      <c r="G3816" t="s">
        <v>8224</v>
      </c>
      <c r="H3816" t="s">
        <v>8246</v>
      </c>
      <c r="I3816">
        <v>1450511940</v>
      </c>
      <c r="J3816">
        <v>1446527540</v>
      </c>
      <c r="K3816" t="b">
        <v>1</v>
      </c>
      <c r="L3816">
        <v>821</v>
      </c>
      <c r="M3816" t="b">
        <v>1</v>
      </c>
      <c r="N3816" t="s">
        <v>8295</v>
      </c>
      <c r="O3816" s="9">
        <f t="shared" si="354"/>
        <v>402</v>
      </c>
      <c r="P3816" s="5">
        <f t="shared" si="355"/>
        <v>245.02436053593178</v>
      </c>
      <c r="Q3816" t="str">
        <f t="shared" si="356"/>
        <v>technology</v>
      </c>
      <c r="R3816" t="str">
        <f t="shared" si="357"/>
        <v>hardware</v>
      </c>
      <c r="S3816" s="10">
        <f t="shared" si="358"/>
        <v>42311.216898148152</v>
      </c>
      <c r="T3816" s="10">
        <f t="shared" si="359"/>
        <v>42357.332638888889</v>
      </c>
    </row>
    <row r="3817" spans="1:20" ht="60" x14ac:dyDescent="0.25">
      <c r="A3817">
        <v>2187</v>
      </c>
      <c r="B3817" s="3" t="s">
        <v>2188</v>
      </c>
      <c r="C3817" s="3" t="s">
        <v>6297</v>
      </c>
      <c r="D3817">
        <v>20000</v>
      </c>
      <c r="E3817">
        <v>202928.5</v>
      </c>
      <c r="F3817" t="s">
        <v>8219</v>
      </c>
      <c r="G3817" t="s">
        <v>8224</v>
      </c>
      <c r="H3817" t="s">
        <v>8246</v>
      </c>
      <c r="I3817">
        <v>1428033540</v>
      </c>
      <c r="J3817">
        <v>1425531666</v>
      </c>
      <c r="K3817" t="b">
        <v>1</v>
      </c>
      <c r="L3817">
        <v>3562</v>
      </c>
      <c r="M3817" t="b">
        <v>1</v>
      </c>
      <c r="N3817" t="s">
        <v>8297</v>
      </c>
      <c r="O3817" s="9">
        <f t="shared" si="354"/>
        <v>1015</v>
      </c>
      <c r="P3817" s="5">
        <f t="shared" si="355"/>
        <v>56.970381807973048</v>
      </c>
      <c r="Q3817" t="str">
        <f t="shared" si="356"/>
        <v>games</v>
      </c>
      <c r="R3817" t="str">
        <f t="shared" si="357"/>
        <v>tabletop games</v>
      </c>
      <c r="S3817" s="10">
        <f t="shared" si="358"/>
        <v>42068.209097222221</v>
      </c>
      <c r="T3817" s="10">
        <f t="shared" si="359"/>
        <v>42097.165972222225</v>
      </c>
    </row>
    <row r="3818" spans="1:20" ht="60" x14ac:dyDescent="0.25">
      <c r="A3818">
        <v>1966</v>
      </c>
      <c r="B3818" s="3" t="s">
        <v>1967</v>
      </c>
      <c r="C3818" s="3" t="s">
        <v>6076</v>
      </c>
      <c r="D3818">
        <v>100000</v>
      </c>
      <c r="E3818">
        <v>206743.09</v>
      </c>
      <c r="F3818" t="s">
        <v>8219</v>
      </c>
      <c r="G3818" t="s">
        <v>8224</v>
      </c>
      <c r="H3818" t="s">
        <v>8246</v>
      </c>
      <c r="I3818">
        <v>1408021098</v>
      </c>
      <c r="J3818">
        <v>1405429098</v>
      </c>
      <c r="K3818" t="b">
        <v>1</v>
      </c>
      <c r="L3818">
        <v>1513</v>
      </c>
      <c r="M3818" t="b">
        <v>1</v>
      </c>
      <c r="N3818" t="s">
        <v>8295</v>
      </c>
      <c r="O3818" s="9">
        <f t="shared" si="354"/>
        <v>207</v>
      </c>
      <c r="P3818" s="5">
        <f t="shared" si="355"/>
        <v>136.6444745538665</v>
      </c>
      <c r="Q3818" t="str">
        <f t="shared" si="356"/>
        <v>technology</v>
      </c>
      <c r="R3818" t="str">
        <f t="shared" si="357"/>
        <v>hardware</v>
      </c>
      <c r="S3818" s="10">
        <f t="shared" si="358"/>
        <v>41835.540486111109</v>
      </c>
      <c r="T3818" s="10">
        <f t="shared" si="359"/>
        <v>41865.540486111109</v>
      </c>
    </row>
    <row r="3819" spans="1:20" ht="45" x14ac:dyDescent="0.25">
      <c r="A3819">
        <v>2001</v>
      </c>
      <c r="B3819" s="3" t="s">
        <v>2002</v>
      </c>
      <c r="C3819" s="3" t="s">
        <v>6111</v>
      </c>
      <c r="D3819">
        <v>55000</v>
      </c>
      <c r="E3819">
        <v>210171</v>
      </c>
      <c r="F3819" t="s">
        <v>8219</v>
      </c>
      <c r="G3819" t="s">
        <v>8236</v>
      </c>
      <c r="H3819" t="s">
        <v>8249</v>
      </c>
      <c r="I3819">
        <v>1434139200</v>
      </c>
      <c r="J3819">
        <v>1431406916</v>
      </c>
      <c r="K3819" t="b">
        <v>1</v>
      </c>
      <c r="L3819">
        <v>1637</v>
      </c>
      <c r="M3819" t="b">
        <v>1</v>
      </c>
      <c r="N3819" t="s">
        <v>8295</v>
      </c>
      <c r="O3819" s="9">
        <f t="shared" si="354"/>
        <v>382</v>
      </c>
      <c r="P3819" s="5">
        <f t="shared" si="355"/>
        <v>128.38790470372632</v>
      </c>
      <c r="Q3819" t="str">
        <f t="shared" si="356"/>
        <v>technology</v>
      </c>
      <c r="R3819" t="str">
        <f t="shared" si="357"/>
        <v>hardware</v>
      </c>
      <c r="S3819" s="10">
        <f t="shared" si="358"/>
        <v>42136.209675925929</v>
      </c>
      <c r="T3819" s="10">
        <f t="shared" si="359"/>
        <v>42167.833333333328</v>
      </c>
    </row>
    <row r="3820" spans="1:20" ht="45" x14ac:dyDescent="0.25">
      <c r="A3820">
        <v>1979</v>
      </c>
      <c r="B3820" s="3" t="s">
        <v>1980</v>
      </c>
      <c r="C3820" s="3" t="s">
        <v>6089</v>
      </c>
      <c r="D3820">
        <v>200000</v>
      </c>
      <c r="E3820">
        <v>229802.31</v>
      </c>
      <c r="F3820" t="s">
        <v>8219</v>
      </c>
      <c r="G3820" t="s">
        <v>8224</v>
      </c>
      <c r="H3820" t="s">
        <v>8246</v>
      </c>
      <c r="I3820">
        <v>1447909140</v>
      </c>
      <c r="J3820">
        <v>1444734146</v>
      </c>
      <c r="K3820" t="b">
        <v>1</v>
      </c>
      <c r="L3820">
        <v>813</v>
      </c>
      <c r="M3820" t="b">
        <v>1</v>
      </c>
      <c r="N3820" t="s">
        <v>8295</v>
      </c>
      <c r="O3820" s="9">
        <f t="shared" si="354"/>
        <v>115</v>
      </c>
      <c r="P3820" s="5">
        <f t="shared" si="355"/>
        <v>282.65966789667897</v>
      </c>
      <c r="Q3820" t="str">
        <f t="shared" si="356"/>
        <v>technology</v>
      </c>
      <c r="R3820" t="str">
        <f t="shared" si="357"/>
        <v>hardware</v>
      </c>
      <c r="S3820" s="10">
        <f t="shared" si="358"/>
        <v>42290.460023148145</v>
      </c>
      <c r="T3820" s="10">
        <f t="shared" si="359"/>
        <v>42327.207638888889</v>
      </c>
    </row>
    <row r="3821" spans="1:20" ht="45" x14ac:dyDescent="0.25">
      <c r="A3821">
        <v>1964</v>
      </c>
      <c r="B3821" s="3" t="s">
        <v>1965</v>
      </c>
      <c r="C3821" s="3" t="s">
        <v>6074</v>
      </c>
      <c r="D3821">
        <v>89200</v>
      </c>
      <c r="E3821">
        <v>231543.12</v>
      </c>
      <c r="F3821" t="s">
        <v>8219</v>
      </c>
      <c r="G3821" t="s">
        <v>8237</v>
      </c>
      <c r="H3821" t="s">
        <v>8249</v>
      </c>
      <c r="I3821">
        <v>1461306772</v>
      </c>
      <c r="J3821">
        <v>1458714772</v>
      </c>
      <c r="K3821" t="b">
        <v>1</v>
      </c>
      <c r="L3821">
        <v>1281</v>
      </c>
      <c r="M3821" t="b">
        <v>1</v>
      </c>
      <c r="N3821" t="s">
        <v>8295</v>
      </c>
      <c r="O3821" s="9">
        <f t="shared" si="354"/>
        <v>260</v>
      </c>
      <c r="P3821" s="5">
        <f t="shared" si="355"/>
        <v>180.75185011709601</v>
      </c>
      <c r="Q3821" t="str">
        <f t="shared" si="356"/>
        <v>technology</v>
      </c>
      <c r="R3821" t="str">
        <f t="shared" si="357"/>
        <v>hardware</v>
      </c>
      <c r="S3821" s="10">
        <f t="shared" si="358"/>
        <v>42452.272824074069</v>
      </c>
      <c r="T3821" s="10">
        <f t="shared" si="359"/>
        <v>42482.272824074069</v>
      </c>
    </row>
    <row r="3822" spans="1:20" ht="45" x14ac:dyDescent="0.25">
      <c r="A3822">
        <v>2250</v>
      </c>
      <c r="B3822" s="3" t="s">
        <v>2251</v>
      </c>
      <c r="C3822" s="3" t="s">
        <v>6360</v>
      </c>
      <c r="D3822">
        <v>25000</v>
      </c>
      <c r="E3822">
        <v>243778</v>
      </c>
      <c r="F3822" t="s">
        <v>8219</v>
      </c>
      <c r="G3822" t="s">
        <v>8224</v>
      </c>
      <c r="H3822" t="s">
        <v>8246</v>
      </c>
      <c r="I3822">
        <v>1480727273</v>
      </c>
      <c r="J3822">
        <v>1478131673</v>
      </c>
      <c r="K3822" t="b">
        <v>0</v>
      </c>
      <c r="L3822">
        <v>571</v>
      </c>
      <c r="M3822" t="b">
        <v>1</v>
      </c>
      <c r="N3822" t="s">
        <v>8297</v>
      </c>
      <c r="O3822" s="9">
        <f t="shared" si="354"/>
        <v>975</v>
      </c>
      <c r="P3822" s="5">
        <f t="shared" si="355"/>
        <v>426.93169877408059</v>
      </c>
      <c r="Q3822" t="str">
        <f t="shared" si="356"/>
        <v>games</v>
      </c>
      <c r="R3822" t="str">
        <f t="shared" si="357"/>
        <v>tabletop games</v>
      </c>
      <c r="S3822" s="10">
        <f t="shared" si="358"/>
        <v>42677.005474537036</v>
      </c>
      <c r="T3822" s="10">
        <f t="shared" si="359"/>
        <v>42707.0471412037</v>
      </c>
    </row>
    <row r="3823" spans="1:20" ht="45" x14ac:dyDescent="0.25">
      <c r="A3823">
        <v>2197</v>
      </c>
      <c r="B3823" s="3" t="s">
        <v>2198</v>
      </c>
      <c r="C3823" s="3" t="s">
        <v>6307</v>
      </c>
      <c r="D3823">
        <v>30000</v>
      </c>
      <c r="E3823">
        <v>285309.33</v>
      </c>
      <c r="F3823" t="s">
        <v>8219</v>
      </c>
      <c r="G3823" t="s">
        <v>8224</v>
      </c>
      <c r="H3823" t="s">
        <v>8246</v>
      </c>
      <c r="I3823">
        <v>1425132059</v>
      </c>
      <c r="J3823">
        <v>1422540059</v>
      </c>
      <c r="K3823" t="b">
        <v>0</v>
      </c>
      <c r="L3823">
        <v>4330</v>
      </c>
      <c r="M3823" t="b">
        <v>1</v>
      </c>
      <c r="N3823" t="s">
        <v>8297</v>
      </c>
      <c r="O3823" s="9">
        <f t="shared" si="354"/>
        <v>951</v>
      </c>
      <c r="P3823" s="5">
        <f t="shared" si="355"/>
        <v>65.891300230946882</v>
      </c>
      <c r="Q3823" t="str">
        <f t="shared" si="356"/>
        <v>games</v>
      </c>
      <c r="R3823" t="str">
        <f t="shared" si="357"/>
        <v>tabletop games</v>
      </c>
      <c r="S3823" s="10">
        <f t="shared" si="358"/>
        <v>42033.584016203706</v>
      </c>
      <c r="T3823" s="10">
        <f t="shared" si="359"/>
        <v>42063.584016203706</v>
      </c>
    </row>
    <row r="3824" spans="1:20" ht="60" x14ac:dyDescent="0.25">
      <c r="A3824">
        <v>642</v>
      </c>
      <c r="B3824" s="3" t="s">
        <v>643</v>
      </c>
      <c r="C3824" s="3" t="s">
        <v>4752</v>
      </c>
      <c r="D3824">
        <v>20000</v>
      </c>
      <c r="E3824">
        <v>292097</v>
      </c>
      <c r="F3824" t="s">
        <v>8219</v>
      </c>
      <c r="G3824" t="s">
        <v>8236</v>
      </c>
      <c r="H3824" t="s">
        <v>8249</v>
      </c>
      <c r="I3824">
        <v>1439998674</v>
      </c>
      <c r="J3824">
        <v>1436888274</v>
      </c>
      <c r="K3824" t="b">
        <v>0</v>
      </c>
      <c r="L3824">
        <v>2174</v>
      </c>
      <c r="M3824" t="b">
        <v>1</v>
      </c>
      <c r="N3824" t="s">
        <v>8273</v>
      </c>
      <c r="O3824" s="9">
        <f t="shared" si="354"/>
        <v>1460</v>
      </c>
      <c r="P3824" s="5">
        <f t="shared" si="355"/>
        <v>134.3592456301748</v>
      </c>
      <c r="Q3824" t="str">
        <f t="shared" si="356"/>
        <v>technology</v>
      </c>
      <c r="R3824" t="str">
        <f t="shared" si="357"/>
        <v>wearables</v>
      </c>
      <c r="S3824" s="10">
        <f t="shared" si="358"/>
        <v>42199.651319444441</v>
      </c>
      <c r="T3824" s="10">
        <f t="shared" si="359"/>
        <v>42235.651319444441</v>
      </c>
    </row>
    <row r="3825" spans="1:20" ht="60" x14ac:dyDescent="0.25">
      <c r="A3825">
        <v>2034</v>
      </c>
      <c r="B3825" s="3" t="s">
        <v>2035</v>
      </c>
      <c r="C3825" s="3" t="s">
        <v>6144</v>
      </c>
      <c r="D3825">
        <v>78000</v>
      </c>
      <c r="E3825">
        <v>301719.59000000003</v>
      </c>
      <c r="F3825" t="s">
        <v>8219</v>
      </c>
      <c r="G3825" t="s">
        <v>8224</v>
      </c>
      <c r="H3825" t="s">
        <v>8246</v>
      </c>
      <c r="I3825">
        <v>1430981880</v>
      </c>
      <c r="J3825">
        <v>1426216033</v>
      </c>
      <c r="K3825" t="b">
        <v>1</v>
      </c>
      <c r="L3825">
        <v>508</v>
      </c>
      <c r="M3825" t="b">
        <v>1</v>
      </c>
      <c r="N3825" t="s">
        <v>8295</v>
      </c>
      <c r="O3825" s="9">
        <f t="shared" si="354"/>
        <v>387</v>
      </c>
      <c r="P3825" s="5">
        <f t="shared" si="355"/>
        <v>593.93620078740162</v>
      </c>
      <c r="Q3825" t="str">
        <f t="shared" si="356"/>
        <v>technology</v>
      </c>
      <c r="R3825" t="str">
        <f t="shared" si="357"/>
        <v>hardware</v>
      </c>
      <c r="S3825" s="10">
        <f t="shared" si="358"/>
        <v>42076.130011574074</v>
      </c>
      <c r="T3825" s="10">
        <f t="shared" si="359"/>
        <v>42131.290277777778</v>
      </c>
    </row>
    <row r="3826" spans="1:20" ht="60" x14ac:dyDescent="0.25">
      <c r="A3826">
        <v>2611</v>
      </c>
      <c r="B3826" s="3" t="s">
        <v>2611</v>
      </c>
      <c r="C3826" s="3" t="s">
        <v>6721</v>
      </c>
      <c r="D3826">
        <v>11000</v>
      </c>
      <c r="E3826">
        <v>306970</v>
      </c>
      <c r="F3826" t="s">
        <v>8219</v>
      </c>
      <c r="G3826" t="s">
        <v>8236</v>
      </c>
      <c r="H3826" t="s">
        <v>8249</v>
      </c>
      <c r="I3826">
        <v>1483397940</v>
      </c>
      <c r="J3826">
        <v>1480493014</v>
      </c>
      <c r="K3826" t="b">
        <v>1</v>
      </c>
      <c r="L3826">
        <v>3663</v>
      </c>
      <c r="M3826" t="b">
        <v>1</v>
      </c>
      <c r="N3826" t="s">
        <v>8301</v>
      </c>
      <c r="O3826" s="9">
        <f t="shared" si="354"/>
        <v>2791</v>
      </c>
      <c r="P3826" s="5">
        <f t="shared" si="355"/>
        <v>83.802893802893806</v>
      </c>
      <c r="Q3826" t="str">
        <f t="shared" si="356"/>
        <v>technology</v>
      </c>
      <c r="R3826" t="str">
        <f t="shared" si="357"/>
        <v>space exploration</v>
      </c>
      <c r="S3826" s="10">
        <f t="shared" si="358"/>
        <v>42704.335810185185</v>
      </c>
      <c r="T3826" s="10">
        <f t="shared" si="359"/>
        <v>42737.957638888889</v>
      </c>
    </row>
    <row r="3827" spans="1:20" ht="60" x14ac:dyDescent="0.25">
      <c r="A3827">
        <v>1944</v>
      </c>
      <c r="B3827" s="3" t="s">
        <v>1945</v>
      </c>
      <c r="C3827" s="3" t="s">
        <v>6054</v>
      </c>
      <c r="D3827">
        <v>40000</v>
      </c>
      <c r="E3827">
        <v>315222.2</v>
      </c>
      <c r="F3827" t="s">
        <v>8219</v>
      </c>
      <c r="G3827" t="s">
        <v>8224</v>
      </c>
      <c r="H3827" t="s">
        <v>8246</v>
      </c>
      <c r="I3827">
        <v>1398952890</v>
      </c>
      <c r="J3827">
        <v>1396360890</v>
      </c>
      <c r="K3827" t="b">
        <v>1</v>
      </c>
      <c r="L3827">
        <v>1789</v>
      </c>
      <c r="M3827" t="b">
        <v>1</v>
      </c>
      <c r="N3827" t="s">
        <v>8295</v>
      </c>
      <c r="O3827" s="9">
        <f t="shared" si="354"/>
        <v>788</v>
      </c>
      <c r="P3827" s="5">
        <f t="shared" si="355"/>
        <v>176.200223588597</v>
      </c>
      <c r="Q3827" t="str">
        <f t="shared" si="356"/>
        <v>technology</v>
      </c>
      <c r="R3827" t="str">
        <f t="shared" si="357"/>
        <v>hardware</v>
      </c>
      <c r="S3827" s="10">
        <f t="shared" si="358"/>
        <v>41730.584374999999</v>
      </c>
      <c r="T3827" s="10">
        <f t="shared" si="359"/>
        <v>41760.584374999999</v>
      </c>
    </row>
    <row r="3828" spans="1:20" ht="60" x14ac:dyDescent="0.25">
      <c r="A3828">
        <v>1941</v>
      </c>
      <c r="B3828" s="3" t="s">
        <v>1942</v>
      </c>
      <c r="C3828" s="3" t="s">
        <v>6051</v>
      </c>
      <c r="D3828">
        <v>250000</v>
      </c>
      <c r="E3828">
        <v>315295.89</v>
      </c>
      <c r="F3828" t="s">
        <v>8219</v>
      </c>
      <c r="G3828" t="s">
        <v>8224</v>
      </c>
      <c r="H3828" t="s">
        <v>8246</v>
      </c>
      <c r="I3828">
        <v>1400137131</v>
      </c>
      <c r="J3828">
        <v>1397545131</v>
      </c>
      <c r="K3828" t="b">
        <v>1</v>
      </c>
      <c r="L3828">
        <v>4883</v>
      </c>
      <c r="M3828" t="b">
        <v>1</v>
      </c>
      <c r="N3828" t="s">
        <v>8295</v>
      </c>
      <c r="O3828" s="9">
        <f t="shared" si="354"/>
        <v>126</v>
      </c>
      <c r="P3828" s="5">
        <f t="shared" si="355"/>
        <v>64.570118779438872</v>
      </c>
      <c r="Q3828" t="str">
        <f t="shared" si="356"/>
        <v>technology</v>
      </c>
      <c r="R3828" t="str">
        <f t="shared" si="357"/>
        <v>hardware</v>
      </c>
      <c r="S3828" s="10">
        <f t="shared" si="358"/>
        <v>41744.290868055556</v>
      </c>
      <c r="T3828" s="10">
        <f t="shared" si="359"/>
        <v>41774.290868055556</v>
      </c>
    </row>
    <row r="3829" spans="1:20" ht="45" x14ac:dyDescent="0.25">
      <c r="A3829">
        <v>1945</v>
      </c>
      <c r="B3829" s="3" t="s">
        <v>1946</v>
      </c>
      <c r="C3829" s="3" t="s">
        <v>6055</v>
      </c>
      <c r="D3829">
        <v>100000</v>
      </c>
      <c r="E3829">
        <v>348018</v>
      </c>
      <c r="F3829" t="s">
        <v>8219</v>
      </c>
      <c r="G3829" t="s">
        <v>8227</v>
      </c>
      <c r="H3829" t="s">
        <v>8249</v>
      </c>
      <c r="I3829">
        <v>1436680958</v>
      </c>
      <c r="J3829">
        <v>1433224958</v>
      </c>
      <c r="K3829" t="b">
        <v>1</v>
      </c>
      <c r="L3829">
        <v>680</v>
      </c>
      <c r="M3829" t="b">
        <v>1</v>
      </c>
      <c r="N3829" t="s">
        <v>8295</v>
      </c>
      <c r="O3829" s="9">
        <f t="shared" si="354"/>
        <v>348</v>
      </c>
      <c r="P3829" s="5">
        <f t="shared" si="355"/>
        <v>511.79117647058825</v>
      </c>
      <c r="Q3829" t="str">
        <f t="shared" si="356"/>
        <v>technology</v>
      </c>
      <c r="R3829" t="str">
        <f t="shared" si="357"/>
        <v>hardware</v>
      </c>
      <c r="S3829" s="10">
        <f t="shared" si="358"/>
        <v>42157.251828703709</v>
      </c>
      <c r="T3829" s="10">
        <f t="shared" si="359"/>
        <v>42197.251828703709</v>
      </c>
    </row>
    <row r="3830" spans="1:20" ht="30" x14ac:dyDescent="0.25">
      <c r="A3830">
        <v>1954</v>
      </c>
      <c r="B3830" s="3" t="s">
        <v>1955</v>
      </c>
      <c r="C3830" s="3" t="s">
        <v>6064</v>
      </c>
      <c r="D3830">
        <v>50000</v>
      </c>
      <c r="E3830">
        <v>349474</v>
      </c>
      <c r="F3830" t="s">
        <v>8219</v>
      </c>
      <c r="G3830" t="s">
        <v>8224</v>
      </c>
      <c r="H3830" t="s">
        <v>8246</v>
      </c>
      <c r="I3830">
        <v>1457758800</v>
      </c>
      <c r="J3830">
        <v>1453730176</v>
      </c>
      <c r="K3830" t="b">
        <v>1</v>
      </c>
      <c r="L3830">
        <v>415</v>
      </c>
      <c r="M3830" t="b">
        <v>1</v>
      </c>
      <c r="N3830" t="s">
        <v>8295</v>
      </c>
      <c r="O3830" s="9">
        <f t="shared" si="354"/>
        <v>699</v>
      </c>
      <c r="P3830" s="5">
        <f t="shared" si="355"/>
        <v>842.10602409638557</v>
      </c>
      <c r="Q3830" t="str">
        <f t="shared" si="356"/>
        <v>technology</v>
      </c>
      <c r="R3830" t="str">
        <f t="shared" si="357"/>
        <v>hardware</v>
      </c>
      <c r="S3830" s="10">
        <f t="shared" si="358"/>
        <v>42394.580740740741</v>
      </c>
      <c r="T3830" s="10">
        <f t="shared" si="359"/>
        <v>42441.208333333328</v>
      </c>
    </row>
    <row r="3831" spans="1:20" ht="60" x14ac:dyDescent="0.25">
      <c r="A3831">
        <v>2070</v>
      </c>
      <c r="B3831" s="3" t="s">
        <v>2071</v>
      </c>
      <c r="C3831" s="3" t="s">
        <v>6180</v>
      </c>
      <c r="D3831">
        <v>125000</v>
      </c>
      <c r="E3831">
        <v>396659</v>
      </c>
      <c r="F3831" t="s">
        <v>8219</v>
      </c>
      <c r="G3831" t="s">
        <v>8236</v>
      </c>
      <c r="H3831" t="s">
        <v>8249</v>
      </c>
      <c r="I3831">
        <v>1467128723</v>
      </c>
      <c r="J3831">
        <v>1464536723</v>
      </c>
      <c r="K3831" t="b">
        <v>0</v>
      </c>
      <c r="L3831">
        <v>1530</v>
      </c>
      <c r="M3831" t="b">
        <v>1</v>
      </c>
      <c r="N3831" t="s">
        <v>8295</v>
      </c>
      <c r="O3831" s="9">
        <f t="shared" si="354"/>
        <v>317</v>
      </c>
      <c r="P3831" s="5">
        <f t="shared" si="355"/>
        <v>259.25424836601309</v>
      </c>
      <c r="Q3831" t="str">
        <f t="shared" si="356"/>
        <v>technology</v>
      </c>
      <c r="R3831" t="str">
        <f t="shared" si="357"/>
        <v>hardware</v>
      </c>
      <c r="S3831" s="10">
        <f t="shared" si="358"/>
        <v>42519.6565162037</v>
      </c>
      <c r="T3831" s="10">
        <f t="shared" si="359"/>
        <v>42549.6565162037</v>
      </c>
    </row>
    <row r="3832" spans="1:20" ht="45" x14ac:dyDescent="0.25">
      <c r="A3832">
        <v>2011</v>
      </c>
      <c r="B3832" s="3" t="s">
        <v>2012</v>
      </c>
      <c r="C3832" s="3" t="s">
        <v>6121</v>
      </c>
      <c r="D3832">
        <v>50000</v>
      </c>
      <c r="E3832">
        <v>409782</v>
      </c>
      <c r="F3832" t="s">
        <v>8219</v>
      </c>
      <c r="G3832" t="s">
        <v>8239</v>
      </c>
      <c r="H3832" t="s">
        <v>8249</v>
      </c>
      <c r="I3832">
        <v>1452553200</v>
      </c>
      <c r="J3832">
        <v>1449650173</v>
      </c>
      <c r="K3832" t="b">
        <v>1</v>
      </c>
      <c r="L3832">
        <v>971</v>
      </c>
      <c r="M3832" t="b">
        <v>1</v>
      </c>
      <c r="N3832" t="s">
        <v>8295</v>
      </c>
      <c r="O3832" s="9">
        <f t="shared" si="354"/>
        <v>820</v>
      </c>
      <c r="P3832" s="5">
        <f t="shared" si="355"/>
        <v>422.02059732234807</v>
      </c>
      <c r="Q3832" t="str">
        <f t="shared" si="356"/>
        <v>technology</v>
      </c>
      <c r="R3832" t="str">
        <f t="shared" si="357"/>
        <v>hardware</v>
      </c>
      <c r="S3832" s="10">
        <f t="shared" si="358"/>
        <v>42347.358483796299</v>
      </c>
      <c r="T3832" s="10">
        <f t="shared" si="359"/>
        <v>42380.958333333328</v>
      </c>
    </row>
    <row r="3833" spans="1:20" ht="60" x14ac:dyDescent="0.25">
      <c r="A3833">
        <v>1515</v>
      </c>
      <c r="B3833" s="3" t="s">
        <v>1516</v>
      </c>
      <c r="C3833" s="3" t="s">
        <v>5625</v>
      </c>
      <c r="D3833">
        <v>300000</v>
      </c>
      <c r="E3833">
        <v>471567</v>
      </c>
      <c r="F3833" t="s">
        <v>8219</v>
      </c>
      <c r="G3833" t="s">
        <v>8234</v>
      </c>
      <c r="H3833" t="s">
        <v>8254</v>
      </c>
      <c r="I3833">
        <v>1458104697</v>
      </c>
      <c r="J3833">
        <v>1455516297</v>
      </c>
      <c r="K3833" t="b">
        <v>1</v>
      </c>
      <c r="L3833">
        <v>555</v>
      </c>
      <c r="M3833" t="b">
        <v>1</v>
      </c>
      <c r="N3833" t="s">
        <v>8285</v>
      </c>
      <c r="O3833" s="9">
        <f t="shared" si="354"/>
        <v>157</v>
      </c>
      <c r="P3833" s="5">
        <f t="shared" si="355"/>
        <v>849.67027027027029</v>
      </c>
      <c r="Q3833" t="str">
        <f t="shared" si="356"/>
        <v>photography</v>
      </c>
      <c r="R3833" t="str">
        <f t="shared" si="357"/>
        <v>photobooks</v>
      </c>
      <c r="S3833" s="10">
        <f t="shared" si="358"/>
        <v>42415.253437499996</v>
      </c>
      <c r="T3833" s="10">
        <f t="shared" si="359"/>
        <v>42445.211770833332</v>
      </c>
    </row>
    <row r="3834" spans="1:20" ht="60" x14ac:dyDescent="0.25">
      <c r="A3834">
        <v>2064</v>
      </c>
      <c r="B3834" s="3" t="s">
        <v>2065</v>
      </c>
      <c r="C3834" s="3" t="s">
        <v>6174</v>
      </c>
      <c r="D3834">
        <v>261962</v>
      </c>
      <c r="E3834">
        <v>500784.27</v>
      </c>
      <c r="F3834" t="s">
        <v>8219</v>
      </c>
      <c r="G3834" t="s">
        <v>8224</v>
      </c>
      <c r="H3834" t="s">
        <v>8246</v>
      </c>
      <c r="I3834">
        <v>1370001600</v>
      </c>
      <c r="J3834">
        <v>1366879523</v>
      </c>
      <c r="K3834" t="b">
        <v>0</v>
      </c>
      <c r="L3834">
        <v>5812</v>
      </c>
      <c r="M3834" t="b">
        <v>1</v>
      </c>
      <c r="N3834" t="s">
        <v>8295</v>
      </c>
      <c r="O3834" s="9">
        <f t="shared" si="354"/>
        <v>191</v>
      </c>
      <c r="P3834" s="5">
        <f t="shared" si="355"/>
        <v>86.163845492085343</v>
      </c>
      <c r="Q3834" t="str">
        <f t="shared" si="356"/>
        <v>technology</v>
      </c>
      <c r="R3834" t="str">
        <f t="shared" si="357"/>
        <v>hardware</v>
      </c>
      <c r="S3834" s="10">
        <f t="shared" si="358"/>
        <v>41389.364849537036</v>
      </c>
      <c r="T3834" s="10">
        <f t="shared" si="359"/>
        <v>41425.5</v>
      </c>
    </row>
    <row r="3835" spans="1:20" ht="60" x14ac:dyDescent="0.25">
      <c r="A3835">
        <v>1973</v>
      </c>
      <c r="B3835" s="3" t="s">
        <v>1974</v>
      </c>
      <c r="C3835" s="3" t="s">
        <v>6083</v>
      </c>
      <c r="D3835">
        <v>198000</v>
      </c>
      <c r="E3835">
        <v>508525.01</v>
      </c>
      <c r="F3835" t="s">
        <v>8219</v>
      </c>
      <c r="G3835" t="s">
        <v>8224</v>
      </c>
      <c r="H3835" t="s">
        <v>8246</v>
      </c>
      <c r="I3835">
        <v>1470466800</v>
      </c>
      <c r="J3835">
        <v>1467134464</v>
      </c>
      <c r="K3835" t="b">
        <v>1</v>
      </c>
      <c r="L3835">
        <v>2051</v>
      </c>
      <c r="M3835" t="b">
        <v>1</v>
      </c>
      <c r="N3835" t="s">
        <v>8295</v>
      </c>
      <c r="O3835" s="9">
        <f t="shared" si="354"/>
        <v>257</v>
      </c>
      <c r="P3835" s="5">
        <f t="shared" si="355"/>
        <v>247.94003412969283</v>
      </c>
      <c r="Q3835" t="str">
        <f t="shared" si="356"/>
        <v>technology</v>
      </c>
      <c r="R3835" t="str">
        <f t="shared" si="357"/>
        <v>hardware</v>
      </c>
      <c r="S3835" s="10">
        <f t="shared" si="358"/>
        <v>42549.722962962958</v>
      </c>
      <c r="T3835" s="10">
        <f t="shared" si="359"/>
        <v>42588.291666666672</v>
      </c>
    </row>
    <row r="3836" spans="1:20" ht="60" x14ac:dyDescent="0.25">
      <c r="A3836">
        <v>1978</v>
      </c>
      <c r="B3836" s="3" t="s">
        <v>1979</v>
      </c>
      <c r="C3836" s="3" t="s">
        <v>6088</v>
      </c>
      <c r="D3836">
        <v>50000</v>
      </c>
      <c r="E3836">
        <v>513422.57</v>
      </c>
      <c r="F3836" t="s">
        <v>8219</v>
      </c>
      <c r="G3836" t="s">
        <v>8224</v>
      </c>
      <c r="H3836" t="s">
        <v>8246</v>
      </c>
      <c r="I3836">
        <v>1339484400</v>
      </c>
      <c r="J3836">
        <v>1336627492</v>
      </c>
      <c r="K3836" t="b">
        <v>1</v>
      </c>
      <c r="L3836">
        <v>388</v>
      </c>
      <c r="M3836" t="b">
        <v>1</v>
      </c>
      <c r="N3836" t="s">
        <v>8295</v>
      </c>
      <c r="O3836" s="9">
        <f t="shared" si="354"/>
        <v>1027</v>
      </c>
      <c r="P3836" s="5">
        <f t="shared" si="355"/>
        <v>1323.2540463917526</v>
      </c>
      <c r="Q3836" t="str">
        <f t="shared" si="356"/>
        <v>technology</v>
      </c>
      <c r="R3836" t="str">
        <f t="shared" si="357"/>
        <v>hardware</v>
      </c>
      <c r="S3836" s="10">
        <f t="shared" si="358"/>
        <v>41039.225601851853</v>
      </c>
      <c r="T3836" s="10">
        <f t="shared" si="359"/>
        <v>41072.291666666664</v>
      </c>
    </row>
    <row r="3837" spans="1:20" ht="60" x14ac:dyDescent="0.25">
      <c r="A3837">
        <v>1478</v>
      </c>
      <c r="B3837" s="3" t="s">
        <v>1479</v>
      </c>
      <c r="C3837" s="3" t="s">
        <v>5588</v>
      </c>
      <c r="D3837">
        <v>50000</v>
      </c>
      <c r="E3837">
        <v>590807.11</v>
      </c>
      <c r="F3837" t="s">
        <v>8219</v>
      </c>
      <c r="G3837" t="s">
        <v>8224</v>
      </c>
      <c r="H3837" t="s">
        <v>8246</v>
      </c>
      <c r="I3837">
        <v>1368564913</v>
      </c>
      <c r="J3837">
        <v>1367355313</v>
      </c>
      <c r="K3837" t="b">
        <v>1</v>
      </c>
      <c r="L3837">
        <v>20242</v>
      </c>
      <c r="M3837" t="b">
        <v>1</v>
      </c>
      <c r="N3837" t="s">
        <v>8288</v>
      </c>
      <c r="O3837" s="9">
        <f t="shared" si="354"/>
        <v>1182</v>
      </c>
      <c r="P3837" s="5">
        <f t="shared" si="355"/>
        <v>29.187190495010373</v>
      </c>
      <c r="Q3837" t="str">
        <f t="shared" si="356"/>
        <v>publishing</v>
      </c>
      <c r="R3837" t="str">
        <f t="shared" si="357"/>
        <v>radio &amp; podcasts</v>
      </c>
      <c r="S3837" s="10">
        <f t="shared" si="358"/>
        <v>41394.871678240743</v>
      </c>
      <c r="T3837" s="10">
        <f t="shared" si="359"/>
        <v>41408.871678240743</v>
      </c>
    </row>
    <row r="3838" spans="1:20" ht="60" x14ac:dyDescent="0.25">
      <c r="A3838">
        <v>2013</v>
      </c>
      <c r="B3838" s="3" t="s">
        <v>2014</v>
      </c>
      <c r="C3838" s="3" t="s">
        <v>6123</v>
      </c>
      <c r="D3838">
        <v>160000</v>
      </c>
      <c r="E3838">
        <v>791862</v>
      </c>
      <c r="F3838" t="s">
        <v>8219</v>
      </c>
      <c r="G3838" t="s">
        <v>8224</v>
      </c>
      <c r="H3838" t="s">
        <v>8246</v>
      </c>
      <c r="I3838">
        <v>1468019014</v>
      </c>
      <c r="J3838">
        <v>1462835014</v>
      </c>
      <c r="K3838" t="b">
        <v>1</v>
      </c>
      <c r="L3838">
        <v>4562</v>
      </c>
      <c r="M3838" t="b">
        <v>1</v>
      </c>
      <c r="N3838" t="s">
        <v>8295</v>
      </c>
      <c r="O3838" s="9">
        <f t="shared" si="354"/>
        <v>495</v>
      </c>
      <c r="P3838" s="5">
        <f t="shared" si="355"/>
        <v>173.57781674704077</v>
      </c>
      <c r="Q3838" t="str">
        <f t="shared" si="356"/>
        <v>technology</v>
      </c>
      <c r="R3838" t="str">
        <f t="shared" si="357"/>
        <v>hardware</v>
      </c>
      <c r="S3838" s="10">
        <f t="shared" si="358"/>
        <v>42499.960810185185</v>
      </c>
      <c r="T3838" s="10">
        <f t="shared" si="359"/>
        <v>42559.960810185185</v>
      </c>
    </row>
    <row r="3839" spans="1:20" ht="30" x14ac:dyDescent="0.25">
      <c r="A3839">
        <v>1948</v>
      </c>
      <c r="B3839" s="3" t="s">
        <v>1949</v>
      </c>
      <c r="C3839" s="3" t="s">
        <v>6058</v>
      </c>
      <c r="D3839">
        <v>100000</v>
      </c>
      <c r="E3839">
        <v>800211</v>
      </c>
      <c r="F3839" t="s">
        <v>8219</v>
      </c>
      <c r="G3839" t="s">
        <v>8224</v>
      </c>
      <c r="H3839" t="s">
        <v>8246</v>
      </c>
      <c r="I3839">
        <v>1465232520</v>
      </c>
      <c r="J3839">
        <v>1460557809</v>
      </c>
      <c r="K3839" t="b">
        <v>1</v>
      </c>
      <c r="L3839">
        <v>4245</v>
      </c>
      <c r="M3839" t="b">
        <v>1</v>
      </c>
      <c r="N3839" t="s">
        <v>8295</v>
      </c>
      <c r="O3839" s="9">
        <f t="shared" si="354"/>
        <v>800</v>
      </c>
      <c r="P3839" s="5">
        <f t="shared" si="355"/>
        <v>188.50671378091872</v>
      </c>
      <c r="Q3839" t="str">
        <f t="shared" si="356"/>
        <v>technology</v>
      </c>
      <c r="R3839" t="str">
        <f t="shared" si="357"/>
        <v>hardware</v>
      </c>
      <c r="S3839" s="10">
        <f t="shared" si="358"/>
        <v>42473.604270833333</v>
      </c>
      <c r="T3839" s="10">
        <f t="shared" si="359"/>
        <v>42527.709722222222</v>
      </c>
    </row>
    <row r="3840" spans="1:20" ht="30" x14ac:dyDescent="0.25">
      <c r="A3840">
        <v>2076</v>
      </c>
      <c r="B3840" s="3" t="s">
        <v>2077</v>
      </c>
      <c r="C3840" s="3" t="s">
        <v>6186</v>
      </c>
      <c r="D3840">
        <v>179000</v>
      </c>
      <c r="E3840">
        <v>972594.99</v>
      </c>
      <c r="F3840" t="s">
        <v>8219</v>
      </c>
      <c r="G3840" t="s">
        <v>8225</v>
      </c>
      <c r="H3840" t="s">
        <v>8247</v>
      </c>
      <c r="I3840">
        <v>1406149689</v>
      </c>
      <c r="J3840">
        <v>1402693689</v>
      </c>
      <c r="K3840" t="b">
        <v>0</v>
      </c>
      <c r="L3840">
        <v>8359</v>
      </c>
      <c r="M3840" t="b">
        <v>1</v>
      </c>
      <c r="N3840" t="s">
        <v>8295</v>
      </c>
      <c r="O3840" s="9">
        <f t="shared" si="354"/>
        <v>543</v>
      </c>
      <c r="P3840" s="5">
        <f t="shared" si="355"/>
        <v>116.35303146309367</v>
      </c>
      <c r="Q3840" t="str">
        <f t="shared" si="356"/>
        <v>technology</v>
      </c>
      <c r="R3840" t="str">
        <f t="shared" si="357"/>
        <v>hardware</v>
      </c>
      <c r="S3840" s="10">
        <f t="shared" si="358"/>
        <v>41803.880659722221</v>
      </c>
      <c r="T3840" s="10">
        <f t="shared" si="359"/>
        <v>41843.880659722221</v>
      </c>
    </row>
    <row r="3841" spans="1:20" ht="60" x14ac:dyDescent="0.25">
      <c r="A3841">
        <v>1971</v>
      </c>
      <c r="B3841" s="3" t="s">
        <v>1972</v>
      </c>
      <c r="C3841" s="3" t="s">
        <v>6081</v>
      </c>
      <c r="D3841">
        <v>400000</v>
      </c>
      <c r="E3841">
        <v>1052110.8700000001</v>
      </c>
      <c r="F3841" t="s">
        <v>8219</v>
      </c>
      <c r="G3841" t="s">
        <v>8224</v>
      </c>
      <c r="H3841" t="s">
        <v>8246</v>
      </c>
      <c r="I3841">
        <v>1384488000</v>
      </c>
      <c r="J3841">
        <v>1381752061</v>
      </c>
      <c r="K3841" t="b">
        <v>1</v>
      </c>
      <c r="L3841">
        <v>3863</v>
      </c>
      <c r="M3841" t="b">
        <v>1</v>
      </c>
      <c r="N3841" t="s">
        <v>8295</v>
      </c>
      <c r="O3841" s="9">
        <f t="shared" si="354"/>
        <v>263</v>
      </c>
      <c r="P3841" s="5">
        <f t="shared" si="355"/>
        <v>272.35590732591254</v>
      </c>
      <c r="Q3841" t="str">
        <f t="shared" si="356"/>
        <v>technology</v>
      </c>
      <c r="R3841" t="str">
        <f t="shared" si="357"/>
        <v>hardware</v>
      </c>
      <c r="S3841" s="10">
        <f t="shared" si="358"/>
        <v>41561.500706018516</v>
      </c>
      <c r="T3841" s="10">
        <f t="shared" si="359"/>
        <v>41593.166666666664</v>
      </c>
    </row>
    <row r="3842" spans="1:20" ht="45" x14ac:dyDescent="0.25">
      <c r="A3842">
        <v>2014</v>
      </c>
      <c r="B3842" s="3" t="s">
        <v>2015</v>
      </c>
      <c r="C3842" s="3" t="s">
        <v>6124</v>
      </c>
      <c r="D3842">
        <v>30000</v>
      </c>
      <c r="E3842">
        <v>2344134.67</v>
      </c>
      <c r="F3842" t="s">
        <v>8219</v>
      </c>
      <c r="G3842" t="s">
        <v>8224</v>
      </c>
      <c r="H3842" t="s">
        <v>8246</v>
      </c>
      <c r="I3842">
        <v>1364184539</v>
      </c>
      <c r="J3842">
        <v>1361250539</v>
      </c>
      <c r="K3842" t="b">
        <v>1</v>
      </c>
      <c r="L3842">
        <v>26457</v>
      </c>
      <c r="M3842" t="b">
        <v>1</v>
      </c>
      <c r="N3842" t="s">
        <v>8295</v>
      </c>
      <c r="O3842" s="9">
        <f t="shared" si="354"/>
        <v>7814</v>
      </c>
      <c r="P3842" s="5">
        <f t="shared" si="355"/>
        <v>88.601680840609291</v>
      </c>
      <c r="Q3842" t="str">
        <f t="shared" si="356"/>
        <v>technology</v>
      </c>
      <c r="R3842" t="str">
        <f t="shared" si="357"/>
        <v>hardware</v>
      </c>
      <c r="S3842" s="10">
        <f t="shared" si="358"/>
        <v>41324.214571759258</v>
      </c>
      <c r="T3842" s="10">
        <f t="shared" si="359"/>
        <v>41358.172905092593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9">
        <f t="shared" ref="O3843:O3906" si="360">ROUND((E3843/D3843)*100,0)</f>
        <v>9</v>
      </c>
      <c r="P3843" s="5">
        <f t="shared" ref="P3843:P3906" si="361">E3843/L3843</f>
        <v>25.647058823529413</v>
      </c>
      <c r="Q3843" t="str">
        <f t="shared" ref="Q3843:Q3906" si="362">LEFT(N3843,SEARCH("/",N3843)-1)</f>
        <v>theater</v>
      </c>
      <c r="R3843" t="str">
        <f t="shared" ref="R3843:R3906" si="363">RIGHT(N3843,LEN(N3843)-SEARCH("/",N3843,1))</f>
        <v>plays</v>
      </c>
      <c r="S3843" s="10">
        <f t="shared" ref="S3843:S3906" si="364">(((J3843/60)/60)/24)+DATE(1970,1,1)</f>
        <v>41780.785729166666</v>
      </c>
      <c r="T3843" s="10">
        <f t="shared" ref="T3843:T3906" si="365">(((I3843/60)/60)/24)+DATE(1970,1,1)</f>
        <v>41840.785729166666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9">
        <f t="shared" si="360"/>
        <v>22</v>
      </c>
      <c r="P3844" s="5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0">
        <f t="shared" si="364"/>
        <v>41740.493657407409</v>
      </c>
      <c r="T3844" s="10">
        <f t="shared" si="365"/>
        <v>41770.493657407409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9">
        <f t="shared" si="360"/>
        <v>21</v>
      </c>
      <c r="P3845" s="5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0">
        <f t="shared" si="364"/>
        <v>41766.072500000002</v>
      </c>
      <c r="T3845" s="10">
        <f t="shared" si="365"/>
        <v>41791.072500000002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9">
        <f t="shared" si="360"/>
        <v>41</v>
      </c>
      <c r="P3846" s="5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0">
        <f t="shared" si="364"/>
        <v>41766.617291666669</v>
      </c>
      <c r="T3846" s="10">
        <f t="shared" si="365"/>
        <v>41793.290972222225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9">
        <f t="shared" si="360"/>
        <v>2</v>
      </c>
      <c r="P3847" s="5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0">
        <f t="shared" si="364"/>
        <v>42248.627013888887</v>
      </c>
      <c r="T3847" s="10">
        <f t="shared" si="365"/>
        <v>42278.627013888887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9">
        <f t="shared" si="360"/>
        <v>3</v>
      </c>
      <c r="P3848" s="5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0">
        <f t="shared" si="364"/>
        <v>41885.221550925926</v>
      </c>
      <c r="T3848" s="10">
        <f t="shared" si="365"/>
        <v>41916.290972222225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9">
        <f t="shared" si="360"/>
        <v>16</v>
      </c>
      <c r="P3849" s="5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0">
        <f t="shared" si="364"/>
        <v>42159.224432870367</v>
      </c>
      <c r="T3849" s="10">
        <f t="shared" si="365"/>
        <v>42204.224432870367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9">
        <f t="shared" si="360"/>
        <v>16</v>
      </c>
      <c r="P3850" s="5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0">
        <f t="shared" si="364"/>
        <v>42265.817002314812</v>
      </c>
      <c r="T3850" s="10">
        <f t="shared" si="365"/>
        <v>42295.817002314812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9">
        <f t="shared" si="360"/>
        <v>7</v>
      </c>
      <c r="P3851" s="5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0">
        <f t="shared" si="364"/>
        <v>42136.767175925925</v>
      </c>
      <c r="T3851" s="10">
        <f t="shared" si="365"/>
        <v>42166.767175925925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9">
        <f t="shared" si="360"/>
        <v>4</v>
      </c>
      <c r="P3852" s="5">
        <f t="shared" si="361"/>
        <v>9.5</v>
      </c>
      <c r="Q3852" t="str">
        <f t="shared" si="362"/>
        <v>theater</v>
      </c>
      <c r="R3852" t="str">
        <f t="shared" si="363"/>
        <v>plays</v>
      </c>
      <c r="S3852" s="10">
        <f t="shared" si="364"/>
        <v>41975.124340277776</v>
      </c>
      <c r="T3852" s="10">
        <f t="shared" si="365"/>
        <v>42005.124340277776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9">
        <f t="shared" si="360"/>
        <v>34</v>
      </c>
      <c r="P3853" s="5">
        <f t="shared" si="361"/>
        <v>35.5</v>
      </c>
      <c r="Q3853" t="str">
        <f t="shared" si="362"/>
        <v>theater</v>
      </c>
      <c r="R3853" t="str">
        <f t="shared" si="363"/>
        <v>plays</v>
      </c>
      <c r="S3853" s="10">
        <f t="shared" si="364"/>
        <v>42172.439571759256</v>
      </c>
      <c r="T3853" s="10">
        <f t="shared" si="365"/>
        <v>42202.439571759256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9">
        <f t="shared" si="360"/>
        <v>0</v>
      </c>
      <c r="P3854" s="5">
        <f t="shared" si="361"/>
        <v>10</v>
      </c>
      <c r="Q3854" t="str">
        <f t="shared" si="362"/>
        <v>theater</v>
      </c>
      <c r="R3854" t="str">
        <f t="shared" si="363"/>
        <v>plays</v>
      </c>
      <c r="S3854" s="10">
        <f t="shared" si="364"/>
        <v>42065.190694444449</v>
      </c>
      <c r="T3854" s="10">
        <f t="shared" si="365"/>
        <v>42090.149027777778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9">
        <f t="shared" si="360"/>
        <v>0</v>
      </c>
      <c r="P3855" s="5">
        <f t="shared" si="361"/>
        <v>13</v>
      </c>
      <c r="Q3855" t="str">
        <f t="shared" si="362"/>
        <v>theater</v>
      </c>
      <c r="R3855" t="str">
        <f t="shared" si="363"/>
        <v>plays</v>
      </c>
      <c r="S3855" s="10">
        <f t="shared" si="364"/>
        <v>41848.84002314815</v>
      </c>
      <c r="T3855" s="10">
        <f t="shared" si="365"/>
        <v>41883.84002314815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9">
        <f t="shared" si="360"/>
        <v>16</v>
      </c>
      <c r="P3856" s="5">
        <f t="shared" si="361"/>
        <v>89.4</v>
      </c>
      <c r="Q3856" t="str">
        <f t="shared" si="362"/>
        <v>theater</v>
      </c>
      <c r="R3856" t="str">
        <f t="shared" si="363"/>
        <v>plays</v>
      </c>
      <c r="S3856" s="10">
        <f t="shared" si="364"/>
        <v>42103.884930555556</v>
      </c>
      <c r="T3856" s="10">
        <f t="shared" si="365"/>
        <v>42133.884930555556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9">
        <f t="shared" si="360"/>
        <v>3</v>
      </c>
      <c r="P3857" s="5">
        <f t="shared" si="361"/>
        <v>25</v>
      </c>
      <c r="Q3857" t="str">
        <f t="shared" si="362"/>
        <v>theater</v>
      </c>
      <c r="R3857" t="str">
        <f t="shared" si="363"/>
        <v>plays</v>
      </c>
      <c r="S3857" s="10">
        <f t="shared" si="364"/>
        <v>42059.970729166671</v>
      </c>
      <c r="T3857" s="10">
        <f t="shared" si="365"/>
        <v>42089.929062499999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9">
        <f t="shared" si="360"/>
        <v>0</v>
      </c>
      <c r="P3858" s="5">
        <f t="shared" si="361"/>
        <v>1</v>
      </c>
      <c r="Q3858" t="str">
        <f t="shared" si="362"/>
        <v>theater</v>
      </c>
      <c r="R3858" t="str">
        <f t="shared" si="363"/>
        <v>plays</v>
      </c>
      <c r="S3858" s="10">
        <f t="shared" si="364"/>
        <v>42041.743090277778</v>
      </c>
      <c r="T3858" s="10">
        <f t="shared" si="365"/>
        <v>42071.701423611114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9">
        <f t="shared" si="360"/>
        <v>5</v>
      </c>
      <c r="P3859" s="5">
        <f t="shared" si="361"/>
        <v>65</v>
      </c>
      <c r="Q3859" t="str">
        <f t="shared" si="362"/>
        <v>theater</v>
      </c>
      <c r="R3859" t="str">
        <f t="shared" si="363"/>
        <v>plays</v>
      </c>
      <c r="S3859" s="10">
        <f t="shared" si="364"/>
        <v>41829.73715277778</v>
      </c>
      <c r="T3859" s="10">
        <f t="shared" si="365"/>
        <v>41852.716666666667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9">
        <f t="shared" si="360"/>
        <v>2</v>
      </c>
      <c r="P3860" s="5">
        <f t="shared" si="361"/>
        <v>10</v>
      </c>
      <c r="Q3860" t="str">
        <f t="shared" si="362"/>
        <v>theater</v>
      </c>
      <c r="R3860" t="str">
        <f t="shared" si="363"/>
        <v>plays</v>
      </c>
      <c r="S3860" s="10">
        <f t="shared" si="364"/>
        <v>42128.431064814817</v>
      </c>
      <c r="T3860" s="10">
        <f t="shared" si="365"/>
        <v>42146.875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9">
        <f t="shared" si="360"/>
        <v>0</v>
      </c>
      <c r="P3861" s="5">
        <f t="shared" si="361"/>
        <v>1</v>
      </c>
      <c r="Q3861" t="str">
        <f t="shared" si="362"/>
        <v>theater</v>
      </c>
      <c r="R3861" t="str">
        <f t="shared" si="363"/>
        <v>plays</v>
      </c>
      <c r="S3861" s="10">
        <f t="shared" si="364"/>
        <v>41789.893599537041</v>
      </c>
      <c r="T3861" s="10">
        <f t="shared" si="365"/>
        <v>41815.875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9">
        <f t="shared" si="360"/>
        <v>18</v>
      </c>
      <c r="P3862" s="5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0">
        <f t="shared" si="364"/>
        <v>41833.660995370366</v>
      </c>
      <c r="T3862" s="10">
        <f t="shared" si="365"/>
        <v>41863.660995370366</v>
      </c>
    </row>
    <row r="3863" spans="1:20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9">
        <f t="shared" si="360"/>
        <v>5</v>
      </c>
      <c r="P3863" s="5">
        <f t="shared" si="361"/>
        <v>100</v>
      </c>
      <c r="Q3863" t="str">
        <f t="shared" si="362"/>
        <v>theater</v>
      </c>
      <c r="R3863" t="str">
        <f t="shared" si="363"/>
        <v>plays</v>
      </c>
      <c r="S3863" s="10">
        <f t="shared" si="364"/>
        <v>41914.590011574073</v>
      </c>
      <c r="T3863" s="10">
        <f t="shared" si="365"/>
        <v>41955.907638888893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9">
        <f t="shared" si="360"/>
        <v>0</v>
      </c>
      <c r="P3864" s="5">
        <f t="shared" si="361"/>
        <v>1</v>
      </c>
      <c r="Q3864" t="str">
        <f t="shared" si="362"/>
        <v>theater</v>
      </c>
      <c r="R3864" t="str">
        <f t="shared" si="363"/>
        <v>plays</v>
      </c>
      <c r="S3864" s="10">
        <f t="shared" si="364"/>
        <v>42611.261064814811</v>
      </c>
      <c r="T3864" s="10">
        <f t="shared" si="365"/>
        <v>42625.707638888889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9">
        <f t="shared" si="360"/>
        <v>0</v>
      </c>
      <c r="P3865" s="5" t="e">
        <f t="shared" si="361"/>
        <v>#DIV/0!</v>
      </c>
      <c r="Q3865" t="str">
        <f t="shared" si="362"/>
        <v>theater</v>
      </c>
      <c r="R3865" t="str">
        <f t="shared" si="363"/>
        <v>plays</v>
      </c>
      <c r="S3865" s="10">
        <f t="shared" si="364"/>
        <v>42253.633159722223</v>
      </c>
      <c r="T3865" s="10">
        <f t="shared" si="365"/>
        <v>42313.674826388888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9">
        <f t="shared" si="360"/>
        <v>1</v>
      </c>
      <c r="P3866" s="5">
        <f t="shared" si="361"/>
        <v>20</v>
      </c>
      <c r="Q3866" t="str">
        <f t="shared" si="362"/>
        <v>theater</v>
      </c>
      <c r="R3866" t="str">
        <f t="shared" si="363"/>
        <v>plays</v>
      </c>
      <c r="S3866" s="10">
        <f t="shared" si="364"/>
        <v>42295.891828703709</v>
      </c>
      <c r="T3866" s="10">
        <f t="shared" si="365"/>
        <v>42325.933495370366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9">
        <f t="shared" si="360"/>
        <v>27</v>
      </c>
      <c r="P3867" s="5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0">
        <f t="shared" si="364"/>
        <v>41841.651597222226</v>
      </c>
      <c r="T3867" s="10">
        <f t="shared" si="365"/>
        <v>41881.229166666664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9">
        <f t="shared" si="360"/>
        <v>1</v>
      </c>
      <c r="P3868" s="5">
        <f t="shared" si="361"/>
        <v>5.5</v>
      </c>
      <c r="Q3868" t="str">
        <f t="shared" si="362"/>
        <v>theater</v>
      </c>
      <c r="R3868" t="str">
        <f t="shared" si="363"/>
        <v>plays</v>
      </c>
      <c r="S3868" s="10">
        <f t="shared" si="364"/>
        <v>42402.947002314817</v>
      </c>
      <c r="T3868" s="10">
        <f t="shared" si="365"/>
        <v>42452.145138888889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9">
        <f t="shared" si="360"/>
        <v>13</v>
      </c>
      <c r="P3869" s="5">
        <f t="shared" si="361"/>
        <v>50.2</v>
      </c>
      <c r="Q3869" t="str">
        <f t="shared" si="362"/>
        <v>theater</v>
      </c>
      <c r="R3869" t="str">
        <f t="shared" si="363"/>
        <v>plays</v>
      </c>
      <c r="S3869" s="10">
        <f t="shared" si="364"/>
        <v>42509.814108796301</v>
      </c>
      <c r="T3869" s="10">
        <f t="shared" si="365"/>
        <v>42539.814108796301</v>
      </c>
    </row>
    <row r="3870" spans="1:20" ht="30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9">
        <f t="shared" si="360"/>
        <v>0</v>
      </c>
      <c r="P3870" s="5">
        <f t="shared" si="361"/>
        <v>10</v>
      </c>
      <c r="Q3870" t="str">
        <f t="shared" si="362"/>
        <v>theater</v>
      </c>
      <c r="R3870" t="str">
        <f t="shared" si="363"/>
        <v>musical</v>
      </c>
      <c r="S3870" s="10">
        <f t="shared" si="364"/>
        <v>41865.659780092588</v>
      </c>
      <c r="T3870" s="10">
        <f t="shared" si="365"/>
        <v>41890.659780092588</v>
      </c>
    </row>
    <row r="3871" spans="1:20" ht="30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9">
        <f t="shared" si="360"/>
        <v>3</v>
      </c>
      <c r="P3871" s="5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0">
        <f t="shared" si="364"/>
        <v>42047.724444444444</v>
      </c>
      <c r="T3871" s="10">
        <f t="shared" si="365"/>
        <v>42077.132638888885</v>
      </c>
    </row>
    <row r="3872" spans="1:20" ht="60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9">
        <f t="shared" si="360"/>
        <v>15</v>
      </c>
      <c r="P3872" s="5">
        <f t="shared" si="361"/>
        <v>150</v>
      </c>
      <c r="Q3872" t="str">
        <f t="shared" si="362"/>
        <v>theater</v>
      </c>
      <c r="R3872" t="str">
        <f t="shared" si="363"/>
        <v>musical</v>
      </c>
      <c r="S3872" s="10">
        <f t="shared" si="364"/>
        <v>41793.17219907407</v>
      </c>
      <c r="T3872" s="10">
        <f t="shared" si="365"/>
        <v>41823.17219907407</v>
      </c>
    </row>
    <row r="3873" spans="1:20" ht="45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9">
        <f t="shared" si="360"/>
        <v>3</v>
      </c>
      <c r="P3873" s="5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0">
        <f t="shared" si="364"/>
        <v>42763.780671296292</v>
      </c>
      <c r="T3873" s="10">
        <f t="shared" si="365"/>
        <v>42823.739004629635</v>
      </c>
    </row>
    <row r="3874" spans="1:20" ht="60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9">
        <f t="shared" si="360"/>
        <v>0</v>
      </c>
      <c r="P3874" s="5" t="e">
        <f t="shared" si="361"/>
        <v>#DIV/0!</v>
      </c>
      <c r="Q3874" t="str">
        <f t="shared" si="362"/>
        <v>theater</v>
      </c>
      <c r="R3874" t="str">
        <f t="shared" si="363"/>
        <v>musical</v>
      </c>
      <c r="S3874" s="10">
        <f t="shared" si="364"/>
        <v>42180.145787037036</v>
      </c>
      <c r="T3874" s="10">
        <f t="shared" si="365"/>
        <v>42230.145787037036</v>
      </c>
    </row>
    <row r="3875" spans="1:20" ht="60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9">
        <f t="shared" si="360"/>
        <v>0</v>
      </c>
      <c r="P3875" s="5" t="e">
        <f t="shared" si="361"/>
        <v>#DIV/0!</v>
      </c>
      <c r="Q3875" t="str">
        <f t="shared" si="362"/>
        <v>theater</v>
      </c>
      <c r="R3875" t="str">
        <f t="shared" si="363"/>
        <v>musical</v>
      </c>
      <c r="S3875" s="10">
        <f t="shared" si="364"/>
        <v>42255.696006944447</v>
      </c>
      <c r="T3875" s="10">
        <f t="shared" si="365"/>
        <v>42285.696006944447</v>
      </c>
    </row>
    <row r="3876" spans="1:20" ht="60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9">
        <f t="shared" si="360"/>
        <v>0</v>
      </c>
      <c r="P3876" s="5" t="e">
        <f t="shared" si="361"/>
        <v>#DIV/0!</v>
      </c>
      <c r="Q3876" t="str">
        <f t="shared" si="362"/>
        <v>theater</v>
      </c>
      <c r="R3876" t="str">
        <f t="shared" si="363"/>
        <v>musical</v>
      </c>
      <c r="S3876" s="10">
        <f t="shared" si="364"/>
        <v>42007.016458333332</v>
      </c>
      <c r="T3876" s="10">
        <f t="shared" si="365"/>
        <v>42028.041666666672</v>
      </c>
    </row>
    <row r="3877" spans="1:20" ht="45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9">
        <f t="shared" si="360"/>
        <v>0</v>
      </c>
      <c r="P3877" s="5" t="e">
        <f t="shared" si="361"/>
        <v>#DIV/0!</v>
      </c>
      <c r="Q3877" t="str">
        <f t="shared" si="362"/>
        <v>theater</v>
      </c>
      <c r="R3877" t="str">
        <f t="shared" si="363"/>
        <v>musical</v>
      </c>
      <c r="S3877" s="10">
        <f t="shared" si="364"/>
        <v>42615.346817129626</v>
      </c>
      <c r="T3877" s="10">
        <f t="shared" si="365"/>
        <v>42616.416666666672</v>
      </c>
    </row>
    <row r="3878" spans="1:20" ht="60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9">
        <f t="shared" si="360"/>
        <v>53</v>
      </c>
      <c r="P3878" s="5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0">
        <f t="shared" si="364"/>
        <v>42372.624166666668</v>
      </c>
      <c r="T3878" s="10">
        <f t="shared" si="365"/>
        <v>42402.624166666668</v>
      </c>
    </row>
    <row r="3879" spans="1:20" ht="60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9">
        <f t="shared" si="360"/>
        <v>5</v>
      </c>
      <c r="P3879" s="5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0">
        <f t="shared" si="364"/>
        <v>42682.67768518519</v>
      </c>
      <c r="T3879" s="10">
        <f t="shared" si="365"/>
        <v>42712.67768518519</v>
      </c>
    </row>
    <row r="3880" spans="1:20" ht="45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9">
        <f t="shared" si="360"/>
        <v>0</v>
      </c>
      <c r="P3880" s="5">
        <f t="shared" si="361"/>
        <v>10</v>
      </c>
      <c r="Q3880" t="str">
        <f t="shared" si="362"/>
        <v>theater</v>
      </c>
      <c r="R3880" t="str">
        <f t="shared" si="363"/>
        <v>musical</v>
      </c>
      <c r="S3880" s="10">
        <f t="shared" si="364"/>
        <v>42154.818819444445</v>
      </c>
      <c r="T3880" s="10">
        <f t="shared" si="365"/>
        <v>42185.165972222225</v>
      </c>
    </row>
    <row r="3881" spans="1:20" ht="45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9">
        <f t="shared" si="360"/>
        <v>0</v>
      </c>
      <c r="P3881" s="5" t="e">
        <f t="shared" si="361"/>
        <v>#DIV/0!</v>
      </c>
      <c r="Q3881" t="str">
        <f t="shared" si="362"/>
        <v>theater</v>
      </c>
      <c r="R3881" t="str">
        <f t="shared" si="363"/>
        <v>musical</v>
      </c>
      <c r="S3881" s="10">
        <f t="shared" si="364"/>
        <v>41999.861064814817</v>
      </c>
      <c r="T3881" s="10">
        <f t="shared" si="365"/>
        <v>42029.861064814817</v>
      </c>
    </row>
    <row r="3882" spans="1:20" ht="60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9">
        <f t="shared" si="360"/>
        <v>13</v>
      </c>
      <c r="P3882" s="5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0">
        <f t="shared" si="364"/>
        <v>41815.815046296295</v>
      </c>
      <c r="T3882" s="10">
        <f t="shared" si="365"/>
        <v>41850.958333333336</v>
      </c>
    </row>
    <row r="3883" spans="1:20" ht="30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9">
        <f t="shared" si="360"/>
        <v>5</v>
      </c>
      <c r="P3883" s="5">
        <f t="shared" si="361"/>
        <v>25</v>
      </c>
      <c r="Q3883" t="str">
        <f t="shared" si="362"/>
        <v>theater</v>
      </c>
      <c r="R3883" t="str">
        <f t="shared" si="363"/>
        <v>musical</v>
      </c>
      <c r="S3883" s="10">
        <f t="shared" si="364"/>
        <v>42756.018506944441</v>
      </c>
      <c r="T3883" s="10">
        <f t="shared" si="365"/>
        <v>42786.018506944441</v>
      </c>
    </row>
    <row r="3884" spans="1:20" ht="60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9">
        <f t="shared" si="360"/>
        <v>0</v>
      </c>
      <c r="P3884" s="5" t="e">
        <f t="shared" si="361"/>
        <v>#DIV/0!</v>
      </c>
      <c r="Q3884" t="str">
        <f t="shared" si="362"/>
        <v>theater</v>
      </c>
      <c r="R3884" t="str">
        <f t="shared" si="363"/>
        <v>musical</v>
      </c>
      <c r="S3884" s="10">
        <f t="shared" si="364"/>
        <v>42373.983449074076</v>
      </c>
      <c r="T3884" s="10">
        <f t="shared" si="365"/>
        <v>42400.960416666669</v>
      </c>
    </row>
    <row r="3885" spans="1:20" ht="60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9">
        <f t="shared" si="360"/>
        <v>0</v>
      </c>
      <c r="P3885" s="5" t="e">
        <f t="shared" si="361"/>
        <v>#DIV/0!</v>
      </c>
      <c r="Q3885" t="str">
        <f t="shared" si="362"/>
        <v>theater</v>
      </c>
      <c r="R3885" t="str">
        <f t="shared" si="363"/>
        <v>musical</v>
      </c>
      <c r="S3885" s="10">
        <f t="shared" si="364"/>
        <v>41854.602650462963</v>
      </c>
      <c r="T3885" s="10">
        <f t="shared" si="365"/>
        <v>41884.602650462963</v>
      </c>
    </row>
    <row r="3886" spans="1:20" ht="45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9">
        <f t="shared" si="360"/>
        <v>0</v>
      </c>
      <c r="P3886" s="5" t="e">
        <f t="shared" si="361"/>
        <v>#DIV/0!</v>
      </c>
      <c r="Q3886" t="str">
        <f t="shared" si="362"/>
        <v>theater</v>
      </c>
      <c r="R3886" t="str">
        <f t="shared" si="363"/>
        <v>musical</v>
      </c>
      <c r="S3886" s="10">
        <f t="shared" si="364"/>
        <v>42065.791574074072</v>
      </c>
      <c r="T3886" s="10">
        <f t="shared" si="365"/>
        <v>42090.749907407408</v>
      </c>
    </row>
    <row r="3887" spans="1:20" ht="45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9">
        <f t="shared" si="360"/>
        <v>0</v>
      </c>
      <c r="P3887" s="5" t="e">
        <f t="shared" si="361"/>
        <v>#DIV/0!</v>
      </c>
      <c r="Q3887" t="str">
        <f t="shared" si="362"/>
        <v>theater</v>
      </c>
      <c r="R3887" t="str">
        <f t="shared" si="363"/>
        <v>musical</v>
      </c>
      <c r="S3887" s="10">
        <f t="shared" si="364"/>
        <v>42469.951284722221</v>
      </c>
      <c r="T3887" s="10">
        <f t="shared" si="365"/>
        <v>42499.951284722221</v>
      </c>
    </row>
    <row r="3888" spans="1:20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9">
        <f t="shared" si="360"/>
        <v>0</v>
      </c>
      <c r="P3888" s="5" t="e">
        <f t="shared" si="361"/>
        <v>#DIV/0!</v>
      </c>
      <c r="Q3888" t="str">
        <f t="shared" si="362"/>
        <v>theater</v>
      </c>
      <c r="R3888" t="str">
        <f t="shared" si="363"/>
        <v>musical</v>
      </c>
      <c r="S3888" s="10">
        <f t="shared" si="364"/>
        <v>41954.228032407409</v>
      </c>
      <c r="T3888" s="10">
        <f t="shared" si="365"/>
        <v>41984.228032407409</v>
      </c>
    </row>
    <row r="3889" spans="1:20" ht="60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9">
        <f t="shared" si="360"/>
        <v>2</v>
      </c>
      <c r="P3889" s="5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0">
        <f t="shared" si="364"/>
        <v>42079.857974537037</v>
      </c>
      <c r="T3889" s="10">
        <f t="shared" si="365"/>
        <v>42125.916666666672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9">
        <f t="shared" si="360"/>
        <v>27</v>
      </c>
      <c r="P3890" s="5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0">
        <f t="shared" si="364"/>
        <v>42762.545810185184</v>
      </c>
      <c r="T3890" s="10">
        <f t="shared" si="365"/>
        <v>42792.545810185184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9">
        <f t="shared" si="360"/>
        <v>1</v>
      </c>
      <c r="P3891" s="5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0">
        <f t="shared" si="364"/>
        <v>41977.004976851851</v>
      </c>
      <c r="T3891" s="10">
        <f t="shared" si="365"/>
        <v>42008.976388888885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9">
        <f t="shared" si="360"/>
        <v>17</v>
      </c>
      <c r="P3892" s="5">
        <f t="shared" si="361"/>
        <v>315.5</v>
      </c>
      <c r="Q3892" t="str">
        <f t="shared" si="362"/>
        <v>theater</v>
      </c>
      <c r="R3892" t="str">
        <f t="shared" si="363"/>
        <v>plays</v>
      </c>
      <c r="S3892" s="10">
        <f t="shared" si="364"/>
        <v>42171.758611111116</v>
      </c>
      <c r="T3892" s="10">
        <f t="shared" si="365"/>
        <v>42231.758611111116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9">
        <f t="shared" si="360"/>
        <v>33</v>
      </c>
      <c r="P3893" s="5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0">
        <f t="shared" si="364"/>
        <v>42056.1324537037</v>
      </c>
      <c r="T3893" s="10">
        <f t="shared" si="365"/>
        <v>42086.207638888889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9">
        <f t="shared" si="360"/>
        <v>0</v>
      </c>
      <c r="P3894" s="5" t="e">
        <f t="shared" si="361"/>
        <v>#DIV/0!</v>
      </c>
      <c r="Q3894" t="str">
        <f t="shared" si="362"/>
        <v>theater</v>
      </c>
      <c r="R3894" t="str">
        <f t="shared" si="363"/>
        <v>plays</v>
      </c>
      <c r="S3894" s="10">
        <f t="shared" si="364"/>
        <v>41867.652280092596</v>
      </c>
      <c r="T3894" s="10">
        <f t="shared" si="365"/>
        <v>41875.291666666664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9">
        <f t="shared" si="360"/>
        <v>22</v>
      </c>
      <c r="P3895" s="5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0">
        <f t="shared" si="364"/>
        <v>41779.657870370371</v>
      </c>
      <c r="T3895" s="10">
        <f t="shared" si="365"/>
        <v>41821.25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9">
        <f t="shared" si="360"/>
        <v>3</v>
      </c>
      <c r="P3896" s="5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0">
        <f t="shared" si="364"/>
        <v>42679.958472222221</v>
      </c>
      <c r="T3896" s="10">
        <f t="shared" si="365"/>
        <v>42710.207638888889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9">
        <f t="shared" si="360"/>
        <v>5</v>
      </c>
      <c r="P3897" s="5">
        <f t="shared" si="361"/>
        <v>50</v>
      </c>
      <c r="Q3897" t="str">
        <f t="shared" si="362"/>
        <v>theater</v>
      </c>
      <c r="R3897" t="str">
        <f t="shared" si="363"/>
        <v>plays</v>
      </c>
      <c r="S3897" s="10">
        <f t="shared" si="364"/>
        <v>42032.250208333338</v>
      </c>
      <c r="T3897" s="10">
        <f t="shared" si="365"/>
        <v>42063.250208333338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9">
        <f t="shared" si="360"/>
        <v>11</v>
      </c>
      <c r="P3898" s="5">
        <f t="shared" si="361"/>
        <v>42.5</v>
      </c>
      <c r="Q3898" t="str">
        <f t="shared" si="362"/>
        <v>theater</v>
      </c>
      <c r="R3898" t="str">
        <f t="shared" si="363"/>
        <v>plays</v>
      </c>
      <c r="S3898" s="10">
        <f t="shared" si="364"/>
        <v>41793.191875000004</v>
      </c>
      <c r="T3898" s="10">
        <f t="shared" si="365"/>
        <v>41807.191875000004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9">
        <f t="shared" si="360"/>
        <v>18</v>
      </c>
      <c r="P3899" s="5">
        <f t="shared" si="361"/>
        <v>44</v>
      </c>
      <c r="Q3899" t="str">
        <f t="shared" si="362"/>
        <v>theater</v>
      </c>
      <c r="R3899" t="str">
        <f t="shared" si="363"/>
        <v>plays</v>
      </c>
      <c r="S3899" s="10">
        <f t="shared" si="364"/>
        <v>41982.87364583333</v>
      </c>
      <c r="T3899" s="10">
        <f t="shared" si="365"/>
        <v>42012.87364583333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9">
        <f t="shared" si="360"/>
        <v>33</v>
      </c>
      <c r="P3900" s="5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0">
        <f t="shared" si="364"/>
        <v>42193.482291666667</v>
      </c>
      <c r="T3900" s="10">
        <f t="shared" si="365"/>
        <v>42233.666666666672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9">
        <f t="shared" si="360"/>
        <v>1</v>
      </c>
      <c r="P3901" s="5">
        <f t="shared" si="361"/>
        <v>62.5</v>
      </c>
      <c r="Q3901" t="str">
        <f t="shared" si="362"/>
        <v>theater</v>
      </c>
      <c r="R3901" t="str">
        <f t="shared" si="363"/>
        <v>plays</v>
      </c>
      <c r="S3901" s="10">
        <f t="shared" si="364"/>
        <v>41843.775011574071</v>
      </c>
      <c r="T3901" s="10">
        <f t="shared" si="365"/>
        <v>41863.775011574071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9">
        <f t="shared" si="360"/>
        <v>5</v>
      </c>
      <c r="P3902" s="5">
        <f t="shared" si="361"/>
        <v>27</v>
      </c>
      <c r="Q3902" t="str">
        <f t="shared" si="362"/>
        <v>theater</v>
      </c>
      <c r="R3902" t="str">
        <f t="shared" si="363"/>
        <v>plays</v>
      </c>
      <c r="S3902" s="10">
        <f t="shared" si="364"/>
        <v>42136.092488425929</v>
      </c>
      <c r="T3902" s="10">
        <f t="shared" si="365"/>
        <v>42166.092488425929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9">
        <f t="shared" si="360"/>
        <v>1</v>
      </c>
      <c r="P3903" s="5">
        <f t="shared" si="361"/>
        <v>25</v>
      </c>
      <c r="Q3903" t="str">
        <f t="shared" si="362"/>
        <v>theater</v>
      </c>
      <c r="R3903" t="str">
        <f t="shared" si="363"/>
        <v>plays</v>
      </c>
      <c r="S3903" s="10">
        <f t="shared" si="364"/>
        <v>42317.826377314821</v>
      </c>
      <c r="T3903" s="10">
        <f t="shared" si="365"/>
        <v>42357.826377314821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9">
        <f t="shared" si="360"/>
        <v>49</v>
      </c>
      <c r="P3904" s="5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0">
        <f t="shared" si="364"/>
        <v>42663.468078703707</v>
      </c>
      <c r="T3904" s="10">
        <f t="shared" si="365"/>
        <v>42688.509745370371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9">
        <f t="shared" si="360"/>
        <v>0</v>
      </c>
      <c r="P3905" s="5" t="e">
        <f t="shared" si="361"/>
        <v>#DIV/0!</v>
      </c>
      <c r="Q3905" t="str">
        <f t="shared" si="362"/>
        <v>theater</v>
      </c>
      <c r="R3905" t="str">
        <f t="shared" si="363"/>
        <v>plays</v>
      </c>
      <c r="S3905" s="10">
        <f t="shared" si="364"/>
        <v>42186.01116898148</v>
      </c>
      <c r="T3905" s="10">
        <f t="shared" si="365"/>
        <v>42230.818055555559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9">
        <f t="shared" si="360"/>
        <v>0</v>
      </c>
      <c r="P3906" s="5">
        <f t="shared" si="361"/>
        <v>1.5</v>
      </c>
      <c r="Q3906" t="str">
        <f t="shared" si="362"/>
        <v>theater</v>
      </c>
      <c r="R3906" t="str">
        <f t="shared" si="363"/>
        <v>plays</v>
      </c>
      <c r="S3906" s="10">
        <f t="shared" si="364"/>
        <v>42095.229166666672</v>
      </c>
      <c r="T3906" s="10">
        <f t="shared" si="365"/>
        <v>42109.211111111115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9">
        <f t="shared" ref="O3907:O3970" si="366">ROUND((E3907/D3907)*100,0)</f>
        <v>12</v>
      </c>
      <c r="P3907" s="5">
        <f t="shared" ref="P3907:P3970" si="367">E3907/L3907</f>
        <v>24.714285714285715</v>
      </c>
      <c r="Q3907" t="str">
        <f t="shared" ref="Q3907:Q3970" si="368">LEFT(N3907,SEARCH("/",N3907)-1)</f>
        <v>theater</v>
      </c>
      <c r="R3907" t="str">
        <f t="shared" ref="R3907:R3970" si="369">RIGHT(N3907,LEN(N3907)-SEARCH("/",N3907,1))</f>
        <v>plays</v>
      </c>
      <c r="S3907" s="10">
        <f t="shared" ref="S3907:S3970" si="370">(((J3907/60)/60)/24)+DATE(1970,1,1)</f>
        <v>42124.623877314814</v>
      </c>
      <c r="T3907" s="10">
        <f t="shared" ref="T3907:T3970" si="371">(((I3907/60)/60)/24)+DATE(1970,1,1)</f>
        <v>42166.958333333328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9">
        <f t="shared" si="366"/>
        <v>67</v>
      </c>
      <c r="P3908" s="5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0">
        <f t="shared" si="370"/>
        <v>42143.917743055557</v>
      </c>
      <c r="T3908" s="10">
        <f t="shared" si="371"/>
        <v>42181.559027777781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9">
        <f t="shared" si="366"/>
        <v>15</v>
      </c>
      <c r="P3909" s="5">
        <f t="shared" si="367"/>
        <v>38.25</v>
      </c>
      <c r="Q3909" t="str">
        <f t="shared" si="368"/>
        <v>theater</v>
      </c>
      <c r="R3909" t="str">
        <f t="shared" si="369"/>
        <v>plays</v>
      </c>
      <c r="S3909" s="10">
        <f t="shared" si="370"/>
        <v>41906.819513888891</v>
      </c>
      <c r="T3909" s="10">
        <f t="shared" si="371"/>
        <v>41938.838888888888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9">
        <f t="shared" si="366"/>
        <v>9</v>
      </c>
      <c r="P3910" s="5">
        <f t="shared" si="367"/>
        <v>16.25</v>
      </c>
      <c r="Q3910" t="str">
        <f t="shared" si="368"/>
        <v>theater</v>
      </c>
      <c r="R3910" t="str">
        <f t="shared" si="369"/>
        <v>plays</v>
      </c>
      <c r="S3910" s="10">
        <f t="shared" si="370"/>
        <v>41834.135370370372</v>
      </c>
      <c r="T3910" s="10">
        <f t="shared" si="371"/>
        <v>41849.135370370372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9">
        <f t="shared" si="366"/>
        <v>0</v>
      </c>
      <c r="P3911" s="5">
        <f t="shared" si="367"/>
        <v>33.75</v>
      </c>
      <c r="Q3911" t="str">
        <f t="shared" si="368"/>
        <v>theater</v>
      </c>
      <c r="R3911" t="str">
        <f t="shared" si="369"/>
        <v>plays</v>
      </c>
      <c r="S3911" s="10">
        <f t="shared" si="370"/>
        <v>41863.359282407408</v>
      </c>
      <c r="T3911" s="10">
        <f t="shared" si="371"/>
        <v>41893.359282407408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9">
        <f t="shared" si="366"/>
        <v>3</v>
      </c>
      <c r="P3912" s="5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0">
        <f t="shared" si="370"/>
        <v>42224.756909722222</v>
      </c>
      <c r="T3912" s="10">
        <f t="shared" si="371"/>
        <v>42254.756909722222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9">
        <f t="shared" si="366"/>
        <v>37</v>
      </c>
      <c r="P3913" s="5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0">
        <f t="shared" si="370"/>
        <v>41939.8122337963</v>
      </c>
      <c r="T3913" s="10">
        <f t="shared" si="371"/>
        <v>41969.853900462964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9">
        <f t="shared" si="366"/>
        <v>0</v>
      </c>
      <c r="P3914" s="5">
        <f t="shared" si="367"/>
        <v>1</v>
      </c>
      <c r="Q3914" t="str">
        <f t="shared" si="368"/>
        <v>theater</v>
      </c>
      <c r="R3914" t="str">
        <f t="shared" si="369"/>
        <v>plays</v>
      </c>
      <c r="S3914" s="10">
        <f t="shared" si="370"/>
        <v>42059.270023148143</v>
      </c>
      <c r="T3914" s="10">
        <f t="shared" si="371"/>
        <v>42119.190972222219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9">
        <f t="shared" si="366"/>
        <v>10</v>
      </c>
      <c r="P3915" s="5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0">
        <f t="shared" si="370"/>
        <v>42308.211215277777</v>
      </c>
      <c r="T3915" s="10">
        <f t="shared" si="371"/>
        <v>42338.252881944441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9">
        <f t="shared" si="366"/>
        <v>36</v>
      </c>
      <c r="P3916" s="5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0">
        <f t="shared" si="370"/>
        <v>42114.818935185183</v>
      </c>
      <c r="T3916" s="10">
        <f t="shared" si="371"/>
        <v>42134.957638888889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9">
        <f t="shared" si="366"/>
        <v>0</v>
      </c>
      <c r="P3917" s="5">
        <f t="shared" si="367"/>
        <v>5</v>
      </c>
      <c r="Q3917" t="str">
        <f t="shared" si="368"/>
        <v>theater</v>
      </c>
      <c r="R3917" t="str">
        <f t="shared" si="369"/>
        <v>plays</v>
      </c>
      <c r="S3917" s="10">
        <f t="shared" si="370"/>
        <v>42492.98505787037</v>
      </c>
      <c r="T3917" s="10">
        <f t="shared" si="371"/>
        <v>42522.98505787037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9">
        <f t="shared" si="366"/>
        <v>0</v>
      </c>
      <c r="P3918" s="5" t="e">
        <f t="shared" si="367"/>
        <v>#DIV/0!</v>
      </c>
      <c r="Q3918" t="str">
        <f t="shared" si="368"/>
        <v>theater</v>
      </c>
      <c r="R3918" t="str">
        <f t="shared" si="369"/>
        <v>plays</v>
      </c>
      <c r="S3918" s="10">
        <f t="shared" si="370"/>
        <v>42494.471666666665</v>
      </c>
      <c r="T3918" s="10">
        <f t="shared" si="371"/>
        <v>42524.471666666665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9">
        <f t="shared" si="366"/>
        <v>0</v>
      </c>
      <c r="P3919" s="5">
        <f t="shared" si="367"/>
        <v>10</v>
      </c>
      <c r="Q3919" t="str">
        <f t="shared" si="368"/>
        <v>theater</v>
      </c>
      <c r="R3919" t="str">
        <f t="shared" si="369"/>
        <v>plays</v>
      </c>
      <c r="S3919" s="10">
        <f t="shared" si="370"/>
        <v>41863.527326388888</v>
      </c>
      <c r="T3919" s="10">
        <f t="shared" si="371"/>
        <v>41893.527326388888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9">
        <f t="shared" si="366"/>
        <v>0</v>
      </c>
      <c r="P3920" s="5">
        <f t="shared" si="367"/>
        <v>40</v>
      </c>
      <c r="Q3920" t="str">
        <f t="shared" si="368"/>
        <v>theater</v>
      </c>
      <c r="R3920" t="str">
        <f t="shared" si="369"/>
        <v>plays</v>
      </c>
      <c r="S3920" s="10">
        <f t="shared" si="370"/>
        <v>41843.664618055554</v>
      </c>
      <c r="T3920" s="10">
        <f t="shared" si="371"/>
        <v>41855.666666666664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9">
        <f t="shared" si="366"/>
        <v>2</v>
      </c>
      <c r="P3921" s="5">
        <f t="shared" si="367"/>
        <v>30</v>
      </c>
      <c r="Q3921" t="str">
        <f t="shared" si="368"/>
        <v>theater</v>
      </c>
      <c r="R3921" t="str">
        <f t="shared" si="369"/>
        <v>plays</v>
      </c>
      <c r="S3921" s="10">
        <f t="shared" si="370"/>
        <v>42358.684872685189</v>
      </c>
      <c r="T3921" s="10">
        <f t="shared" si="371"/>
        <v>42387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9">
        <f t="shared" si="366"/>
        <v>5</v>
      </c>
      <c r="P3922" s="5">
        <f t="shared" si="367"/>
        <v>45</v>
      </c>
      <c r="Q3922" t="str">
        <f t="shared" si="368"/>
        <v>theater</v>
      </c>
      <c r="R3922" t="str">
        <f t="shared" si="369"/>
        <v>plays</v>
      </c>
      <c r="S3922" s="10">
        <f t="shared" si="370"/>
        <v>42657.38726851852</v>
      </c>
      <c r="T3922" s="10">
        <f t="shared" si="371"/>
        <v>42687.428935185191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9">
        <f t="shared" si="366"/>
        <v>0</v>
      </c>
      <c r="P3923" s="5" t="e">
        <f t="shared" si="367"/>
        <v>#DIV/0!</v>
      </c>
      <c r="Q3923" t="str">
        <f t="shared" si="368"/>
        <v>theater</v>
      </c>
      <c r="R3923" t="str">
        <f t="shared" si="369"/>
        <v>plays</v>
      </c>
      <c r="S3923" s="10">
        <f t="shared" si="370"/>
        <v>41926.542303240742</v>
      </c>
      <c r="T3923" s="10">
        <f t="shared" si="371"/>
        <v>41938.75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9">
        <f t="shared" si="366"/>
        <v>8</v>
      </c>
      <c r="P3924" s="5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0">
        <f t="shared" si="370"/>
        <v>42020.768634259264</v>
      </c>
      <c r="T3924" s="10">
        <f t="shared" si="371"/>
        <v>42065.958333333328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9">
        <f t="shared" si="366"/>
        <v>12</v>
      </c>
      <c r="P3925" s="5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0">
        <f t="shared" si="370"/>
        <v>42075.979988425926</v>
      </c>
      <c r="T3925" s="10">
        <f t="shared" si="371"/>
        <v>42103.979988425926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9">
        <f t="shared" si="366"/>
        <v>15</v>
      </c>
      <c r="P3926" s="5">
        <f t="shared" si="367"/>
        <v>57.25</v>
      </c>
      <c r="Q3926" t="str">
        <f t="shared" si="368"/>
        <v>theater</v>
      </c>
      <c r="R3926" t="str">
        <f t="shared" si="369"/>
        <v>plays</v>
      </c>
      <c r="S3926" s="10">
        <f t="shared" si="370"/>
        <v>41786.959745370368</v>
      </c>
      <c r="T3926" s="10">
        <f t="shared" si="371"/>
        <v>41816.959745370368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9">
        <f t="shared" si="366"/>
        <v>10</v>
      </c>
      <c r="P3927" s="5">
        <f t="shared" si="367"/>
        <v>5</v>
      </c>
      <c r="Q3927" t="str">
        <f t="shared" si="368"/>
        <v>theater</v>
      </c>
      <c r="R3927" t="str">
        <f t="shared" si="369"/>
        <v>plays</v>
      </c>
      <c r="S3927" s="10">
        <f t="shared" si="370"/>
        <v>41820.870821759258</v>
      </c>
      <c r="T3927" s="10">
        <f t="shared" si="371"/>
        <v>41850.870821759258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9">
        <f t="shared" si="366"/>
        <v>0</v>
      </c>
      <c r="P3928" s="5">
        <f t="shared" si="367"/>
        <v>15</v>
      </c>
      <c r="Q3928" t="str">
        <f t="shared" si="368"/>
        <v>theater</v>
      </c>
      <c r="R3928" t="str">
        <f t="shared" si="369"/>
        <v>plays</v>
      </c>
      <c r="S3928" s="10">
        <f t="shared" si="370"/>
        <v>41970.085046296299</v>
      </c>
      <c r="T3928" s="10">
        <f t="shared" si="371"/>
        <v>42000.085046296299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9">
        <f t="shared" si="366"/>
        <v>1</v>
      </c>
      <c r="P3929" s="5">
        <f t="shared" si="367"/>
        <v>12.5</v>
      </c>
      <c r="Q3929" t="str">
        <f t="shared" si="368"/>
        <v>theater</v>
      </c>
      <c r="R3929" t="str">
        <f t="shared" si="369"/>
        <v>plays</v>
      </c>
      <c r="S3929" s="10">
        <f t="shared" si="370"/>
        <v>41830.267407407409</v>
      </c>
      <c r="T3929" s="10">
        <f t="shared" si="371"/>
        <v>41860.267407407409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9">
        <f t="shared" si="366"/>
        <v>13</v>
      </c>
      <c r="P3930" s="5">
        <f t="shared" si="367"/>
        <v>93</v>
      </c>
      <c r="Q3930" t="str">
        <f t="shared" si="368"/>
        <v>theater</v>
      </c>
      <c r="R3930" t="str">
        <f t="shared" si="369"/>
        <v>plays</v>
      </c>
      <c r="S3930" s="10">
        <f t="shared" si="370"/>
        <v>42265.683182870373</v>
      </c>
      <c r="T3930" s="10">
        <f t="shared" si="371"/>
        <v>42293.207638888889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9">
        <f t="shared" si="366"/>
        <v>2</v>
      </c>
      <c r="P3931" s="5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0">
        <f t="shared" si="370"/>
        <v>42601.827141203699</v>
      </c>
      <c r="T3931" s="10">
        <f t="shared" si="371"/>
        <v>42631.827141203699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9">
        <f t="shared" si="366"/>
        <v>0</v>
      </c>
      <c r="P3932" s="5" t="e">
        <f t="shared" si="367"/>
        <v>#DIV/0!</v>
      </c>
      <c r="Q3932" t="str">
        <f t="shared" si="368"/>
        <v>theater</v>
      </c>
      <c r="R3932" t="str">
        <f t="shared" si="369"/>
        <v>plays</v>
      </c>
      <c r="S3932" s="10">
        <f t="shared" si="370"/>
        <v>42433.338749999995</v>
      </c>
      <c r="T3932" s="10">
        <f t="shared" si="371"/>
        <v>42461.25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9">
        <f t="shared" si="366"/>
        <v>0</v>
      </c>
      <c r="P3933" s="5" t="e">
        <f t="shared" si="367"/>
        <v>#DIV/0!</v>
      </c>
      <c r="Q3933" t="str">
        <f t="shared" si="368"/>
        <v>theater</v>
      </c>
      <c r="R3933" t="str">
        <f t="shared" si="369"/>
        <v>plays</v>
      </c>
      <c r="S3933" s="10">
        <f t="shared" si="370"/>
        <v>42228.151701388888</v>
      </c>
      <c r="T3933" s="10">
        <f t="shared" si="371"/>
        <v>42253.151701388888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9">
        <f t="shared" si="366"/>
        <v>0</v>
      </c>
      <c r="P3934" s="5">
        <f t="shared" si="367"/>
        <v>1</v>
      </c>
      <c r="Q3934" t="str">
        <f t="shared" si="368"/>
        <v>theater</v>
      </c>
      <c r="R3934" t="str">
        <f t="shared" si="369"/>
        <v>plays</v>
      </c>
      <c r="S3934" s="10">
        <f t="shared" si="370"/>
        <v>42415.168564814812</v>
      </c>
      <c r="T3934" s="10">
        <f t="shared" si="371"/>
        <v>42445.126898148148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9">
        <f t="shared" si="366"/>
        <v>16</v>
      </c>
      <c r="P3935" s="5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0">
        <f t="shared" si="370"/>
        <v>42538.968310185184</v>
      </c>
      <c r="T3935" s="10">
        <f t="shared" si="371"/>
        <v>42568.029861111107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9">
        <f t="shared" si="366"/>
        <v>11</v>
      </c>
      <c r="P3936" s="5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0">
        <f t="shared" si="370"/>
        <v>42233.671747685185</v>
      </c>
      <c r="T3936" s="10">
        <f t="shared" si="371"/>
        <v>42278.541666666672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9">
        <f t="shared" si="366"/>
        <v>44</v>
      </c>
      <c r="P3937" s="5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0">
        <f t="shared" si="370"/>
        <v>42221.656782407401</v>
      </c>
      <c r="T3937" s="10">
        <f t="shared" si="371"/>
        <v>42281.656782407401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9">
        <f t="shared" si="366"/>
        <v>0</v>
      </c>
      <c r="P3938" s="5" t="e">
        <f t="shared" si="367"/>
        <v>#DIV/0!</v>
      </c>
      <c r="Q3938" t="str">
        <f t="shared" si="368"/>
        <v>theater</v>
      </c>
      <c r="R3938" t="str">
        <f t="shared" si="369"/>
        <v>plays</v>
      </c>
      <c r="S3938" s="10">
        <f t="shared" si="370"/>
        <v>42675.262962962966</v>
      </c>
      <c r="T3938" s="10">
        <f t="shared" si="371"/>
        <v>42705.304629629631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9">
        <f t="shared" si="366"/>
        <v>86</v>
      </c>
      <c r="P3939" s="5">
        <f t="shared" si="367"/>
        <v>248.5</v>
      </c>
      <c r="Q3939" t="str">
        <f t="shared" si="368"/>
        <v>theater</v>
      </c>
      <c r="R3939" t="str">
        <f t="shared" si="369"/>
        <v>plays</v>
      </c>
      <c r="S3939" s="10">
        <f t="shared" si="370"/>
        <v>42534.631481481483</v>
      </c>
      <c r="T3939" s="10">
        <f t="shared" si="371"/>
        <v>42562.631481481483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9">
        <f t="shared" si="366"/>
        <v>12</v>
      </c>
      <c r="P3940" s="5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0">
        <f t="shared" si="370"/>
        <v>42151.905717592599</v>
      </c>
      <c r="T3940" s="10">
        <f t="shared" si="371"/>
        <v>42182.905717592599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9">
        <f t="shared" si="366"/>
        <v>0</v>
      </c>
      <c r="P3941" s="5">
        <f t="shared" si="367"/>
        <v>5</v>
      </c>
      <c r="Q3941" t="str">
        <f t="shared" si="368"/>
        <v>theater</v>
      </c>
      <c r="R3941" t="str">
        <f t="shared" si="369"/>
        <v>plays</v>
      </c>
      <c r="S3941" s="10">
        <f t="shared" si="370"/>
        <v>41915.400219907409</v>
      </c>
      <c r="T3941" s="10">
        <f t="shared" si="371"/>
        <v>41919.1875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9">
        <f t="shared" si="366"/>
        <v>0</v>
      </c>
      <c r="P3942" s="5">
        <f t="shared" si="367"/>
        <v>5.5</v>
      </c>
      <c r="Q3942" t="str">
        <f t="shared" si="368"/>
        <v>theater</v>
      </c>
      <c r="R3942" t="str">
        <f t="shared" si="369"/>
        <v>plays</v>
      </c>
      <c r="S3942" s="10">
        <f t="shared" si="370"/>
        <v>41961.492488425924</v>
      </c>
      <c r="T3942" s="10">
        <f t="shared" si="371"/>
        <v>42006.492488425924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9">
        <f t="shared" si="366"/>
        <v>1</v>
      </c>
      <c r="P3943" s="5">
        <f t="shared" si="367"/>
        <v>25</v>
      </c>
      <c r="Q3943" t="str">
        <f t="shared" si="368"/>
        <v>theater</v>
      </c>
      <c r="R3943" t="str">
        <f t="shared" si="369"/>
        <v>plays</v>
      </c>
      <c r="S3943" s="10">
        <f t="shared" si="370"/>
        <v>41940.587233796294</v>
      </c>
      <c r="T3943" s="10">
        <f t="shared" si="371"/>
        <v>41968.041666666672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9">
        <f t="shared" si="366"/>
        <v>0</v>
      </c>
      <c r="P3944" s="5" t="e">
        <f t="shared" si="367"/>
        <v>#DIV/0!</v>
      </c>
      <c r="Q3944" t="str">
        <f t="shared" si="368"/>
        <v>theater</v>
      </c>
      <c r="R3944" t="str">
        <f t="shared" si="369"/>
        <v>plays</v>
      </c>
      <c r="S3944" s="10">
        <f t="shared" si="370"/>
        <v>42111.904097222221</v>
      </c>
      <c r="T3944" s="10">
        <f t="shared" si="371"/>
        <v>42171.904097222221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9">
        <f t="shared" si="366"/>
        <v>36</v>
      </c>
      <c r="P3945" s="5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0">
        <f t="shared" si="370"/>
        <v>42279.778564814813</v>
      </c>
      <c r="T3945" s="10">
        <f t="shared" si="371"/>
        <v>42310.701388888891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9">
        <f t="shared" si="366"/>
        <v>0</v>
      </c>
      <c r="P3946" s="5" t="e">
        <f t="shared" si="367"/>
        <v>#DIV/0!</v>
      </c>
      <c r="Q3946" t="str">
        <f t="shared" si="368"/>
        <v>theater</v>
      </c>
      <c r="R3946" t="str">
        <f t="shared" si="369"/>
        <v>plays</v>
      </c>
      <c r="S3946" s="10">
        <f t="shared" si="370"/>
        <v>42213.662905092591</v>
      </c>
      <c r="T3946" s="10">
        <f t="shared" si="371"/>
        <v>42243.662905092591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9">
        <f t="shared" si="366"/>
        <v>0</v>
      </c>
      <c r="P3947" s="5">
        <f t="shared" si="367"/>
        <v>5</v>
      </c>
      <c r="Q3947" t="str">
        <f t="shared" si="368"/>
        <v>theater</v>
      </c>
      <c r="R3947" t="str">
        <f t="shared" si="369"/>
        <v>plays</v>
      </c>
      <c r="S3947" s="10">
        <f t="shared" si="370"/>
        <v>42109.801712962959</v>
      </c>
      <c r="T3947" s="10">
        <f t="shared" si="371"/>
        <v>42139.801712962959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9">
        <f t="shared" si="366"/>
        <v>3</v>
      </c>
      <c r="P3948" s="5">
        <f t="shared" si="367"/>
        <v>39</v>
      </c>
      <c r="Q3948" t="str">
        <f t="shared" si="368"/>
        <v>theater</v>
      </c>
      <c r="R3948" t="str">
        <f t="shared" si="369"/>
        <v>plays</v>
      </c>
      <c r="S3948" s="10">
        <f t="shared" si="370"/>
        <v>42031.833587962959</v>
      </c>
      <c r="T3948" s="10">
        <f t="shared" si="371"/>
        <v>42063.333333333328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9">
        <f t="shared" si="366"/>
        <v>3</v>
      </c>
      <c r="P3949" s="5">
        <f t="shared" si="367"/>
        <v>50.5</v>
      </c>
      <c r="Q3949" t="str">
        <f t="shared" si="368"/>
        <v>theater</v>
      </c>
      <c r="R3949" t="str">
        <f t="shared" si="369"/>
        <v>plays</v>
      </c>
      <c r="S3949" s="10">
        <f t="shared" si="370"/>
        <v>42615.142870370371</v>
      </c>
      <c r="T3949" s="10">
        <f t="shared" si="371"/>
        <v>42645.142870370371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9">
        <f t="shared" si="366"/>
        <v>0</v>
      </c>
      <c r="P3950" s="5" t="e">
        <f t="shared" si="367"/>
        <v>#DIV/0!</v>
      </c>
      <c r="Q3950" t="str">
        <f t="shared" si="368"/>
        <v>theater</v>
      </c>
      <c r="R3950" t="str">
        <f t="shared" si="369"/>
        <v>plays</v>
      </c>
      <c r="S3950" s="10">
        <f t="shared" si="370"/>
        <v>41829.325497685182</v>
      </c>
      <c r="T3950" s="10">
        <f t="shared" si="371"/>
        <v>41889.325497685182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9">
        <f t="shared" si="366"/>
        <v>16</v>
      </c>
      <c r="P3951" s="5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0">
        <f t="shared" si="370"/>
        <v>42016.120613425926</v>
      </c>
      <c r="T3951" s="10">
        <f t="shared" si="371"/>
        <v>42046.120613425926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9">
        <f t="shared" si="366"/>
        <v>1</v>
      </c>
      <c r="P3952" s="5">
        <f t="shared" si="367"/>
        <v>25</v>
      </c>
      <c r="Q3952" t="str">
        <f t="shared" si="368"/>
        <v>theater</v>
      </c>
      <c r="R3952" t="str">
        <f t="shared" si="369"/>
        <v>plays</v>
      </c>
      <c r="S3952" s="10">
        <f t="shared" si="370"/>
        <v>42439.702314814815</v>
      </c>
      <c r="T3952" s="10">
        <f t="shared" si="371"/>
        <v>42468.774305555555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9">
        <f t="shared" si="366"/>
        <v>0</v>
      </c>
      <c r="P3953" s="5">
        <f t="shared" si="367"/>
        <v>1</v>
      </c>
      <c r="Q3953" t="str">
        <f t="shared" si="368"/>
        <v>theater</v>
      </c>
      <c r="R3953" t="str">
        <f t="shared" si="369"/>
        <v>plays</v>
      </c>
      <c r="S3953" s="10">
        <f t="shared" si="370"/>
        <v>42433.825717592597</v>
      </c>
      <c r="T3953" s="10">
        <f t="shared" si="371"/>
        <v>42493.784050925926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9">
        <f t="shared" si="366"/>
        <v>0</v>
      </c>
      <c r="P3954" s="5">
        <f t="shared" si="367"/>
        <v>25</v>
      </c>
      <c r="Q3954" t="str">
        <f t="shared" si="368"/>
        <v>theater</v>
      </c>
      <c r="R3954" t="str">
        <f t="shared" si="369"/>
        <v>plays</v>
      </c>
      <c r="S3954" s="10">
        <f t="shared" si="370"/>
        <v>42243.790393518517</v>
      </c>
      <c r="T3954" s="10">
        <f t="shared" si="371"/>
        <v>42303.790393518517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9">
        <f t="shared" si="366"/>
        <v>0</v>
      </c>
      <c r="P3955" s="5" t="e">
        <f t="shared" si="367"/>
        <v>#DIV/0!</v>
      </c>
      <c r="Q3955" t="str">
        <f t="shared" si="368"/>
        <v>theater</v>
      </c>
      <c r="R3955" t="str">
        <f t="shared" si="369"/>
        <v>plays</v>
      </c>
      <c r="S3955" s="10">
        <f t="shared" si="370"/>
        <v>42550.048449074078</v>
      </c>
      <c r="T3955" s="10">
        <f t="shared" si="371"/>
        <v>42580.978472222225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9">
        <f t="shared" si="366"/>
        <v>0</v>
      </c>
      <c r="P3956" s="5" t="e">
        <f t="shared" si="367"/>
        <v>#DIV/0!</v>
      </c>
      <c r="Q3956" t="str">
        <f t="shared" si="368"/>
        <v>theater</v>
      </c>
      <c r="R3956" t="str">
        <f t="shared" si="369"/>
        <v>plays</v>
      </c>
      <c r="S3956" s="10">
        <f t="shared" si="370"/>
        <v>41774.651203703703</v>
      </c>
      <c r="T3956" s="10">
        <f t="shared" si="371"/>
        <v>41834.651203703703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9">
        <f t="shared" si="366"/>
        <v>24</v>
      </c>
      <c r="P3957" s="5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0">
        <f t="shared" si="370"/>
        <v>42306.848854166667</v>
      </c>
      <c r="T3957" s="10">
        <f t="shared" si="371"/>
        <v>42336.890520833331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9">
        <f t="shared" si="366"/>
        <v>0</v>
      </c>
      <c r="P3958" s="5" t="e">
        <f t="shared" si="367"/>
        <v>#DIV/0!</v>
      </c>
      <c r="Q3958" t="str">
        <f t="shared" si="368"/>
        <v>theater</v>
      </c>
      <c r="R3958" t="str">
        <f t="shared" si="369"/>
        <v>plays</v>
      </c>
      <c r="S3958" s="10">
        <f t="shared" si="370"/>
        <v>42457.932025462964</v>
      </c>
      <c r="T3958" s="10">
        <f t="shared" si="371"/>
        <v>42485.013888888891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9">
        <f t="shared" si="366"/>
        <v>0</v>
      </c>
      <c r="P3959" s="5">
        <f t="shared" si="367"/>
        <v>7</v>
      </c>
      <c r="Q3959" t="str">
        <f t="shared" si="368"/>
        <v>theater</v>
      </c>
      <c r="R3959" t="str">
        <f t="shared" si="369"/>
        <v>plays</v>
      </c>
      <c r="S3959" s="10">
        <f t="shared" si="370"/>
        <v>42513.976319444439</v>
      </c>
      <c r="T3959" s="10">
        <f t="shared" si="371"/>
        <v>42559.976319444439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9">
        <f t="shared" si="366"/>
        <v>32</v>
      </c>
      <c r="P3960" s="5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0">
        <f t="shared" si="370"/>
        <v>41816.950370370374</v>
      </c>
      <c r="T3960" s="10">
        <f t="shared" si="371"/>
        <v>41853.583333333336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9">
        <f t="shared" si="366"/>
        <v>24</v>
      </c>
      <c r="P3961" s="5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0">
        <f t="shared" si="370"/>
        <v>41880.788842592592</v>
      </c>
      <c r="T3961" s="10">
        <f t="shared" si="371"/>
        <v>41910.788842592592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9">
        <f t="shared" si="366"/>
        <v>2</v>
      </c>
      <c r="P3962" s="5">
        <f t="shared" si="367"/>
        <v>11.25</v>
      </c>
      <c r="Q3962" t="str">
        <f t="shared" si="368"/>
        <v>theater</v>
      </c>
      <c r="R3962" t="str">
        <f t="shared" si="369"/>
        <v>plays</v>
      </c>
      <c r="S3962" s="10">
        <f t="shared" si="370"/>
        <v>42342.845555555556</v>
      </c>
      <c r="T3962" s="10">
        <f t="shared" si="371"/>
        <v>42372.845555555556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9">
        <f t="shared" si="366"/>
        <v>0</v>
      </c>
      <c r="P3963" s="5">
        <f t="shared" si="367"/>
        <v>10.5</v>
      </c>
      <c r="Q3963" t="str">
        <f t="shared" si="368"/>
        <v>theater</v>
      </c>
      <c r="R3963" t="str">
        <f t="shared" si="369"/>
        <v>plays</v>
      </c>
      <c r="S3963" s="10">
        <f t="shared" si="370"/>
        <v>41745.891319444447</v>
      </c>
      <c r="T3963" s="10">
        <f t="shared" si="371"/>
        <v>41767.891319444447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9">
        <f t="shared" si="366"/>
        <v>3</v>
      </c>
      <c r="P3964" s="5">
        <f t="shared" si="367"/>
        <v>15</v>
      </c>
      <c r="Q3964" t="str">
        <f t="shared" si="368"/>
        <v>theater</v>
      </c>
      <c r="R3964" t="str">
        <f t="shared" si="369"/>
        <v>plays</v>
      </c>
      <c r="S3964" s="10">
        <f t="shared" si="370"/>
        <v>42311.621458333335</v>
      </c>
      <c r="T3964" s="10">
        <f t="shared" si="371"/>
        <v>42336.621458333335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9">
        <f t="shared" si="366"/>
        <v>0</v>
      </c>
      <c r="P3965" s="5" t="e">
        <f t="shared" si="367"/>
        <v>#DIV/0!</v>
      </c>
      <c r="Q3965" t="str">
        <f t="shared" si="368"/>
        <v>theater</v>
      </c>
      <c r="R3965" t="str">
        <f t="shared" si="369"/>
        <v>plays</v>
      </c>
      <c r="S3965" s="10">
        <f t="shared" si="370"/>
        <v>42296.154131944444</v>
      </c>
      <c r="T3965" s="10">
        <f t="shared" si="371"/>
        <v>42326.195798611108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9">
        <f t="shared" si="366"/>
        <v>6</v>
      </c>
      <c r="P3966" s="5">
        <f t="shared" si="367"/>
        <v>42</v>
      </c>
      <c r="Q3966" t="str">
        <f t="shared" si="368"/>
        <v>theater</v>
      </c>
      <c r="R3966" t="str">
        <f t="shared" si="369"/>
        <v>plays</v>
      </c>
      <c r="S3966" s="10">
        <f t="shared" si="370"/>
        <v>42053.722060185188</v>
      </c>
      <c r="T3966" s="10">
        <f t="shared" si="371"/>
        <v>42113.680393518516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9">
        <f t="shared" si="366"/>
        <v>14</v>
      </c>
      <c r="P3967" s="5">
        <f t="shared" si="367"/>
        <v>71.25</v>
      </c>
      <c r="Q3967" t="str">
        <f t="shared" si="368"/>
        <v>theater</v>
      </c>
      <c r="R3967" t="str">
        <f t="shared" si="369"/>
        <v>plays</v>
      </c>
      <c r="S3967" s="10">
        <f t="shared" si="370"/>
        <v>42414.235879629632</v>
      </c>
      <c r="T3967" s="10">
        <f t="shared" si="371"/>
        <v>42474.194212962961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9">
        <f t="shared" si="366"/>
        <v>1</v>
      </c>
      <c r="P3968" s="5">
        <f t="shared" si="367"/>
        <v>22.5</v>
      </c>
      <c r="Q3968" t="str">
        <f t="shared" si="368"/>
        <v>theater</v>
      </c>
      <c r="R3968" t="str">
        <f t="shared" si="369"/>
        <v>plays</v>
      </c>
      <c r="S3968" s="10">
        <f t="shared" si="370"/>
        <v>41801.711550925924</v>
      </c>
      <c r="T3968" s="10">
        <f t="shared" si="371"/>
        <v>41844.124305555553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9">
        <f t="shared" si="366"/>
        <v>24</v>
      </c>
      <c r="P3969" s="5">
        <f t="shared" si="367"/>
        <v>41</v>
      </c>
      <c r="Q3969" t="str">
        <f t="shared" si="368"/>
        <v>theater</v>
      </c>
      <c r="R3969" t="str">
        <f t="shared" si="369"/>
        <v>plays</v>
      </c>
      <c r="S3969" s="10">
        <f t="shared" si="370"/>
        <v>42770.290590277778</v>
      </c>
      <c r="T3969" s="10">
        <f t="shared" si="371"/>
        <v>42800.290590277778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9">
        <f t="shared" si="366"/>
        <v>11</v>
      </c>
      <c r="P3970" s="5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0">
        <f t="shared" si="370"/>
        <v>42452.815659722226</v>
      </c>
      <c r="T3970" s="10">
        <f t="shared" si="371"/>
        <v>42512.815659722226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9">
        <f t="shared" ref="O3971:O4034" si="372">ROUND((E3971/D3971)*100,0)</f>
        <v>7</v>
      </c>
      <c r="P3971" s="5">
        <f t="shared" ref="P3971:P4034" si="373">E3971/L3971</f>
        <v>35.166666666666664</v>
      </c>
      <c r="Q3971" t="str">
        <f t="shared" ref="Q3971:Q4034" si="374">LEFT(N3971,SEARCH("/",N3971)-1)</f>
        <v>theater</v>
      </c>
      <c r="R3971" t="str">
        <f t="shared" ref="R3971:R4034" si="375">RIGHT(N3971,LEN(N3971)-SEARCH("/",N3971,1))</f>
        <v>plays</v>
      </c>
      <c r="S3971" s="10">
        <f t="shared" ref="S3971:S4034" si="376">(((J3971/60)/60)/24)+DATE(1970,1,1)</f>
        <v>42601.854699074072</v>
      </c>
      <c r="T3971" s="10">
        <f t="shared" ref="T3971:T4034" si="377">(((I3971/60)/60)/24)+DATE(1970,1,1)</f>
        <v>42611.163194444445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9">
        <f t="shared" si="372"/>
        <v>0</v>
      </c>
      <c r="P3972" s="5">
        <f t="shared" si="373"/>
        <v>5.5</v>
      </c>
      <c r="Q3972" t="str">
        <f t="shared" si="374"/>
        <v>theater</v>
      </c>
      <c r="R3972" t="str">
        <f t="shared" si="375"/>
        <v>plays</v>
      </c>
      <c r="S3972" s="10">
        <f t="shared" si="376"/>
        <v>42447.863553240735</v>
      </c>
      <c r="T3972" s="10">
        <f t="shared" si="377"/>
        <v>42477.863553240735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9">
        <f t="shared" si="372"/>
        <v>1</v>
      </c>
      <c r="P3973" s="5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0">
        <f t="shared" si="376"/>
        <v>41811.536180555559</v>
      </c>
      <c r="T3973" s="10">
        <f t="shared" si="377"/>
        <v>41841.536180555559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9">
        <f t="shared" si="372"/>
        <v>21</v>
      </c>
      <c r="P3974" s="5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0">
        <f t="shared" si="376"/>
        <v>41981.067523148144</v>
      </c>
      <c r="T3974" s="10">
        <f t="shared" si="377"/>
        <v>42041.067523148144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9">
        <f t="shared" si="372"/>
        <v>78</v>
      </c>
      <c r="P3975" s="5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0">
        <f t="shared" si="376"/>
        <v>42469.68414351852</v>
      </c>
      <c r="T3975" s="10">
        <f t="shared" si="377"/>
        <v>42499.166666666672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9">
        <f t="shared" si="372"/>
        <v>32</v>
      </c>
      <c r="P3976" s="5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0">
        <f t="shared" si="376"/>
        <v>42493.546851851846</v>
      </c>
      <c r="T3976" s="10">
        <f t="shared" si="377"/>
        <v>42523.546851851846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9">
        <f t="shared" si="372"/>
        <v>0</v>
      </c>
      <c r="P3977" s="5" t="e">
        <f t="shared" si="373"/>
        <v>#DIV/0!</v>
      </c>
      <c r="Q3977" t="str">
        <f t="shared" si="374"/>
        <v>theater</v>
      </c>
      <c r="R3977" t="str">
        <f t="shared" si="375"/>
        <v>plays</v>
      </c>
      <c r="S3977" s="10">
        <f t="shared" si="376"/>
        <v>42534.866875</v>
      </c>
      <c r="T3977" s="10">
        <f t="shared" si="377"/>
        <v>42564.866875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9">
        <f t="shared" si="372"/>
        <v>48</v>
      </c>
      <c r="P3978" s="5">
        <f t="shared" si="373"/>
        <v>62</v>
      </c>
      <c r="Q3978" t="str">
        <f t="shared" si="374"/>
        <v>theater</v>
      </c>
      <c r="R3978" t="str">
        <f t="shared" si="375"/>
        <v>plays</v>
      </c>
      <c r="S3978" s="10">
        <f t="shared" si="376"/>
        <v>41830.858344907407</v>
      </c>
      <c r="T3978" s="10">
        <f t="shared" si="377"/>
        <v>41852.291666666664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9">
        <f t="shared" si="372"/>
        <v>1</v>
      </c>
      <c r="P3979" s="5">
        <f t="shared" si="373"/>
        <v>217.5</v>
      </c>
      <c r="Q3979" t="str">
        <f t="shared" si="374"/>
        <v>theater</v>
      </c>
      <c r="R3979" t="str">
        <f t="shared" si="375"/>
        <v>plays</v>
      </c>
      <c r="S3979" s="10">
        <f t="shared" si="376"/>
        <v>42543.788564814815</v>
      </c>
      <c r="T3979" s="10">
        <f t="shared" si="377"/>
        <v>42573.788564814815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9">
        <f t="shared" si="372"/>
        <v>11</v>
      </c>
      <c r="P3980" s="5">
        <f t="shared" si="373"/>
        <v>26.75</v>
      </c>
      <c r="Q3980" t="str">
        <f t="shared" si="374"/>
        <v>theater</v>
      </c>
      <c r="R3980" t="str">
        <f t="shared" si="375"/>
        <v>plays</v>
      </c>
      <c r="S3980" s="10">
        <f t="shared" si="376"/>
        <v>41975.642974537041</v>
      </c>
      <c r="T3980" s="10">
        <f t="shared" si="377"/>
        <v>42035.642974537041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9">
        <f t="shared" si="372"/>
        <v>2</v>
      </c>
      <c r="P3981" s="5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0">
        <f t="shared" si="376"/>
        <v>42069.903437500005</v>
      </c>
      <c r="T3981" s="10">
        <f t="shared" si="377"/>
        <v>42092.833333333328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9">
        <f t="shared" si="372"/>
        <v>18</v>
      </c>
      <c r="P3982" s="5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0">
        <f t="shared" si="376"/>
        <v>41795.598923611113</v>
      </c>
      <c r="T3982" s="10">
        <f t="shared" si="377"/>
        <v>41825.598923611113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9">
        <f t="shared" si="372"/>
        <v>4</v>
      </c>
      <c r="P3983" s="5">
        <f t="shared" si="373"/>
        <v>175</v>
      </c>
      <c r="Q3983" t="str">
        <f t="shared" si="374"/>
        <v>theater</v>
      </c>
      <c r="R3983" t="str">
        <f t="shared" si="375"/>
        <v>plays</v>
      </c>
      <c r="S3983" s="10">
        <f t="shared" si="376"/>
        <v>42508.179965277777</v>
      </c>
      <c r="T3983" s="10">
        <f t="shared" si="377"/>
        <v>42568.179965277777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9">
        <f t="shared" si="372"/>
        <v>20</v>
      </c>
      <c r="P3984" s="5">
        <f t="shared" si="373"/>
        <v>34</v>
      </c>
      <c r="Q3984" t="str">
        <f t="shared" si="374"/>
        <v>theater</v>
      </c>
      <c r="R3984" t="str">
        <f t="shared" si="375"/>
        <v>plays</v>
      </c>
      <c r="S3984" s="10">
        <f t="shared" si="376"/>
        <v>42132.809953703705</v>
      </c>
      <c r="T3984" s="10">
        <f t="shared" si="377"/>
        <v>42192.809953703705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9">
        <f t="shared" si="372"/>
        <v>35</v>
      </c>
      <c r="P3985" s="5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0">
        <f t="shared" si="376"/>
        <v>41747.86986111111</v>
      </c>
      <c r="T3985" s="10">
        <f t="shared" si="377"/>
        <v>41779.290972222225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9">
        <f t="shared" si="372"/>
        <v>6</v>
      </c>
      <c r="P3986" s="5">
        <f t="shared" si="373"/>
        <v>9.5</v>
      </c>
      <c r="Q3986" t="str">
        <f t="shared" si="374"/>
        <v>theater</v>
      </c>
      <c r="R3986" t="str">
        <f t="shared" si="375"/>
        <v>plays</v>
      </c>
      <c r="S3986" s="10">
        <f t="shared" si="376"/>
        <v>41920.963472222218</v>
      </c>
      <c r="T3986" s="10">
        <f t="shared" si="377"/>
        <v>41951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9">
        <f t="shared" si="372"/>
        <v>32</v>
      </c>
      <c r="P3987" s="5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0">
        <f t="shared" si="376"/>
        <v>42399.707407407404</v>
      </c>
      <c r="T3987" s="10">
        <f t="shared" si="377"/>
        <v>42420.878472222219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9">
        <f t="shared" si="372"/>
        <v>10</v>
      </c>
      <c r="P3988" s="5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0">
        <f t="shared" si="376"/>
        <v>42467.548541666663</v>
      </c>
      <c r="T3988" s="10">
        <f t="shared" si="377"/>
        <v>42496.544444444444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9">
        <f t="shared" si="372"/>
        <v>38</v>
      </c>
      <c r="P3989" s="5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0">
        <f t="shared" si="376"/>
        <v>41765.92465277778</v>
      </c>
      <c r="T3989" s="10">
        <f t="shared" si="377"/>
        <v>41775.92465277778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9">
        <f t="shared" si="372"/>
        <v>2</v>
      </c>
      <c r="P3990" s="5">
        <f t="shared" si="373"/>
        <v>8</v>
      </c>
      <c r="Q3990" t="str">
        <f t="shared" si="374"/>
        <v>theater</v>
      </c>
      <c r="R3990" t="str">
        <f t="shared" si="375"/>
        <v>plays</v>
      </c>
      <c r="S3990" s="10">
        <f t="shared" si="376"/>
        <v>42230.08116898148</v>
      </c>
      <c r="T3990" s="10">
        <f t="shared" si="377"/>
        <v>42245.08116898148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9">
        <f t="shared" si="372"/>
        <v>0</v>
      </c>
      <c r="P3991" s="5" t="e">
        <f t="shared" si="373"/>
        <v>#DIV/0!</v>
      </c>
      <c r="Q3991" t="str">
        <f t="shared" si="374"/>
        <v>theater</v>
      </c>
      <c r="R3991" t="str">
        <f t="shared" si="375"/>
        <v>plays</v>
      </c>
      <c r="S3991" s="10">
        <f t="shared" si="376"/>
        <v>42286.749780092592</v>
      </c>
      <c r="T3991" s="10">
        <f t="shared" si="377"/>
        <v>42316.791446759264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9">
        <f t="shared" si="372"/>
        <v>4</v>
      </c>
      <c r="P3992" s="5">
        <f t="shared" si="373"/>
        <v>23</v>
      </c>
      <c r="Q3992" t="str">
        <f t="shared" si="374"/>
        <v>theater</v>
      </c>
      <c r="R3992" t="str">
        <f t="shared" si="375"/>
        <v>plays</v>
      </c>
      <c r="S3992" s="10">
        <f t="shared" si="376"/>
        <v>42401.672372685185</v>
      </c>
      <c r="T3992" s="10">
        <f t="shared" si="377"/>
        <v>42431.672372685185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9">
        <f t="shared" si="372"/>
        <v>20</v>
      </c>
      <c r="P3993" s="5">
        <f t="shared" si="373"/>
        <v>100</v>
      </c>
      <c r="Q3993" t="str">
        <f t="shared" si="374"/>
        <v>theater</v>
      </c>
      <c r="R3993" t="str">
        <f t="shared" si="375"/>
        <v>plays</v>
      </c>
      <c r="S3993" s="10">
        <f t="shared" si="376"/>
        <v>42125.644467592589</v>
      </c>
      <c r="T3993" s="10">
        <f t="shared" si="377"/>
        <v>42155.644467592589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9">
        <f t="shared" si="372"/>
        <v>5</v>
      </c>
      <c r="P3994" s="5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0">
        <f t="shared" si="376"/>
        <v>42289.94049768518</v>
      </c>
      <c r="T3994" s="10">
        <f t="shared" si="377"/>
        <v>42349.982164351852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9">
        <f t="shared" si="372"/>
        <v>0</v>
      </c>
      <c r="P3995" s="5">
        <f t="shared" si="373"/>
        <v>3</v>
      </c>
      <c r="Q3995" t="str">
        <f t="shared" si="374"/>
        <v>theater</v>
      </c>
      <c r="R3995" t="str">
        <f t="shared" si="375"/>
        <v>plays</v>
      </c>
      <c r="S3995" s="10">
        <f t="shared" si="376"/>
        <v>42107.864722222221</v>
      </c>
      <c r="T3995" s="10">
        <f t="shared" si="377"/>
        <v>42137.864722222221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9">
        <f t="shared" si="372"/>
        <v>0</v>
      </c>
      <c r="P3996" s="5">
        <f t="shared" si="373"/>
        <v>5</v>
      </c>
      <c r="Q3996" t="str">
        <f t="shared" si="374"/>
        <v>theater</v>
      </c>
      <c r="R3996" t="str">
        <f t="shared" si="375"/>
        <v>plays</v>
      </c>
      <c r="S3996" s="10">
        <f t="shared" si="376"/>
        <v>41809.389930555553</v>
      </c>
      <c r="T3996" s="10">
        <f t="shared" si="377"/>
        <v>41839.389930555553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9">
        <f t="shared" si="372"/>
        <v>35</v>
      </c>
      <c r="P3997" s="5">
        <f t="shared" si="373"/>
        <v>17.5</v>
      </c>
      <c r="Q3997" t="str">
        <f t="shared" si="374"/>
        <v>theater</v>
      </c>
      <c r="R3997" t="str">
        <f t="shared" si="375"/>
        <v>plays</v>
      </c>
      <c r="S3997" s="10">
        <f t="shared" si="376"/>
        <v>42019.683761574073</v>
      </c>
      <c r="T3997" s="10">
        <f t="shared" si="377"/>
        <v>42049.477083333331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9">
        <f t="shared" si="372"/>
        <v>17</v>
      </c>
      <c r="P3998" s="5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0">
        <f t="shared" si="376"/>
        <v>41950.26694444444</v>
      </c>
      <c r="T3998" s="10">
        <f t="shared" si="377"/>
        <v>41963.669444444444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9">
        <f t="shared" si="372"/>
        <v>0</v>
      </c>
      <c r="P3999" s="5" t="e">
        <f t="shared" si="373"/>
        <v>#DIV/0!</v>
      </c>
      <c r="Q3999" t="str">
        <f t="shared" si="374"/>
        <v>theater</v>
      </c>
      <c r="R3999" t="str">
        <f t="shared" si="375"/>
        <v>plays</v>
      </c>
      <c r="S3999" s="10">
        <f t="shared" si="376"/>
        <v>42069.391446759255</v>
      </c>
      <c r="T3999" s="10">
        <f t="shared" si="377"/>
        <v>42099.349780092598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9">
        <f t="shared" si="372"/>
        <v>57</v>
      </c>
      <c r="P4000" s="5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0">
        <f t="shared" si="376"/>
        <v>42061.963263888887</v>
      </c>
      <c r="T4000" s="10">
        <f t="shared" si="377"/>
        <v>42091.921597222223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9">
        <f t="shared" si="372"/>
        <v>17</v>
      </c>
      <c r="P4001" s="5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0">
        <f t="shared" si="376"/>
        <v>41842.828680555554</v>
      </c>
      <c r="T4001" s="10">
        <f t="shared" si="377"/>
        <v>41882.827650462961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9">
        <f t="shared" si="372"/>
        <v>0</v>
      </c>
      <c r="P4002" s="5">
        <f t="shared" si="373"/>
        <v>10</v>
      </c>
      <c r="Q4002" t="str">
        <f t="shared" si="374"/>
        <v>theater</v>
      </c>
      <c r="R4002" t="str">
        <f t="shared" si="375"/>
        <v>plays</v>
      </c>
      <c r="S4002" s="10">
        <f t="shared" si="376"/>
        <v>42437.64534722222</v>
      </c>
      <c r="T4002" s="10">
        <f t="shared" si="377"/>
        <v>42497.603680555556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9">
        <f t="shared" si="372"/>
        <v>38</v>
      </c>
      <c r="P4003" s="5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0">
        <f t="shared" si="376"/>
        <v>42775.964212962965</v>
      </c>
      <c r="T4003" s="10">
        <f t="shared" si="377"/>
        <v>42795.791666666672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9">
        <f t="shared" si="372"/>
        <v>2</v>
      </c>
      <c r="P4004" s="5">
        <f t="shared" si="373"/>
        <v>5.75</v>
      </c>
      <c r="Q4004" t="str">
        <f t="shared" si="374"/>
        <v>theater</v>
      </c>
      <c r="R4004" t="str">
        <f t="shared" si="375"/>
        <v>plays</v>
      </c>
      <c r="S4004" s="10">
        <f t="shared" si="376"/>
        <v>41879.043530092589</v>
      </c>
      <c r="T4004" s="10">
        <f t="shared" si="377"/>
        <v>41909.043530092589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9">
        <f t="shared" si="372"/>
        <v>10</v>
      </c>
      <c r="P4005" s="5">
        <f t="shared" si="373"/>
        <v>100.5</v>
      </c>
      <c r="Q4005" t="str">
        <f t="shared" si="374"/>
        <v>theater</v>
      </c>
      <c r="R4005" t="str">
        <f t="shared" si="375"/>
        <v>plays</v>
      </c>
      <c r="S4005" s="10">
        <f t="shared" si="376"/>
        <v>42020.587349537032</v>
      </c>
      <c r="T4005" s="10">
        <f t="shared" si="377"/>
        <v>42050.587349537032</v>
      </c>
    </row>
    <row r="4006" spans="1:20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9">
        <f t="shared" si="372"/>
        <v>0</v>
      </c>
      <c r="P4006" s="5">
        <f t="shared" si="373"/>
        <v>1</v>
      </c>
      <c r="Q4006" t="str">
        <f t="shared" si="374"/>
        <v>theater</v>
      </c>
      <c r="R4006" t="str">
        <f t="shared" si="375"/>
        <v>plays</v>
      </c>
      <c r="S4006" s="10">
        <f t="shared" si="376"/>
        <v>41890.16269675926</v>
      </c>
      <c r="T4006" s="10">
        <f t="shared" si="377"/>
        <v>41920.16269675926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9">
        <f t="shared" si="372"/>
        <v>1</v>
      </c>
      <c r="P4007" s="5">
        <f t="shared" si="373"/>
        <v>20</v>
      </c>
      <c r="Q4007" t="str">
        <f t="shared" si="374"/>
        <v>theater</v>
      </c>
      <c r="R4007" t="str">
        <f t="shared" si="375"/>
        <v>plays</v>
      </c>
      <c r="S4007" s="10">
        <f t="shared" si="376"/>
        <v>41872.807696759257</v>
      </c>
      <c r="T4007" s="10">
        <f t="shared" si="377"/>
        <v>41932.807696759257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9">
        <f t="shared" si="372"/>
        <v>0</v>
      </c>
      <c r="P4008" s="5">
        <f t="shared" si="373"/>
        <v>2</v>
      </c>
      <c r="Q4008" t="str">
        <f t="shared" si="374"/>
        <v>theater</v>
      </c>
      <c r="R4008" t="str">
        <f t="shared" si="375"/>
        <v>plays</v>
      </c>
      <c r="S4008" s="10">
        <f t="shared" si="376"/>
        <v>42391.772997685184</v>
      </c>
      <c r="T4008" s="10">
        <f t="shared" si="377"/>
        <v>42416.772997685184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9">
        <f t="shared" si="372"/>
        <v>0</v>
      </c>
      <c r="P4009" s="5">
        <f t="shared" si="373"/>
        <v>5</v>
      </c>
      <c r="Q4009" t="str">
        <f t="shared" si="374"/>
        <v>theater</v>
      </c>
      <c r="R4009" t="str">
        <f t="shared" si="375"/>
        <v>plays</v>
      </c>
      <c r="S4009" s="10">
        <f t="shared" si="376"/>
        <v>41848.772928240738</v>
      </c>
      <c r="T4009" s="10">
        <f t="shared" si="377"/>
        <v>41877.686111111114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9">
        <f t="shared" si="372"/>
        <v>6</v>
      </c>
      <c r="P4010" s="5">
        <f t="shared" si="373"/>
        <v>15</v>
      </c>
      <c r="Q4010" t="str">
        <f t="shared" si="374"/>
        <v>theater</v>
      </c>
      <c r="R4010" t="str">
        <f t="shared" si="375"/>
        <v>plays</v>
      </c>
      <c r="S4010" s="10">
        <f t="shared" si="376"/>
        <v>42177.964201388888</v>
      </c>
      <c r="T4010" s="10">
        <f t="shared" si="377"/>
        <v>42207.964201388888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9">
        <f t="shared" si="372"/>
        <v>4</v>
      </c>
      <c r="P4011" s="5">
        <f t="shared" si="373"/>
        <v>25</v>
      </c>
      <c r="Q4011" t="str">
        <f t="shared" si="374"/>
        <v>theater</v>
      </c>
      <c r="R4011" t="str">
        <f t="shared" si="375"/>
        <v>plays</v>
      </c>
      <c r="S4011" s="10">
        <f t="shared" si="376"/>
        <v>41851.700925925928</v>
      </c>
      <c r="T4011" s="10">
        <f t="shared" si="377"/>
        <v>41891.700925925928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9">
        <f t="shared" si="372"/>
        <v>24</v>
      </c>
      <c r="P4012" s="5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0">
        <f t="shared" si="376"/>
        <v>41921.770439814813</v>
      </c>
      <c r="T4012" s="10">
        <f t="shared" si="377"/>
        <v>41938.770439814813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9">
        <f t="shared" si="372"/>
        <v>8</v>
      </c>
      <c r="P4013" s="5">
        <f t="shared" si="373"/>
        <v>4.75</v>
      </c>
      <c r="Q4013" t="str">
        <f t="shared" si="374"/>
        <v>theater</v>
      </c>
      <c r="R4013" t="str">
        <f t="shared" si="375"/>
        <v>plays</v>
      </c>
      <c r="S4013" s="10">
        <f t="shared" si="376"/>
        <v>42002.54488425926</v>
      </c>
      <c r="T4013" s="10">
        <f t="shared" si="377"/>
        <v>42032.54488425926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9">
        <f t="shared" si="372"/>
        <v>0</v>
      </c>
      <c r="P4014" s="5" t="e">
        <f t="shared" si="373"/>
        <v>#DIV/0!</v>
      </c>
      <c r="Q4014" t="str">
        <f t="shared" si="374"/>
        <v>theater</v>
      </c>
      <c r="R4014" t="str">
        <f t="shared" si="375"/>
        <v>plays</v>
      </c>
      <c r="S4014" s="10">
        <f t="shared" si="376"/>
        <v>42096.544548611113</v>
      </c>
      <c r="T4014" s="10">
        <f t="shared" si="377"/>
        <v>42126.544548611113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9">
        <f t="shared" si="372"/>
        <v>1</v>
      </c>
      <c r="P4015" s="5">
        <f t="shared" si="373"/>
        <v>13</v>
      </c>
      <c r="Q4015" t="str">
        <f t="shared" si="374"/>
        <v>theater</v>
      </c>
      <c r="R4015" t="str">
        <f t="shared" si="375"/>
        <v>plays</v>
      </c>
      <c r="S4015" s="10">
        <f t="shared" si="376"/>
        <v>42021.301192129627</v>
      </c>
      <c r="T4015" s="10">
        <f t="shared" si="377"/>
        <v>42051.301192129627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9">
        <f t="shared" si="372"/>
        <v>0</v>
      </c>
      <c r="P4016" s="5" t="e">
        <f t="shared" si="373"/>
        <v>#DIV/0!</v>
      </c>
      <c r="Q4016" t="str">
        <f t="shared" si="374"/>
        <v>theater</v>
      </c>
      <c r="R4016" t="str">
        <f t="shared" si="375"/>
        <v>plays</v>
      </c>
      <c r="S4016" s="10">
        <f t="shared" si="376"/>
        <v>42419.246168981481</v>
      </c>
      <c r="T4016" s="10">
        <f t="shared" si="377"/>
        <v>42434.246168981481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9">
        <f t="shared" si="372"/>
        <v>0</v>
      </c>
      <c r="P4017" s="5">
        <f t="shared" si="373"/>
        <v>1</v>
      </c>
      <c r="Q4017" t="str">
        <f t="shared" si="374"/>
        <v>theater</v>
      </c>
      <c r="R4017" t="str">
        <f t="shared" si="375"/>
        <v>plays</v>
      </c>
      <c r="S4017" s="10">
        <f t="shared" si="376"/>
        <v>42174.780821759254</v>
      </c>
      <c r="T4017" s="10">
        <f t="shared" si="377"/>
        <v>42204.780821759254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9">
        <f t="shared" si="372"/>
        <v>14</v>
      </c>
      <c r="P4018" s="5">
        <f t="shared" si="373"/>
        <v>10</v>
      </c>
      <c r="Q4018" t="str">
        <f t="shared" si="374"/>
        <v>theater</v>
      </c>
      <c r="R4018" t="str">
        <f t="shared" si="375"/>
        <v>plays</v>
      </c>
      <c r="S4018" s="10">
        <f t="shared" si="376"/>
        <v>41869.872685185182</v>
      </c>
      <c r="T4018" s="10">
        <f t="shared" si="377"/>
        <v>41899.872685185182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9">
        <f t="shared" si="372"/>
        <v>1</v>
      </c>
      <c r="P4019" s="5">
        <f t="shared" si="373"/>
        <v>52.5</v>
      </c>
      <c r="Q4019" t="str">
        <f t="shared" si="374"/>
        <v>theater</v>
      </c>
      <c r="R4019" t="str">
        <f t="shared" si="375"/>
        <v>plays</v>
      </c>
      <c r="S4019" s="10">
        <f t="shared" si="376"/>
        <v>41856.672152777777</v>
      </c>
      <c r="T4019" s="10">
        <f t="shared" si="377"/>
        <v>41886.672152777777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9">
        <f t="shared" si="372"/>
        <v>9</v>
      </c>
      <c r="P4020" s="5">
        <f t="shared" si="373"/>
        <v>32.5</v>
      </c>
      <c r="Q4020" t="str">
        <f t="shared" si="374"/>
        <v>theater</v>
      </c>
      <c r="R4020" t="str">
        <f t="shared" si="375"/>
        <v>plays</v>
      </c>
      <c r="S4020" s="10">
        <f t="shared" si="376"/>
        <v>42620.91097222222</v>
      </c>
      <c r="T4020" s="10">
        <f t="shared" si="377"/>
        <v>42650.91097222222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9">
        <f t="shared" si="372"/>
        <v>1</v>
      </c>
      <c r="P4021" s="5">
        <f t="shared" si="373"/>
        <v>7.25</v>
      </c>
      <c r="Q4021" t="str">
        <f t="shared" si="374"/>
        <v>theater</v>
      </c>
      <c r="R4021" t="str">
        <f t="shared" si="375"/>
        <v>plays</v>
      </c>
      <c r="S4021" s="10">
        <f t="shared" si="376"/>
        <v>42417.675879629634</v>
      </c>
      <c r="T4021" s="10">
        <f t="shared" si="377"/>
        <v>42475.686111111107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9">
        <f t="shared" si="372"/>
        <v>17</v>
      </c>
      <c r="P4022" s="5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0">
        <f t="shared" si="376"/>
        <v>42057.190960648149</v>
      </c>
      <c r="T4022" s="10">
        <f t="shared" si="377"/>
        <v>42087.149293981478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9">
        <f t="shared" si="372"/>
        <v>1</v>
      </c>
      <c r="P4023" s="5">
        <f t="shared" si="373"/>
        <v>62.5</v>
      </c>
      <c r="Q4023" t="str">
        <f t="shared" si="374"/>
        <v>theater</v>
      </c>
      <c r="R4023" t="str">
        <f t="shared" si="375"/>
        <v>plays</v>
      </c>
      <c r="S4023" s="10">
        <f t="shared" si="376"/>
        <v>41878.911550925928</v>
      </c>
      <c r="T4023" s="10">
        <f t="shared" si="377"/>
        <v>41938.911550925928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9">
        <f t="shared" si="372"/>
        <v>70</v>
      </c>
      <c r="P4024" s="5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0">
        <f t="shared" si="376"/>
        <v>41990.584108796291</v>
      </c>
      <c r="T4024" s="10">
        <f t="shared" si="377"/>
        <v>42036.120833333334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9">
        <f t="shared" si="372"/>
        <v>0</v>
      </c>
      <c r="P4025" s="5" t="e">
        <f t="shared" si="373"/>
        <v>#DIV/0!</v>
      </c>
      <c r="Q4025" t="str">
        <f t="shared" si="374"/>
        <v>theater</v>
      </c>
      <c r="R4025" t="str">
        <f t="shared" si="375"/>
        <v>plays</v>
      </c>
      <c r="S4025" s="10">
        <f t="shared" si="376"/>
        <v>42408.999571759254</v>
      </c>
      <c r="T4025" s="10">
        <f t="shared" si="377"/>
        <v>42453.957905092597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9">
        <f t="shared" si="372"/>
        <v>1</v>
      </c>
      <c r="P4026" s="5">
        <f t="shared" si="373"/>
        <v>10</v>
      </c>
      <c r="Q4026" t="str">
        <f t="shared" si="374"/>
        <v>theater</v>
      </c>
      <c r="R4026" t="str">
        <f t="shared" si="375"/>
        <v>plays</v>
      </c>
      <c r="S4026" s="10">
        <f t="shared" si="376"/>
        <v>42217.670104166667</v>
      </c>
      <c r="T4026" s="10">
        <f t="shared" si="377"/>
        <v>42247.670104166667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9">
        <f t="shared" si="372"/>
        <v>5</v>
      </c>
      <c r="P4027" s="5">
        <f t="shared" si="373"/>
        <v>62.5</v>
      </c>
      <c r="Q4027" t="str">
        <f t="shared" si="374"/>
        <v>theater</v>
      </c>
      <c r="R4027" t="str">
        <f t="shared" si="375"/>
        <v>plays</v>
      </c>
      <c r="S4027" s="10">
        <f t="shared" si="376"/>
        <v>42151.237685185188</v>
      </c>
      <c r="T4027" s="10">
        <f t="shared" si="377"/>
        <v>42211.237685185188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9">
        <f t="shared" si="372"/>
        <v>0</v>
      </c>
      <c r="P4028" s="5" t="e">
        <f t="shared" si="373"/>
        <v>#DIV/0!</v>
      </c>
      <c r="Q4028" t="str">
        <f t="shared" si="374"/>
        <v>theater</v>
      </c>
      <c r="R4028" t="str">
        <f t="shared" si="375"/>
        <v>plays</v>
      </c>
      <c r="S4028" s="10">
        <f t="shared" si="376"/>
        <v>42282.655543981484</v>
      </c>
      <c r="T4028" s="10">
        <f t="shared" si="377"/>
        <v>42342.697210648148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9">
        <f t="shared" si="372"/>
        <v>7</v>
      </c>
      <c r="P4029" s="5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0">
        <f t="shared" si="376"/>
        <v>42768.97084490741</v>
      </c>
      <c r="T4029" s="10">
        <f t="shared" si="377"/>
        <v>42789.041666666672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9">
        <f t="shared" si="372"/>
        <v>28</v>
      </c>
      <c r="P4030" s="5">
        <f t="shared" si="373"/>
        <v>51</v>
      </c>
      <c r="Q4030" t="str">
        <f t="shared" si="374"/>
        <v>theater</v>
      </c>
      <c r="R4030" t="str">
        <f t="shared" si="375"/>
        <v>plays</v>
      </c>
      <c r="S4030" s="10">
        <f t="shared" si="376"/>
        <v>41765.938657407409</v>
      </c>
      <c r="T4030" s="10">
        <f t="shared" si="377"/>
        <v>41795.938657407409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9">
        <f t="shared" si="372"/>
        <v>0</v>
      </c>
      <c r="P4031" s="5" t="e">
        <f t="shared" si="373"/>
        <v>#DIV/0!</v>
      </c>
      <c r="Q4031" t="str">
        <f t="shared" si="374"/>
        <v>theater</v>
      </c>
      <c r="R4031" t="str">
        <f t="shared" si="375"/>
        <v>plays</v>
      </c>
      <c r="S4031" s="10">
        <f t="shared" si="376"/>
        <v>42322.025115740747</v>
      </c>
      <c r="T4031" s="10">
        <f t="shared" si="377"/>
        <v>42352.025115740747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9">
        <f t="shared" si="372"/>
        <v>16</v>
      </c>
      <c r="P4032" s="5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0">
        <f t="shared" si="376"/>
        <v>42374.655081018514</v>
      </c>
      <c r="T4032" s="10">
        <f t="shared" si="377"/>
        <v>42403.784027777772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9">
        <f t="shared" si="372"/>
        <v>0</v>
      </c>
      <c r="P4033" s="5" t="e">
        <f t="shared" si="373"/>
        <v>#DIV/0!</v>
      </c>
      <c r="Q4033" t="str">
        <f t="shared" si="374"/>
        <v>theater</v>
      </c>
      <c r="R4033" t="str">
        <f t="shared" si="375"/>
        <v>plays</v>
      </c>
      <c r="S4033" s="10">
        <f t="shared" si="376"/>
        <v>41941.585231481484</v>
      </c>
      <c r="T4033" s="10">
        <f t="shared" si="377"/>
        <v>41991.626898148148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9">
        <f t="shared" si="372"/>
        <v>7</v>
      </c>
      <c r="P4034" s="5">
        <f t="shared" si="373"/>
        <v>59</v>
      </c>
      <c r="Q4034" t="str">
        <f t="shared" si="374"/>
        <v>theater</v>
      </c>
      <c r="R4034" t="str">
        <f t="shared" si="375"/>
        <v>plays</v>
      </c>
      <c r="S4034" s="10">
        <f t="shared" si="376"/>
        <v>42293.809212962966</v>
      </c>
      <c r="T4034" s="10">
        <f t="shared" si="377"/>
        <v>42353.85087962963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9">
        <f t="shared" ref="O4035:O4098" si="378">ROUND((E4035/D4035)*100,0)</f>
        <v>26</v>
      </c>
      <c r="P4035" s="5">
        <f t="shared" ref="P4035:P4098" si="379">E4035/L4035</f>
        <v>65.340319148936175</v>
      </c>
      <c r="Q4035" t="str">
        <f t="shared" ref="Q4035:Q4098" si="380">LEFT(N4035,SEARCH("/",N4035)-1)</f>
        <v>theater</v>
      </c>
      <c r="R4035" t="str">
        <f t="shared" ref="R4035:R4098" si="381">RIGHT(N4035,LEN(N4035)-SEARCH("/",N4035,1))</f>
        <v>plays</v>
      </c>
      <c r="S4035" s="10">
        <f t="shared" ref="S4035:S4098" si="382">(((J4035/60)/60)/24)+DATE(1970,1,1)</f>
        <v>42614.268796296295</v>
      </c>
      <c r="T4035" s="10">
        <f t="shared" ref="T4035:T4098" si="383">(((I4035/60)/60)/24)+DATE(1970,1,1)</f>
        <v>42645.375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9">
        <f t="shared" si="378"/>
        <v>1</v>
      </c>
      <c r="P4036" s="5">
        <f t="shared" si="379"/>
        <v>100</v>
      </c>
      <c r="Q4036" t="str">
        <f t="shared" si="380"/>
        <v>theater</v>
      </c>
      <c r="R4036" t="str">
        <f t="shared" si="381"/>
        <v>plays</v>
      </c>
      <c r="S4036" s="10">
        <f t="shared" si="382"/>
        <v>42067.947337962964</v>
      </c>
      <c r="T4036" s="10">
        <f t="shared" si="383"/>
        <v>42097.905671296292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9">
        <f t="shared" si="378"/>
        <v>37</v>
      </c>
      <c r="P4037" s="5">
        <f t="shared" si="379"/>
        <v>147.4</v>
      </c>
      <c r="Q4037" t="str">
        <f t="shared" si="380"/>
        <v>theater</v>
      </c>
      <c r="R4037" t="str">
        <f t="shared" si="381"/>
        <v>plays</v>
      </c>
      <c r="S4037" s="10">
        <f t="shared" si="382"/>
        <v>41903.882951388885</v>
      </c>
      <c r="T4037" s="10">
        <f t="shared" si="383"/>
        <v>41933.882951388885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9">
        <f t="shared" si="378"/>
        <v>47</v>
      </c>
      <c r="P4038" s="5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0">
        <f t="shared" si="382"/>
        <v>41804.937083333331</v>
      </c>
      <c r="T4038" s="10">
        <f t="shared" si="383"/>
        <v>41821.9375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9">
        <f t="shared" si="378"/>
        <v>11</v>
      </c>
      <c r="P4039" s="5">
        <f t="shared" si="379"/>
        <v>40</v>
      </c>
      <c r="Q4039" t="str">
        <f t="shared" si="380"/>
        <v>theater</v>
      </c>
      <c r="R4039" t="str">
        <f t="shared" si="381"/>
        <v>plays</v>
      </c>
      <c r="S4039" s="10">
        <f t="shared" si="382"/>
        <v>42497.070775462969</v>
      </c>
      <c r="T4039" s="10">
        <f t="shared" si="383"/>
        <v>42514.600694444445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9">
        <f t="shared" si="378"/>
        <v>12</v>
      </c>
      <c r="P4040" s="5">
        <f t="shared" si="379"/>
        <v>75.25</v>
      </c>
      <c r="Q4040" t="str">
        <f t="shared" si="380"/>
        <v>theater</v>
      </c>
      <c r="R4040" t="str">
        <f t="shared" si="381"/>
        <v>plays</v>
      </c>
      <c r="S4040" s="10">
        <f t="shared" si="382"/>
        <v>41869.798726851855</v>
      </c>
      <c r="T4040" s="10">
        <f t="shared" si="383"/>
        <v>41929.798726851855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9">
        <f t="shared" si="378"/>
        <v>60</v>
      </c>
      <c r="P4041" s="5">
        <f t="shared" si="379"/>
        <v>60</v>
      </c>
      <c r="Q4041" t="str">
        <f t="shared" si="380"/>
        <v>theater</v>
      </c>
      <c r="R4041" t="str">
        <f t="shared" si="381"/>
        <v>plays</v>
      </c>
      <c r="S4041" s="10">
        <f t="shared" si="382"/>
        <v>42305.670914351853</v>
      </c>
      <c r="T4041" s="10">
        <f t="shared" si="383"/>
        <v>42339.249305555553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9">
        <f t="shared" si="378"/>
        <v>31</v>
      </c>
      <c r="P4042" s="5">
        <f t="shared" si="379"/>
        <v>1250</v>
      </c>
      <c r="Q4042" t="str">
        <f t="shared" si="380"/>
        <v>theater</v>
      </c>
      <c r="R4042" t="str">
        <f t="shared" si="381"/>
        <v>plays</v>
      </c>
      <c r="S4042" s="10">
        <f t="shared" si="382"/>
        <v>42144.231527777782</v>
      </c>
      <c r="T4042" s="10">
        <f t="shared" si="383"/>
        <v>42203.125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9">
        <f t="shared" si="378"/>
        <v>0</v>
      </c>
      <c r="P4043" s="5">
        <f t="shared" si="379"/>
        <v>10.5</v>
      </c>
      <c r="Q4043" t="str">
        <f t="shared" si="380"/>
        <v>theater</v>
      </c>
      <c r="R4043" t="str">
        <f t="shared" si="381"/>
        <v>plays</v>
      </c>
      <c r="S4043" s="10">
        <f t="shared" si="382"/>
        <v>42559.474004629628</v>
      </c>
      <c r="T4043" s="10">
        <f t="shared" si="383"/>
        <v>42619.474004629628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9">
        <f t="shared" si="378"/>
        <v>0</v>
      </c>
      <c r="P4044" s="5">
        <f t="shared" si="379"/>
        <v>7</v>
      </c>
      <c r="Q4044" t="str">
        <f t="shared" si="380"/>
        <v>theater</v>
      </c>
      <c r="R4044" t="str">
        <f t="shared" si="381"/>
        <v>plays</v>
      </c>
      <c r="S4044" s="10">
        <f t="shared" si="382"/>
        <v>41995.084074074075</v>
      </c>
      <c r="T4044" s="10">
        <f t="shared" si="383"/>
        <v>42024.802777777775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9">
        <f t="shared" si="378"/>
        <v>0</v>
      </c>
      <c r="P4045" s="5" t="e">
        <f t="shared" si="379"/>
        <v>#DIV/0!</v>
      </c>
      <c r="Q4045" t="str">
        <f t="shared" si="380"/>
        <v>theater</v>
      </c>
      <c r="R4045" t="str">
        <f t="shared" si="381"/>
        <v>plays</v>
      </c>
      <c r="S4045" s="10">
        <f t="shared" si="382"/>
        <v>41948.957465277781</v>
      </c>
      <c r="T4045" s="10">
        <f t="shared" si="383"/>
        <v>41963.957465277781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9">
        <f t="shared" si="378"/>
        <v>38</v>
      </c>
      <c r="P4046" s="5">
        <f t="shared" si="379"/>
        <v>56.25</v>
      </c>
      <c r="Q4046" t="str">
        <f t="shared" si="380"/>
        <v>theater</v>
      </c>
      <c r="R4046" t="str">
        <f t="shared" si="381"/>
        <v>plays</v>
      </c>
      <c r="S4046" s="10">
        <f t="shared" si="382"/>
        <v>42074.219699074078</v>
      </c>
      <c r="T4046" s="10">
        <f t="shared" si="383"/>
        <v>42104.208333333328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9">
        <f t="shared" si="378"/>
        <v>0</v>
      </c>
      <c r="P4047" s="5">
        <f t="shared" si="379"/>
        <v>1</v>
      </c>
      <c r="Q4047" t="str">
        <f t="shared" si="380"/>
        <v>theater</v>
      </c>
      <c r="R4047" t="str">
        <f t="shared" si="381"/>
        <v>plays</v>
      </c>
      <c r="S4047" s="10">
        <f t="shared" si="382"/>
        <v>41842.201261574075</v>
      </c>
      <c r="T4047" s="10">
        <f t="shared" si="383"/>
        <v>41872.201261574075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9">
        <f t="shared" si="378"/>
        <v>8</v>
      </c>
      <c r="P4048" s="5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0">
        <f t="shared" si="382"/>
        <v>41904.650578703702</v>
      </c>
      <c r="T4048" s="10">
        <f t="shared" si="383"/>
        <v>41934.650578703702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9">
        <f t="shared" si="378"/>
        <v>2</v>
      </c>
      <c r="P4049" s="5">
        <f t="shared" si="379"/>
        <v>27.5</v>
      </c>
      <c r="Q4049" t="str">
        <f t="shared" si="380"/>
        <v>theater</v>
      </c>
      <c r="R4049" t="str">
        <f t="shared" si="381"/>
        <v>plays</v>
      </c>
      <c r="S4049" s="10">
        <f t="shared" si="382"/>
        <v>41991.022488425922</v>
      </c>
      <c r="T4049" s="10">
        <f t="shared" si="383"/>
        <v>42015.041666666672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9">
        <f t="shared" si="378"/>
        <v>18</v>
      </c>
      <c r="P4050" s="5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0">
        <f t="shared" si="382"/>
        <v>42436.509108796294</v>
      </c>
      <c r="T4050" s="10">
        <f t="shared" si="383"/>
        <v>42471.467442129629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9">
        <f t="shared" si="378"/>
        <v>0</v>
      </c>
      <c r="P4051" s="5">
        <f t="shared" si="379"/>
        <v>16</v>
      </c>
      <c r="Q4051" t="str">
        <f t="shared" si="380"/>
        <v>theater</v>
      </c>
      <c r="R4051" t="str">
        <f t="shared" si="381"/>
        <v>plays</v>
      </c>
      <c r="S4051" s="10">
        <f t="shared" si="382"/>
        <v>42169.958506944444</v>
      </c>
      <c r="T4051" s="10">
        <f t="shared" si="383"/>
        <v>42199.958506944444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9">
        <f t="shared" si="378"/>
        <v>0</v>
      </c>
      <c r="P4052" s="5">
        <f t="shared" si="379"/>
        <v>1</v>
      </c>
      <c r="Q4052" t="str">
        <f t="shared" si="380"/>
        <v>theater</v>
      </c>
      <c r="R4052" t="str">
        <f t="shared" si="381"/>
        <v>plays</v>
      </c>
      <c r="S4052" s="10">
        <f t="shared" si="382"/>
        <v>41905.636469907404</v>
      </c>
      <c r="T4052" s="10">
        <f t="shared" si="383"/>
        <v>41935.636469907404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9">
        <f t="shared" si="378"/>
        <v>0</v>
      </c>
      <c r="P4053" s="5" t="e">
        <f t="shared" si="379"/>
        <v>#DIV/0!</v>
      </c>
      <c r="Q4053" t="str">
        <f t="shared" si="380"/>
        <v>theater</v>
      </c>
      <c r="R4053" t="str">
        <f t="shared" si="381"/>
        <v>plays</v>
      </c>
      <c r="S4053" s="10">
        <f t="shared" si="382"/>
        <v>41761.810150462967</v>
      </c>
      <c r="T4053" s="10">
        <f t="shared" si="383"/>
        <v>41768.286805555559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9">
        <f t="shared" si="378"/>
        <v>38</v>
      </c>
      <c r="P4054" s="5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0">
        <f t="shared" si="382"/>
        <v>41865.878657407404</v>
      </c>
      <c r="T4054" s="10">
        <f t="shared" si="383"/>
        <v>41925.878657407404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9">
        <f t="shared" si="378"/>
        <v>22</v>
      </c>
      <c r="P4055" s="5">
        <f t="shared" si="379"/>
        <v>55</v>
      </c>
      <c r="Q4055" t="str">
        <f t="shared" si="380"/>
        <v>theater</v>
      </c>
      <c r="R4055" t="str">
        <f t="shared" si="381"/>
        <v>plays</v>
      </c>
      <c r="S4055" s="10">
        <f t="shared" si="382"/>
        <v>41928.690138888887</v>
      </c>
      <c r="T4055" s="10">
        <f t="shared" si="383"/>
        <v>41958.833333333328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9">
        <f t="shared" si="378"/>
        <v>0</v>
      </c>
      <c r="P4056" s="5" t="e">
        <f t="shared" si="379"/>
        <v>#DIV/0!</v>
      </c>
      <c r="Q4056" t="str">
        <f t="shared" si="380"/>
        <v>theater</v>
      </c>
      <c r="R4056" t="str">
        <f t="shared" si="381"/>
        <v>plays</v>
      </c>
      <c r="S4056" s="10">
        <f t="shared" si="382"/>
        <v>42613.841261574074</v>
      </c>
      <c r="T4056" s="10">
        <f t="shared" si="383"/>
        <v>42644.166666666672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9">
        <f t="shared" si="378"/>
        <v>18</v>
      </c>
      <c r="P4057" s="5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0">
        <f t="shared" si="382"/>
        <v>41779.648506944446</v>
      </c>
      <c r="T4057" s="10">
        <f t="shared" si="383"/>
        <v>41809.648506944446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9">
        <f t="shared" si="378"/>
        <v>53</v>
      </c>
      <c r="P4058" s="5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0">
        <f t="shared" si="382"/>
        <v>42534.933321759265</v>
      </c>
      <c r="T4058" s="10">
        <f t="shared" si="383"/>
        <v>42554.832638888889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9">
        <f t="shared" si="378"/>
        <v>22</v>
      </c>
      <c r="P4059" s="5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0">
        <f t="shared" si="382"/>
        <v>42310.968518518523</v>
      </c>
      <c r="T4059" s="10">
        <f t="shared" si="383"/>
        <v>42333.958333333328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9">
        <f t="shared" si="378"/>
        <v>3</v>
      </c>
      <c r="P4060" s="5">
        <f t="shared" si="379"/>
        <v>23.75</v>
      </c>
      <c r="Q4060" t="str">
        <f t="shared" si="380"/>
        <v>theater</v>
      </c>
      <c r="R4060" t="str">
        <f t="shared" si="381"/>
        <v>plays</v>
      </c>
      <c r="S4060" s="10">
        <f t="shared" si="382"/>
        <v>42446.060694444444</v>
      </c>
      <c r="T4060" s="10">
        <f t="shared" si="383"/>
        <v>42461.165972222225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9">
        <f t="shared" si="378"/>
        <v>3</v>
      </c>
      <c r="P4061" s="5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0">
        <f t="shared" si="382"/>
        <v>41866.640648148146</v>
      </c>
      <c r="T4061" s="10">
        <f t="shared" si="383"/>
        <v>41898.125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9">
        <f t="shared" si="378"/>
        <v>3</v>
      </c>
      <c r="P4062" s="5">
        <f t="shared" si="379"/>
        <v>57</v>
      </c>
      <c r="Q4062" t="str">
        <f t="shared" si="380"/>
        <v>theater</v>
      </c>
      <c r="R4062" t="str">
        <f t="shared" si="381"/>
        <v>plays</v>
      </c>
      <c r="S4062" s="10">
        <f t="shared" si="382"/>
        <v>41779.695092592592</v>
      </c>
      <c r="T4062" s="10">
        <f t="shared" si="383"/>
        <v>41813.666666666664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9">
        <f t="shared" si="378"/>
        <v>0</v>
      </c>
      <c r="P4063" s="5" t="e">
        <f t="shared" si="379"/>
        <v>#DIV/0!</v>
      </c>
      <c r="Q4063" t="str">
        <f t="shared" si="380"/>
        <v>theater</v>
      </c>
      <c r="R4063" t="str">
        <f t="shared" si="381"/>
        <v>plays</v>
      </c>
      <c r="S4063" s="10">
        <f t="shared" si="382"/>
        <v>42421.141469907408</v>
      </c>
      <c r="T4063" s="10">
        <f t="shared" si="383"/>
        <v>42481.099803240737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9">
        <f t="shared" si="378"/>
        <v>2</v>
      </c>
      <c r="P4064" s="5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0">
        <f t="shared" si="382"/>
        <v>42523.739212962959</v>
      </c>
      <c r="T4064" s="10">
        <f t="shared" si="383"/>
        <v>42553.739212962959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9">
        <f t="shared" si="378"/>
        <v>1</v>
      </c>
      <c r="P4065" s="5">
        <f t="shared" si="379"/>
        <v>15</v>
      </c>
      <c r="Q4065" t="str">
        <f t="shared" si="380"/>
        <v>theater</v>
      </c>
      <c r="R4065" t="str">
        <f t="shared" si="381"/>
        <v>plays</v>
      </c>
      <c r="S4065" s="10">
        <f t="shared" si="382"/>
        <v>41787.681527777779</v>
      </c>
      <c r="T4065" s="10">
        <f t="shared" si="383"/>
        <v>41817.681527777779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9">
        <f t="shared" si="378"/>
        <v>19</v>
      </c>
      <c r="P4066" s="5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0">
        <f t="shared" si="382"/>
        <v>42093.588263888887</v>
      </c>
      <c r="T4066" s="10">
        <f t="shared" si="383"/>
        <v>42123.588263888887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9">
        <f t="shared" si="378"/>
        <v>1</v>
      </c>
      <c r="P4067" s="5">
        <f t="shared" si="379"/>
        <v>6.75</v>
      </c>
      <c r="Q4067" t="str">
        <f t="shared" si="380"/>
        <v>theater</v>
      </c>
      <c r="R4067" t="str">
        <f t="shared" si="381"/>
        <v>plays</v>
      </c>
      <c r="S4067" s="10">
        <f t="shared" si="382"/>
        <v>41833.951516203706</v>
      </c>
      <c r="T4067" s="10">
        <f t="shared" si="383"/>
        <v>41863.951516203706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9">
        <f t="shared" si="378"/>
        <v>0</v>
      </c>
      <c r="P4068" s="5">
        <f t="shared" si="379"/>
        <v>25</v>
      </c>
      <c r="Q4068" t="str">
        <f t="shared" si="380"/>
        <v>theater</v>
      </c>
      <c r="R4068" t="str">
        <f t="shared" si="381"/>
        <v>plays</v>
      </c>
      <c r="S4068" s="10">
        <f t="shared" si="382"/>
        <v>42479.039212962962</v>
      </c>
      <c r="T4068" s="10">
        <f t="shared" si="383"/>
        <v>42509.039212962962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9">
        <f t="shared" si="378"/>
        <v>61</v>
      </c>
      <c r="P4069" s="5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0">
        <f t="shared" si="382"/>
        <v>42235.117476851854</v>
      </c>
      <c r="T4069" s="10">
        <f t="shared" si="383"/>
        <v>42275.117476851854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9">
        <f t="shared" si="378"/>
        <v>1</v>
      </c>
      <c r="P4070" s="5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0">
        <f t="shared" si="382"/>
        <v>42718.963599537034</v>
      </c>
      <c r="T4070" s="10">
        <f t="shared" si="383"/>
        <v>42748.961805555555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9">
        <f t="shared" si="378"/>
        <v>34</v>
      </c>
      <c r="P4071" s="5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0">
        <f t="shared" si="382"/>
        <v>42022.661527777775</v>
      </c>
      <c r="T4071" s="10">
        <f t="shared" si="383"/>
        <v>42063.5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9">
        <f t="shared" si="378"/>
        <v>17</v>
      </c>
      <c r="P4072" s="5">
        <f t="shared" si="379"/>
        <v>27.5</v>
      </c>
      <c r="Q4072" t="str">
        <f t="shared" si="380"/>
        <v>theater</v>
      </c>
      <c r="R4072" t="str">
        <f t="shared" si="381"/>
        <v>plays</v>
      </c>
      <c r="S4072" s="10">
        <f t="shared" si="382"/>
        <v>42031.666898148149</v>
      </c>
      <c r="T4072" s="10">
        <f t="shared" si="383"/>
        <v>42064.125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9">
        <f t="shared" si="378"/>
        <v>0</v>
      </c>
      <c r="P4073" s="5" t="e">
        <f t="shared" si="379"/>
        <v>#DIV/0!</v>
      </c>
      <c r="Q4073" t="str">
        <f t="shared" si="380"/>
        <v>theater</v>
      </c>
      <c r="R4073" t="str">
        <f t="shared" si="381"/>
        <v>plays</v>
      </c>
      <c r="S4073" s="10">
        <f t="shared" si="382"/>
        <v>42700.804756944446</v>
      </c>
      <c r="T4073" s="10">
        <f t="shared" si="383"/>
        <v>42730.804756944446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9">
        <f t="shared" si="378"/>
        <v>0</v>
      </c>
      <c r="P4074" s="5">
        <f t="shared" si="379"/>
        <v>2</v>
      </c>
      <c r="Q4074" t="str">
        <f t="shared" si="380"/>
        <v>theater</v>
      </c>
      <c r="R4074" t="str">
        <f t="shared" si="381"/>
        <v>plays</v>
      </c>
      <c r="S4074" s="10">
        <f t="shared" si="382"/>
        <v>41812.77443287037</v>
      </c>
      <c r="T4074" s="10">
        <f t="shared" si="383"/>
        <v>41872.77443287037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9">
        <f t="shared" si="378"/>
        <v>1</v>
      </c>
      <c r="P4075" s="5">
        <f t="shared" si="379"/>
        <v>18.5</v>
      </c>
      <c r="Q4075" t="str">
        <f t="shared" si="380"/>
        <v>theater</v>
      </c>
      <c r="R4075" t="str">
        <f t="shared" si="381"/>
        <v>plays</v>
      </c>
      <c r="S4075" s="10">
        <f t="shared" si="382"/>
        <v>42078.34520833334</v>
      </c>
      <c r="T4075" s="10">
        <f t="shared" si="383"/>
        <v>42133.166666666672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9">
        <f t="shared" si="378"/>
        <v>27</v>
      </c>
      <c r="P4076" s="5">
        <f t="shared" si="379"/>
        <v>35</v>
      </c>
      <c r="Q4076" t="str">
        <f t="shared" si="380"/>
        <v>theater</v>
      </c>
      <c r="R4076" t="str">
        <f t="shared" si="381"/>
        <v>plays</v>
      </c>
      <c r="S4076" s="10">
        <f t="shared" si="382"/>
        <v>42283.552951388891</v>
      </c>
      <c r="T4076" s="10">
        <f t="shared" si="383"/>
        <v>42313.594618055555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9">
        <f t="shared" si="378"/>
        <v>29</v>
      </c>
      <c r="P4077" s="5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0">
        <f t="shared" si="382"/>
        <v>41779.045937499999</v>
      </c>
      <c r="T4077" s="10">
        <f t="shared" si="383"/>
        <v>41820.727777777778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9">
        <f t="shared" si="378"/>
        <v>0</v>
      </c>
      <c r="P4078" s="5" t="e">
        <f t="shared" si="379"/>
        <v>#DIV/0!</v>
      </c>
      <c r="Q4078" t="str">
        <f t="shared" si="380"/>
        <v>theater</v>
      </c>
      <c r="R4078" t="str">
        <f t="shared" si="381"/>
        <v>plays</v>
      </c>
      <c r="S4078" s="10">
        <f t="shared" si="382"/>
        <v>41905.795706018522</v>
      </c>
      <c r="T4078" s="10">
        <f t="shared" si="383"/>
        <v>41933.82708333333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9">
        <f t="shared" si="378"/>
        <v>9</v>
      </c>
      <c r="P4079" s="5">
        <f t="shared" si="379"/>
        <v>222.5</v>
      </c>
      <c r="Q4079" t="str">
        <f t="shared" si="380"/>
        <v>theater</v>
      </c>
      <c r="R4079" t="str">
        <f t="shared" si="381"/>
        <v>plays</v>
      </c>
      <c r="S4079" s="10">
        <f t="shared" si="382"/>
        <v>42695.7105787037</v>
      </c>
      <c r="T4079" s="10">
        <f t="shared" si="383"/>
        <v>42725.7105787037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9">
        <f t="shared" si="378"/>
        <v>0</v>
      </c>
      <c r="P4080" s="5" t="e">
        <f t="shared" si="379"/>
        <v>#DIV/0!</v>
      </c>
      <c r="Q4080" t="str">
        <f t="shared" si="380"/>
        <v>theater</v>
      </c>
      <c r="R4080" t="str">
        <f t="shared" si="381"/>
        <v>plays</v>
      </c>
      <c r="S4080" s="10">
        <f t="shared" si="382"/>
        <v>42732.787523148145</v>
      </c>
      <c r="T4080" s="10">
        <f t="shared" si="383"/>
        <v>42762.787523148145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9">
        <f t="shared" si="378"/>
        <v>0</v>
      </c>
      <c r="P4081" s="5">
        <f t="shared" si="379"/>
        <v>5</v>
      </c>
      <c r="Q4081" t="str">
        <f t="shared" si="380"/>
        <v>theater</v>
      </c>
      <c r="R4081" t="str">
        <f t="shared" si="381"/>
        <v>plays</v>
      </c>
      <c r="S4081" s="10">
        <f t="shared" si="382"/>
        <v>42510.938900462963</v>
      </c>
      <c r="T4081" s="10">
        <f t="shared" si="383"/>
        <v>42540.938900462963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9">
        <f t="shared" si="378"/>
        <v>0</v>
      </c>
      <c r="P4082" s="5" t="e">
        <f t="shared" si="379"/>
        <v>#DIV/0!</v>
      </c>
      <c r="Q4082" t="str">
        <f t="shared" si="380"/>
        <v>theater</v>
      </c>
      <c r="R4082" t="str">
        <f t="shared" si="381"/>
        <v>plays</v>
      </c>
      <c r="S4082" s="10">
        <f t="shared" si="382"/>
        <v>42511.698101851856</v>
      </c>
      <c r="T4082" s="10">
        <f t="shared" si="383"/>
        <v>42535.787500000006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9">
        <f t="shared" si="378"/>
        <v>16</v>
      </c>
      <c r="P4083" s="5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0">
        <f t="shared" si="382"/>
        <v>42041.581307870365</v>
      </c>
      <c r="T4083" s="10">
        <f t="shared" si="383"/>
        <v>42071.539641203708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9">
        <f t="shared" si="378"/>
        <v>2</v>
      </c>
      <c r="P4084" s="5">
        <f t="shared" si="379"/>
        <v>1.5</v>
      </c>
      <c r="Q4084" t="str">
        <f t="shared" si="380"/>
        <v>theater</v>
      </c>
      <c r="R4084" t="str">
        <f t="shared" si="381"/>
        <v>plays</v>
      </c>
      <c r="S4084" s="10">
        <f t="shared" si="382"/>
        <v>42307.189270833333</v>
      </c>
      <c r="T4084" s="10">
        <f t="shared" si="383"/>
        <v>42322.958333333328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9">
        <f t="shared" si="378"/>
        <v>22</v>
      </c>
      <c r="P4085" s="5">
        <f t="shared" si="379"/>
        <v>126.5</v>
      </c>
      <c r="Q4085" t="str">
        <f t="shared" si="380"/>
        <v>theater</v>
      </c>
      <c r="R4085" t="str">
        <f t="shared" si="381"/>
        <v>plays</v>
      </c>
      <c r="S4085" s="10">
        <f t="shared" si="382"/>
        <v>42353.761759259258</v>
      </c>
      <c r="T4085" s="10">
        <f t="shared" si="383"/>
        <v>42383.761759259258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9">
        <f t="shared" si="378"/>
        <v>0</v>
      </c>
      <c r="P4086" s="5">
        <f t="shared" si="379"/>
        <v>10</v>
      </c>
      <c r="Q4086" t="str">
        <f t="shared" si="380"/>
        <v>theater</v>
      </c>
      <c r="R4086" t="str">
        <f t="shared" si="381"/>
        <v>plays</v>
      </c>
      <c r="S4086" s="10">
        <f t="shared" si="382"/>
        <v>42622.436412037037</v>
      </c>
      <c r="T4086" s="10">
        <f t="shared" si="383"/>
        <v>42652.436412037037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9">
        <f t="shared" si="378"/>
        <v>0</v>
      </c>
      <c r="P4087" s="5">
        <f t="shared" si="379"/>
        <v>10</v>
      </c>
      <c r="Q4087" t="str">
        <f t="shared" si="380"/>
        <v>theater</v>
      </c>
      <c r="R4087" t="str">
        <f t="shared" si="381"/>
        <v>plays</v>
      </c>
      <c r="S4087" s="10">
        <f t="shared" si="382"/>
        <v>42058.603877314818</v>
      </c>
      <c r="T4087" s="10">
        <f t="shared" si="383"/>
        <v>42087.165972222225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9">
        <f t="shared" si="378"/>
        <v>5</v>
      </c>
      <c r="P4088" s="5">
        <f t="shared" si="379"/>
        <v>9.4</v>
      </c>
      <c r="Q4088" t="str">
        <f t="shared" si="380"/>
        <v>theater</v>
      </c>
      <c r="R4088" t="str">
        <f t="shared" si="381"/>
        <v>plays</v>
      </c>
      <c r="S4088" s="10">
        <f t="shared" si="382"/>
        <v>42304.940960648149</v>
      </c>
      <c r="T4088" s="10">
        <f t="shared" si="383"/>
        <v>42329.166666666672</v>
      </c>
    </row>
    <row r="4089" spans="1:20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9">
        <f t="shared" si="378"/>
        <v>0</v>
      </c>
      <c r="P4089" s="5" t="e">
        <f t="shared" si="379"/>
        <v>#DIV/0!</v>
      </c>
      <c r="Q4089" t="str">
        <f t="shared" si="380"/>
        <v>theater</v>
      </c>
      <c r="R4089" t="str">
        <f t="shared" si="381"/>
        <v>plays</v>
      </c>
      <c r="S4089" s="10">
        <f t="shared" si="382"/>
        <v>42538.742893518516</v>
      </c>
      <c r="T4089" s="10">
        <f t="shared" si="383"/>
        <v>42568.742893518516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9">
        <f t="shared" si="378"/>
        <v>11</v>
      </c>
      <c r="P4090" s="5">
        <f t="shared" si="379"/>
        <v>72</v>
      </c>
      <c r="Q4090" t="str">
        <f t="shared" si="380"/>
        <v>theater</v>
      </c>
      <c r="R4090" t="str">
        <f t="shared" si="381"/>
        <v>plays</v>
      </c>
      <c r="S4090" s="10">
        <f t="shared" si="382"/>
        <v>41990.612546296295</v>
      </c>
      <c r="T4090" s="10">
        <f t="shared" si="383"/>
        <v>42020.434722222228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9">
        <f t="shared" si="378"/>
        <v>5</v>
      </c>
      <c r="P4091" s="5">
        <f t="shared" si="379"/>
        <v>30</v>
      </c>
      <c r="Q4091" t="str">
        <f t="shared" si="380"/>
        <v>theater</v>
      </c>
      <c r="R4091" t="str">
        <f t="shared" si="381"/>
        <v>plays</v>
      </c>
      <c r="S4091" s="10">
        <f t="shared" si="382"/>
        <v>42122.732499999998</v>
      </c>
      <c r="T4091" s="10">
        <f t="shared" si="383"/>
        <v>42155.732638888891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9">
        <f t="shared" si="378"/>
        <v>3</v>
      </c>
      <c r="P4092" s="5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0">
        <f t="shared" si="382"/>
        <v>42209.67288194444</v>
      </c>
      <c r="T4092" s="10">
        <f t="shared" si="383"/>
        <v>42223.625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9">
        <f t="shared" si="378"/>
        <v>13</v>
      </c>
      <c r="P4093" s="5">
        <f t="shared" si="379"/>
        <v>25.5</v>
      </c>
      <c r="Q4093" t="str">
        <f t="shared" si="380"/>
        <v>theater</v>
      </c>
      <c r="R4093" t="str">
        <f t="shared" si="381"/>
        <v>plays</v>
      </c>
      <c r="S4093" s="10">
        <f t="shared" si="382"/>
        <v>41990.506377314814</v>
      </c>
      <c r="T4093" s="10">
        <f t="shared" si="383"/>
        <v>42020.506377314814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9">
        <f t="shared" si="378"/>
        <v>0</v>
      </c>
      <c r="P4094" s="5">
        <f t="shared" si="379"/>
        <v>20</v>
      </c>
      <c r="Q4094" t="str">
        <f t="shared" si="380"/>
        <v>theater</v>
      </c>
      <c r="R4094" t="str">
        <f t="shared" si="381"/>
        <v>plays</v>
      </c>
      <c r="S4094" s="10">
        <f t="shared" si="382"/>
        <v>42039.194988425923</v>
      </c>
      <c r="T4094" s="10">
        <f t="shared" si="383"/>
        <v>42099.153321759266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9">
        <f t="shared" si="378"/>
        <v>2</v>
      </c>
      <c r="P4095" s="5">
        <f t="shared" si="379"/>
        <v>15</v>
      </c>
      <c r="Q4095" t="str">
        <f t="shared" si="380"/>
        <v>theater</v>
      </c>
      <c r="R4095" t="str">
        <f t="shared" si="381"/>
        <v>plays</v>
      </c>
      <c r="S4095" s="10">
        <f t="shared" si="382"/>
        <v>42178.815891203703</v>
      </c>
      <c r="T4095" s="10">
        <f t="shared" si="383"/>
        <v>42238.815891203703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9">
        <f t="shared" si="378"/>
        <v>37</v>
      </c>
      <c r="P4096" s="5">
        <f t="shared" si="379"/>
        <v>91.25</v>
      </c>
      <c r="Q4096" t="str">
        <f t="shared" si="380"/>
        <v>theater</v>
      </c>
      <c r="R4096" t="str">
        <f t="shared" si="381"/>
        <v>plays</v>
      </c>
      <c r="S4096" s="10">
        <f t="shared" si="382"/>
        <v>41890.086805555555</v>
      </c>
      <c r="T4096" s="10">
        <f t="shared" si="383"/>
        <v>41934.207638888889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9">
        <f t="shared" si="378"/>
        <v>3</v>
      </c>
      <c r="P4097" s="5">
        <f t="shared" si="379"/>
        <v>800</v>
      </c>
      <c r="Q4097" t="str">
        <f t="shared" si="380"/>
        <v>theater</v>
      </c>
      <c r="R4097" t="str">
        <f t="shared" si="381"/>
        <v>plays</v>
      </c>
      <c r="S4097" s="10">
        <f t="shared" si="382"/>
        <v>42693.031828703708</v>
      </c>
      <c r="T4097" s="10">
        <f t="shared" si="383"/>
        <v>42723.031828703708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9">
        <f t="shared" si="378"/>
        <v>11</v>
      </c>
      <c r="P4098" s="5">
        <f t="shared" si="379"/>
        <v>80</v>
      </c>
      <c r="Q4098" t="str">
        <f t="shared" si="380"/>
        <v>theater</v>
      </c>
      <c r="R4098" t="str">
        <f t="shared" si="381"/>
        <v>plays</v>
      </c>
      <c r="S4098" s="10">
        <f t="shared" si="382"/>
        <v>42750.530312499999</v>
      </c>
      <c r="T4098" s="10">
        <f t="shared" si="383"/>
        <v>42794.368749999994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9">
        <f t="shared" ref="O4099:O4115" si="384">ROUND((E4099/D4099)*100,0)</f>
        <v>0</v>
      </c>
      <c r="P4099" s="5" t="e">
        <f t="shared" ref="P4099:P4115" si="385">E4099/L4099</f>
        <v>#DIV/0!</v>
      </c>
      <c r="Q4099" t="str">
        <f t="shared" ref="Q4099:Q4115" si="386">LEFT(N4099,SEARCH("/",N4099)-1)</f>
        <v>theater</v>
      </c>
      <c r="R4099" t="str">
        <f t="shared" ref="R4099:R4115" si="387">RIGHT(N4099,LEN(N4099)-SEARCH("/",N4099,1))</f>
        <v>plays</v>
      </c>
      <c r="S4099" s="10">
        <f t="shared" ref="S4099:S4115" si="388">(((J4099/60)/60)/24)+DATE(1970,1,1)</f>
        <v>42344.824502314819</v>
      </c>
      <c r="T4099" s="10">
        <f t="shared" ref="T4099:T4115" si="389">(((I4099/60)/60)/24)+DATE(1970,1,1)</f>
        <v>42400.996527777781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9">
        <f t="shared" si="384"/>
        <v>0</v>
      </c>
      <c r="P4100" s="5" t="e">
        <f t="shared" si="385"/>
        <v>#DIV/0!</v>
      </c>
      <c r="Q4100" t="str">
        <f t="shared" si="386"/>
        <v>theater</v>
      </c>
      <c r="R4100" t="str">
        <f t="shared" si="387"/>
        <v>plays</v>
      </c>
      <c r="S4100" s="10">
        <f t="shared" si="388"/>
        <v>42495.722187499996</v>
      </c>
      <c r="T4100" s="10">
        <f t="shared" si="389"/>
        <v>42525.722187499996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9">
        <f t="shared" si="384"/>
        <v>1</v>
      </c>
      <c r="P4101" s="5">
        <f t="shared" si="385"/>
        <v>50</v>
      </c>
      <c r="Q4101" t="str">
        <f t="shared" si="386"/>
        <v>theater</v>
      </c>
      <c r="R4101" t="str">
        <f t="shared" si="387"/>
        <v>plays</v>
      </c>
      <c r="S4101" s="10">
        <f t="shared" si="388"/>
        <v>42570.850381944445</v>
      </c>
      <c r="T4101" s="10">
        <f t="shared" si="389"/>
        <v>42615.850381944445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9">
        <f t="shared" si="384"/>
        <v>0</v>
      </c>
      <c r="P4102" s="5" t="e">
        <f t="shared" si="385"/>
        <v>#DIV/0!</v>
      </c>
      <c r="Q4102" t="str">
        <f t="shared" si="386"/>
        <v>theater</v>
      </c>
      <c r="R4102" t="str">
        <f t="shared" si="387"/>
        <v>plays</v>
      </c>
      <c r="S4102" s="10">
        <f t="shared" si="388"/>
        <v>41927.124884259261</v>
      </c>
      <c r="T4102" s="10">
        <f t="shared" si="389"/>
        <v>41937.124884259261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9">
        <f t="shared" si="384"/>
        <v>0</v>
      </c>
      <c r="P4103" s="5" t="e">
        <f t="shared" si="385"/>
        <v>#DIV/0!</v>
      </c>
      <c r="Q4103" t="str">
        <f t="shared" si="386"/>
        <v>theater</v>
      </c>
      <c r="R4103" t="str">
        <f t="shared" si="387"/>
        <v>plays</v>
      </c>
      <c r="S4103" s="10">
        <f t="shared" si="388"/>
        <v>42730.903726851851</v>
      </c>
      <c r="T4103" s="10">
        <f t="shared" si="389"/>
        <v>42760.903726851851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9">
        <f t="shared" si="384"/>
        <v>27</v>
      </c>
      <c r="P4104" s="5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0">
        <f t="shared" si="388"/>
        <v>42475.848067129627</v>
      </c>
      <c r="T4104" s="10">
        <f t="shared" si="389"/>
        <v>42505.848067129627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9">
        <f t="shared" si="384"/>
        <v>10</v>
      </c>
      <c r="P4105" s="5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0">
        <f t="shared" si="388"/>
        <v>42188.83293981482</v>
      </c>
      <c r="T4105" s="10">
        <f t="shared" si="389"/>
        <v>42242.772222222222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9">
        <f t="shared" si="384"/>
        <v>21</v>
      </c>
      <c r="P4106" s="5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0">
        <f t="shared" si="388"/>
        <v>42640.278171296297</v>
      </c>
      <c r="T4106" s="10">
        <f t="shared" si="389"/>
        <v>42670.278171296297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9">
        <f t="shared" si="384"/>
        <v>7</v>
      </c>
      <c r="P4107" s="5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0">
        <f t="shared" si="388"/>
        <v>42697.010520833333</v>
      </c>
      <c r="T4107" s="10">
        <f t="shared" si="389"/>
        <v>42730.010520833333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9">
        <f t="shared" si="384"/>
        <v>71</v>
      </c>
      <c r="P4108" s="5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0">
        <f t="shared" si="388"/>
        <v>42053.049375000002</v>
      </c>
      <c r="T4108" s="10">
        <f t="shared" si="389"/>
        <v>42096.041666666672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9">
        <f t="shared" si="384"/>
        <v>2</v>
      </c>
      <c r="P4109" s="5">
        <f t="shared" si="385"/>
        <v>10.25</v>
      </c>
      <c r="Q4109" t="str">
        <f t="shared" si="386"/>
        <v>theater</v>
      </c>
      <c r="R4109" t="str">
        <f t="shared" si="387"/>
        <v>plays</v>
      </c>
      <c r="S4109" s="10">
        <f t="shared" si="388"/>
        <v>41883.916678240741</v>
      </c>
      <c r="T4109" s="10">
        <f t="shared" si="389"/>
        <v>41906.916678240741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9">
        <f t="shared" si="384"/>
        <v>2</v>
      </c>
      <c r="P4110" s="5">
        <f t="shared" si="385"/>
        <v>59</v>
      </c>
      <c r="Q4110" t="str">
        <f t="shared" si="386"/>
        <v>theater</v>
      </c>
      <c r="R4110" t="str">
        <f t="shared" si="387"/>
        <v>plays</v>
      </c>
      <c r="S4110" s="10">
        <f t="shared" si="388"/>
        <v>42767.031678240746</v>
      </c>
      <c r="T4110" s="10">
        <f t="shared" si="389"/>
        <v>42797.208333333328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9">
        <f t="shared" si="384"/>
        <v>0</v>
      </c>
      <c r="P4111" s="5" t="e">
        <f t="shared" si="385"/>
        <v>#DIV/0!</v>
      </c>
      <c r="Q4111" t="str">
        <f t="shared" si="386"/>
        <v>theater</v>
      </c>
      <c r="R4111" t="str">
        <f t="shared" si="387"/>
        <v>plays</v>
      </c>
      <c r="S4111" s="10">
        <f t="shared" si="388"/>
        <v>42307.539398148147</v>
      </c>
      <c r="T4111" s="10">
        <f t="shared" si="389"/>
        <v>42337.581064814818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9">
        <f t="shared" si="384"/>
        <v>29</v>
      </c>
      <c r="P4112" s="5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0">
        <f t="shared" si="388"/>
        <v>42512.626747685179</v>
      </c>
      <c r="T4112" s="10">
        <f t="shared" si="389"/>
        <v>42572.626747685179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9">
        <f t="shared" si="384"/>
        <v>3</v>
      </c>
      <c r="P4113" s="5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0">
        <f t="shared" si="388"/>
        <v>42029.135879629626</v>
      </c>
      <c r="T4113" s="10">
        <f t="shared" si="389"/>
        <v>42059.135879629626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9">
        <f t="shared" si="384"/>
        <v>0</v>
      </c>
      <c r="P4114" s="5">
        <f t="shared" si="385"/>
        <v>1</v>
      </c>
      <c r="Q4114" t="str">
        <f t="shared" si="386"/>
        <v>theater</v>
      </c>
      <c r="R4114" t="str">
        <f t="shared" si="387"/>
        <v>plays</v>
      </c>
      <c r="S4114" s="10">
        <f t="shared" si="388"/>
        <v>42400.946597222224</v>
      </c>
      <c r="T4114" s="10">
        <f t="shared" si="389"/>
        <v>42428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9">
        <f t="shared" si="384"/>
        <v>0</v>
      </c>
      <c r="P4115" s="5">
        <f t="shared" si="385"/>
        <v>1</v>
      </c>
      <c r="Q4115" t="str">
        <f t="shared" si="386"/>
        <v>theater</v>
      </c>
      <c r="R4115" t="str">
        <f t="shared" si="387"/>
        <v>plays</v>
      </c>
      <c r="S4115" s="10">
        <f t="shared" si="388"/>
        <v>42358.573182870372</v>
      </c>
      <c r="T4115" s="10">
        <f t="shared" si="389"/>
        <v>42377.273611111115</v>
      </c>
    </row>
  </sheetData>
  <autoFilter ref="A1:T4115" xr:uid="{76A2ED38-A7F3-47F1-A3E1-D2A932EFF0C1}"/>
  <conditionalFormatting sqref="F2:F4115">
    <cfRule type="cellIs" dxfId="7" priority="5" operator="equal">
      <formula>"successful"</formula>
    </cfRule>
  </conditionalFormatting>
  <conditionalFormatting sqref="F1:F1048576">
    <cfRule type="cellIs" dxfId="6" priority="2" operator="equal">
      <formula>"live"</formula>
    </cfRule>
    <cfRule type="cellIs" dxfId="5" priority="3" operator="equal">
      <formula>"canceled"</formula>
    </cfRule>
    <cfRule type="cellIs" dxfId="4" priority="4" operator="equal">
      <formula>"failed"</formula>
    </cfRule>
  </conditionalFormatting>
  <conditionalFormatting sqref="O2:O4115">
    <cfRule type="colorScale" priority="1">
      <colorScale>
        <cfvo type="num" val="0"/>
        <cfvo type="num" val="100"/>
        <cfvo type="num" val="200"/>
        <color rgb="FFFF0000"/>
        <color rgb="FF00B050"/>
        <color rgb="FF0070C0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Pivot</vt:lpstr>
      <vt:lpstr>State Pivot</vt:lpstr>
      <vt:lpstr>Date Pivot</vt:lpstr>
      <vt:lpstr>Bonus Outcome Based on Goal</vt:lpstr>
      <vt:lpstr>Statistical Analysis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Fatima Carrillo</cp:lastModifiedBy>
  <dcterms:created xsi:type="dcterms:W3CDTF">2017-04-20T15:17:24Z</dcterms:created>
  <dcterms:modified xsi:type="dcterms:W3CDTF">2020-09-16T04:49:57Z</dcterms:modified>
</cp:coreProperties>
</file>