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arsonprim/Desktop/Class Folder/Module 1/"/>
    </mc:Choice>
  </mc:AlternateContent>
  <xr:revisionPtr revIDLastSave="0" documentId="13_ncr:1_{8B727885-8D1B-E446-8B8A-5D53098C2AA1}" xr6:coauthVersionLast="45" xr6:coauthVersionMax="45" xr10:uidLastSave="{00000000-0000-0000-0000-000000000000}"/>
  <bookViews>
    <workbookView xWindow="0" yWindow="3900" windowWidth="20500" windowHeight="12880" activeTab="3" xr2:uid="{00000000-000D-0000-FFFF-FFFF00000000}"/>
  </bookViews>
  <sheets>
    <sheet name="Category Statistics" sheetId="5" r:id="rId1"/>
    <sheet name="Outcomes Based on Launch Date" sheetId="8" r:id="rId2"/>
    <sheet name="Chart" sheetId="17" r:id="rId3"/>
    <sheet name="Theater Outcomes by Launch Date" sheetId="18" r:id="rId4"/>
    <sheet name="Outcomes Based on Goals" sheetId="19" r:id="rId5"/>
    <sheet name="Kickstarter" sheetId="1" r:id="rId6"/>
    <sheet name="Descriptive Statistics" sheetId="12" r:id="rId7"/>
    <sheet name="Edinburgh Research" sheetId="9" r:id="rId8"/>
    <sheet name="Subcategory Statistics" sheetId="7" r:id="rId9"/>
    <sheet name="Successful US Photobooks" sheetId="13" r:id="rId10"/>
    <sheet name="Failed US Photobooks" sheetId="14" r:id="rId11"/>
    <sheet name="Successful US Spaces" sheetId="15" r:id="rId12"/>
    <sheet name="Failed US Spaces" sheetId="16" r:id="rId13"/>
  </sheets>
  <definedNames>
    <definedName name="_xlnm._FilterDatabase" localSheetId="5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43" r:id="rId14"/>
    <pivotCache cacheId="44" r:id="rId15"/>
    <pivotCache cacheId="45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9" l="1"/>
  <c r="D12" i="19"/>
  <c r="D11" i="19"/>
  <c r="D10" i="19"/>
  <c r="D9" i="19"/>
  <c r="D8" i="19"/>
  <c r="D7" i="19"/>
  <c r="D6" i="19"/>
  <c r="D5" i="19"/>
  <c r="D4" i="19"/>
  <c r="D3" i="19"/>
  <c r="D2" i="19"/>
  <c r="C13" i="19"/>
  <c r="C12" i="19"/>
  <c r="C11" i="19"/>
  <c r="C10" i="19"/>
  <c r="C9" i="19"/>
  <c r="C8" i="19"/>
  <c r="C7" i="19"/>
  <c r="C6" i="19"/>
  <c r="C5" i="19"/>
  <c r="C4" i="19"/>
  <c r="C3" i="19"/>
  <c r="C2" i="19"/>
  <c r="B13" i="19"/>
  <c r="B12" i="19"/>
  <c r="B11" i="19"/>
  <c r="B10" i="19"/>
  <c r="B9" i="19"/>
  <c r="B8" i="19"/>
  <c r="B7" i="19"/>
  <c r="B6" i="19"/>
  <c r="B5" i="19"/>
  <c r="B4" i="19"/>
  <c r="B3" i="19"/>
  <c r="B2" i="19"/>
  <c r="E3" i="19" l="1"/>
  <c r="F3" i="19" s="1"/>
  <c r="E4" i="19"/>
  <c r="F4" i="19" s="1"/>
  <c r="E5" i="19"/>
  <c r="F5" i="19" s="1"/>
  <c r="E6" i="19"/>
  <c r="F6" i="19" s="1"/>
  <c r="E7" i="19"/>
  <c r="F7" i="19" s="1"/>
  <c r="E8" i="19"/>
  <c r="F8" i="19" s="1"/>
  <c r="E9" i="19"/>
  <c r="F9" i="19" s="1"/>
  <c r="E10" i="19"/>
  <c r="H10" i="19" s="1"/>
  <c r="E11" i="19"/>
  <c r="F11" i="19" s="1"/>
  <c r="E12" i="19"/>
  <c r="F12" i="19" s="1"/>
  <c r="E2" i="19" l="1"/>
  <c r="G2" i="19" s="1"/>
  <c r="H12" i="19"/>
  <c r="E13" i="19"/>
  <c r="H13" i="19" s="1"/>
  <c r="G12" i="19"/>
  <c r="G11" i="19"/>
  <c r="H11" i="19"/>
  <c r="H9" i="19"/>
  <c r="G9" i="19"/>
  <c r="G7" i="19"/>
  <c r="G10" i="19"/>
  <c r="F10" i="19"/>
  <c r="G8" i="19"/>
  <c r="H8" i="19"/>
  <c r="H7" i="19"/>
  <c r="H6" i="19"/>
  <c r="G6" i="19"/>
  <c r="H5" i="19"/>
  <c r="G5" i="19"/>
  <c r="G4" i="19"/>
  <c r="H4" i="19"/>
  <c r="G3" i="19"/>
  <c r="H3" i="19"/>
  <c r="B11" i="12"/>
  <c r="B12" i="12"/>
  <c r="C12" i="12"/>
  <c r="C11" i="12"/>
  <c r="B10" i="12"/>
  <c r="C13" i="12"/>
  <c r="C10" i="12"/>
  <c r="C6" i="12"/>
  <c r="C5" i="12"/>
  <c r="C4" i="12"/>
  <c r="B6" i="12"/>
  <c r="B4" i="12"/>
  <c r="B5" i="12"/>
  <c r="B8" i="12"/>
  <c r="C8" i="12"/>
  <c r="B9" i="12"/>
  <c r="C9" i="12"/>
  <c r="K6" i="12"/>
  <c r="K5" i="12"/>
  <c r="J6" i="12"/>
  <c r="J5" i="12"/>
  <c r="K3" i="12"/>
  <c r="K2" i="12"/>
  <c r="J3" i="12"/>
  <c r="J2" i="12"/>
  <c r="F6" i="12"/>
  <c r="G6" i="12"/>
  <c r="G5" i="12"/>
  <c r="F5" i="12"/>
  <c r="G3" i="12"/>
  <c r="G2" i="12"/>
  <c r="F3" i="12"/>
  <c r="F2" i="12"/>
  <c r="C3" i="12"/>
  <c r="B3" i="12"/>
  <c r="C2" i="12"/>
  <c r="B2" i="12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7" i="12" l="1"/>
  <c r="F13" i="19"/>
  <c r="H2" i="19"/>
  <c r="G13" i="19"/>
  <c r="F2" i="19"/>
  <c r="B13" i="12"/>
  <c r="B7" i="12"/>
</calcChain>
</file>

<file path=xl/sharedStrings.xml><?xml version="1.0" encoding="utf-8"?>
<sst xmlns="http://schemas.openxmlformats.org/spreadsheetml/2006/main" count="34930" uniqueCount="8422">
  <si>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</si>
  <si>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</si>
  <si>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</si>
  <si>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</si>
  <si>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</si>
  <si>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</si>
  <si>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</si>
  <si>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</si>
  <si>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</si>
  <si>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</si>
  <si>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</si>
  <si>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</si>
  <si>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</si>
  <si>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</si>
  <si>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</si>
  <si>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</si>
  <si>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</si>
  <si>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</si>
  <si>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</si>
  <si>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</si>
  <si>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</si>
  <si>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</si>
  <si>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</si>
  <si>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</si>
  <si>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</si>
  <si>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</si>
  <si>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</si>
  <si>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</si>
  <si>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</si>
  <si>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</si>
  <si>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</si>
  <si>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</si>
  <si>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</si>
  <si>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</si>
  <si>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</si>
  <si>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</si>
  <si>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</si>
  <si>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</si>
  <si>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</si>
  <si>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</si>
  <si>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</si>
  <si>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</si>
  <si>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</si>
  <si>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</si>
  <si>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</si>
  <si>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</si>
  <si>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</si>
  <si>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</si>
  <si>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</si>
  <si>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</si>
  <si>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</si>
  <si>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</si>
  <si>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</si>
  <si>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</si>
  <si>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</si>
  <si>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</si>
  <si>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</si>
  <si>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</si>
  <si>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</si>
  <si>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</si>
  <si>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</si>
  <si>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</si>
  <si>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</si>
  <si>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</si>
  <si>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</si>
  <si>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</si>
  <si>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</si>
  <si>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</si>
  <si>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</si>
  <si>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</si>
  <si>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</si>
  <si>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</si>
  <si>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</si>
  <si>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</si>
  <si>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</si>
  <si>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</si>
  <si>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</si>
  <si>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</si>
  <si>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</si>
  <si>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</si>
  <si>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</si>
  <si>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</si>
  <si>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</si>
  <si>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</si>
  <si>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</si>
  <si>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</si>
  <si>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</si>
  <si>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</si>
  <si>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</si>
  <si>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</si>
  <si>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</si>
  <si>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</si>
  <si>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</si>
  <si>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</si>
  <si>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</si>
  <si>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</si>
  <si>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</si>
  <si>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</si>
  <si>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</si>
  <si>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</si>
  <si>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</si>
  <si>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</si>
  <si>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</si>
  <si>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</si>
  <si>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</si>
  <si>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</si>
  <si>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</si>
  <si>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</si>
  <si>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</si>
  <si>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</si>
  <si>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</si>
  <si>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</si>
  <si>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</si>
  <si>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</si>
  <si>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</si>
  <si>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</si>
  <si>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</si>
  <si>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</si>
  <si>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</si>
  <si>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</si>
  <si>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</si>
  <si>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</si>
  <si>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</si>
  <si>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</si>
  <si>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</si>
  <si>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</si>
  <si>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</si>
  <si>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</si>
  <si>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</si>
  <si>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</si>
  <si>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</si>
  <si>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</si>
  <si>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</si>
  <si>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</si>
  <si>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</si>
  <si>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</si>
  <si>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</si>
  <si>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</si>
  <si>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</si>
  <si>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</si>
  <si>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</si>
  <si>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</si>
  <si>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</si>
  <si>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</si>
  <si>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</si>
  <si>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</si>
  <si>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</si>
  <si>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</si>
  <si>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</si>
  <si>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</si>
  <si>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</si>
  <si>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</si>
  <si>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</si>
  <si>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</si>
  <si>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</si>
  <si>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</si>
  <si>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</si>
  <si>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</si>
  <si>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</si>
  <si>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</si>
  <si>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</si>
  <si>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</si>
  <si>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</si>
  <si>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</si>
  <si>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</si>
  <si>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</si>
  <si>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</si>
  <si>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</si>
  <si>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</si>
  <si>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</si>
  <si>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</si>
  <si>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</si>
  <si>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</si>
  <si>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</si>
  <si>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</si>
  <si>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</si>
  <si>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</si>
  <si>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</si>
  <si>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</si>
  <si>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</si>
  <si>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</si>
  <si>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</si>
  <si>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</si>
  <si>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</si>
  <si>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</si>
  <si>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</si>
  <si>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</si>
  <si>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</si>
  <si>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</si>
  <si>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</si>
  <si>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</si>
  <si>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</si>
  <si>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</si>
  <si>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</si>
  <si>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</si>
  <si>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</si>
  <si>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</si>
  <si>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</si>
  <si>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</si>
  <si>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</si>
  <si>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</si>
  <si>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</si>
  <si>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</si>
  <si>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</si>
  <si>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</si>
  <si>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</si>
  <si>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</si>
  <si>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</si>
  <si>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</si>
  <si>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</si>
  <si>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</si>
  <si>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</si>
  <si>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</si>
  <si>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</si>
  <si>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</si>
  <si>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</si>
  <si>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</si>
  <si>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</si>
  <si>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</si>
  <si>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</si>
  <si>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</si>
  <si>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</si>
  <si>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</si>
  <si>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</si>
  <si>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</si>
  <si>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</si>
  <si>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</si>
  <si>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</si>
  <si>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</si>
  <si>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</si>
  <si>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</si>
  <si>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</si>
  <si>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</si>
  <si>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</si>
  <si>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</si>
  <si>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</si>
  <si>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</si>
  <si>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</si>
  <si>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</si>
  <si>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</si>
  <si>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</si>
  <si>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</si>
  <si>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</si>
  <si>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</si>
  <si>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</si>
  <si>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</si>
  <si>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</si>
  <si>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</si>
  <si>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</si>
  <si>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</si>
  <si>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</si>
  <si>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</si>
  <si>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</si>
  <si>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</si>
  <si>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</si>
  <si>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</si>
  <si>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</si>
  <si>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</si>
  <si>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</si>
  <si>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</si>
  <si>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</si>
  <si>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</si>
  <si>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</si>
  <si>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</si>
  <si>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</si>
  <si>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</si>
  <si>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</si>
  <si>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</si>
  <si>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</si>
  <si>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</si>
  <si>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</si>
  <si>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</si>
  <si>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</si>
  <si>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</si>
  <si>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</si>
  <si>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</si>
  <si>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</si>
  <si>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</si>
  <si>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</si>
  <si>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</si>
  <si>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</si>
  <si>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</si>
  <si>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</si>
  <si>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</si>
  <si>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</si>
  <si>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</si>
  <si>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</si>
  <si>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</si>
  <si>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</si>
  <si>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</si>
  <si>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</si>
  <si>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</si>
  <si>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</si>
  <si>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</si>
  <si>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</si>
  <si>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</si>
  <si>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</si>
  <si>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</si>
  <si>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</si>
  <si>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</si>
  <si>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</si>
  <si>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</si>
  <si>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</si>
  <si>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</si>
  <si>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</si>
  <si>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</si>
  <si>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</si>
  <si>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</si>
  <si>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</si>
  <si>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</si>
  <si>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</si>
  <si>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</si>
  <si>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</si>
  <si>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</si>
  <si>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</si>
  <si>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</si>
  <si>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</si>
  <si>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</si>
  <si>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</si>
  <si>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</si>
  <si>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</si>
  <si>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</si>
  <si>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</si>
  <si>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</si>
  <si>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</si>
  <si>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</si>
  <si>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</si>
  <si>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</si>
  <si>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</si>
  <si>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</si>
  <si>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</si>
  <si>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</si>
  <si>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</si>
  <si>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</si>
  <si>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</si>
  <si>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</si>
  <si>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</si>
  <si>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</si>
  <si>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</si>
  <si>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</si>
  <si>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</si>
  <si>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</si>
  <si>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</si>
  <si>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</si>
  <si>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</si>
  <si>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</si>
  <si>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</si>
  <si>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</si>
  <si>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</si>
  <si>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</si>
  <si>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</si>
  <si>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</si>
  <si>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</si>
  <si>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</si>
  <si>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</si>
  <si>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</si>
  <si>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</si>
  <si>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</si>
  <si>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</si>
  <si>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</si>
  <si>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</si>
  <si>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</si>
  <si>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</si>
  <si>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</si>
  <si>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</si>
  <si>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</si>
  <si>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</si>
  <si>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</si>
  <si>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</si>
  <si>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</si>
  <si>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</si>
  <si>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</si>
  <si>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</si>
  <si>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</si>
  <si>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</si>
  <si>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</si>
  <si>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</si>
  <si>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</si>
  <si>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</si>
  <si>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</si>
  <si>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</si>
  <si>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</si>
  <si>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</si>
  <si>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</si>
  <si>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</si>
  <si>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</si>
  <si>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</si>
  <si>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</si>
  <si>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</si>
  <si>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</si>
  <si>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</si>
  <si>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</si>
  <si>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</si>
  <si>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</si>
  <si>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</si>
  <si>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</si>
  <si>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</si>
  <si>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</si>
  <si>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</si>
  <si>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</si>
  <si>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</si>
  <si>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</si>
  <si>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</si>
  <si>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</si>
  <si>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</si>
  <si>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</si>
  <si>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</si>
  <si>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</si>
  <si>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</si>
  <si>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</si>
  <si>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</si>
  <si>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</si>
  <si>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</si>
  <si>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</si>
  <si>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</si>
  <si>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</si>
  <si>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</si>
  <si>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</si>
  <si>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</si>
  <si>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</si>
  <si>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</si>
  <si>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</si>
  <si>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</si>
  <si>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</si>
  <si>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</si>
  <si>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</si>
  <si>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</si>
  <si>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</si>
  <si>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</si>
  <si>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</si>
  <si>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</si>
  <si>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</si>
  <si>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</si>
  <si>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</si>
  <si>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</si>
  <si>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</si>
  <si>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</si>
  <si>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</si>
  <si>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</si>
  <si>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</si>
  <si>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</si>
  <si>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</si>
  <si>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</si>
  <si>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</si>
  <si>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</si>
  <si>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</si>
  <si>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</si>
  <si>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</si>
  <si>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</si>
  <si>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</si>
  <si>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</si>
  <si>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</si>
  <si>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</si>
  <si>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</si>
  <si>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</si>
  <si>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</si>
  <si>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</si>
  <si>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</si>
  <si>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</si>
  <si>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</si>
  <si>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</si>
  <si>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</si>
  <si>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</si>
  <si>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</si>
  <si>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</si>
  <si>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</si>
  <si>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</si>
  <si>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</si>
  <si>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</si>
  <si>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</si>
  <si>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</si>
  <si>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</si>
  <si>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</si>
  <si>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</si>
  <si>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</si>
  <si>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</si>
  <si>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</si>
  <si>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</si>
  <si>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</si>
  <si>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</si>
  <si>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</si>
  <si>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</si>
  <si>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</si>
  <si>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</si>
  <si>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</si>
  <si>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</si>
  <si>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</si>
  <si>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</si>
  <si>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</si>
  <si>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</si>
  <si>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</si>
  <si>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</si>
  <si>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</si>
  <si>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</si>
  <si>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</si>
  <si>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</si>
  <si>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</si>
  <si>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</si>
  <si>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</si>
  <si>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</si>
  <si>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</si>
  <si>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</si>
  <si>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</si>
  <si>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</si>
  <si>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</si>
  <si>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</si>
  <si>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</si>
  <si>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</si>
  <si>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</si>
  <si>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</si>
  <si>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</si>
  <si>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</si>
  <si>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</si>
  <si>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</si>
  <si>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</si>
  <si>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</si>
  <si>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</si>
  <si>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</si>
  <si>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</si>
  <si>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</si>
  <si>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</si>
  <si>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</si>
  <si>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</si>
  <si>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</si>
  <si>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</si>
  <si>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</si>
  <si>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</si>
  <si>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</si>
  <si>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</si>
  <si>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</si>
  <si>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</si>
  <si>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</si>
  <si>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</si>
  <si>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</si>
  <si>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</si>
  <si>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</si>
  <si>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</si>
  <si>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</si>
  <si>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</si>
  <si>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</si>
  <si>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</si>
  <si>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</si>
  <si>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</si>
  <si>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</si>
  <si>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</si>
  <si>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</si>
  <si>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</si>
  <si>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</si>
  <si>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</si>
  <si>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</si>
  <si>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</si>
  <si>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</si>
  <si>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</si>
  <si>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</si>
  <si>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</si>
  <si>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</si>
  <si>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</si>
  <si>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</si>
  <si>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</si>
  <si>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</si>
  <si>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</si>
  <si>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</si>
  <si>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</si>
  <si>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</si>
  <si>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</si>
  <si>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</si>
  <si>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</si>
  <si>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</si>
  <si>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</si>
  <si>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</si>
  <si>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</si>
  <si>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</si>
  <si>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</si>
  <si>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</si>
  <si>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</si>
  <si>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</si>
  <si>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</si>
  <si>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</si>
  <si>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</si>
  <si>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</si>
  <si>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</si>
  <si>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</si>
  <si>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</si>
  <si>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</si>
  <si>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</si>
  <si>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</si>
  <si>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</si>
  <si>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</si>
  <si>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</si>
  <si>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</si>
  <si>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</si>
  <si>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</si>
  <si>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</si>
  <si>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</si>
  <si>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</si>
  <si>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</si>
  <si>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</si>
  <si>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</si>
  <si>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</si>
  <si>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</si>
  <si>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</si>
  <si>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</si>
  <si>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</si>
  <si>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</si>
  <si>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</si>
  <si>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</si>
  <si>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</si>
  <si>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</si>
  <si>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</si>
  <si>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</si>
  <si>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</si>
  <si>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</si>
  <si>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</si>
  <si>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</si>
  <si>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</si>
  <si>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</si>
  <si>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</si>
  <si>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</si>
  <si>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</si>
  <si>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</si>
  <si>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</si>
  <si>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</si>
  <si>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</si>
  <si>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</si>
  <si>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</si>
  <si>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</si>
  <si>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</si>
  <si>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</si>
  <si>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</si>
  <si>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</si>
  <si>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</si>
  <si>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</si>
  <si>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</si>
  <si>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</si>
  <si>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</si>
  <si>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</si>
  <si>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</si>
  <si>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</si>
  <si>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</si>
  <si>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</si>
  <si>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</si>
  <si>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</si>
  <si>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</si>
  <si>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</si>
  <si>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</si>
  <si>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</si>
  <si>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</si>
  <si>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</si>
  <si>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</si>
  <si>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</si>
  <si>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</si>
  <si>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</si>
  <si>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</si>
  <si>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</si>
  <si>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</si>
  <si>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</si>
  <si>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</si>
  <si>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</si>
  <si>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</si>
  <si>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</si>
  <si>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</si>
  <si>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</si>
  <si>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</si>
  <si>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</si>
  <si>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</si>
  <si>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</si>
  <si>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</si>
  <si>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</si>
  <si>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</si>
  <si>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</si>
  <si>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</si>
  <si>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</si>
  <si>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</si>
  <si>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</si>
  <si>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</si>
  <si>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</si>
  <si>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</si>
  <si>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</si>
  <si>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</si>
  <si>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</si>
  <si>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</si>
  <si>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</si>
  <si>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</si>
  <si>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</si>
  <si>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</si>
  <si>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</si>
  <si>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</si>
  <si>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</si>
  <si>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</si>
  <si>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</si>
  <si>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</si>
  <si>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</si>
  <si>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</si>
  <si>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</si>
  <si>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</si>
  <si>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</si>
  <si>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</si>
  <si>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</si>
  <si>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</si>
  <si>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</si>
  <si>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</si>
  <si>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</si>
  <si>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</si>
  <si>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</si>
  <si>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</si>
  <si>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</si>
  <si>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</si>
  <si>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</si>
  <si>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</si>
  <si>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</si>
  <si>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</si>
  <si>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</si>
  <si>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</si>
  <si>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</si>
  <si>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</si>
  <si>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</si>
  <si>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</si>
  <si>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</si>
  <si>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</si>
  <si>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</si>
  <si>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</si>
  <si>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</si>
  <si>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</si>
  <si>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</si>
  <si>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</si>
  <si>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</si>
  <si>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</si>
  <si>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</si>
  <si>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</si>
  <si>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</si>
  <si>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</si>
  <si>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</si>
  <si>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</si>
  <si>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</si>
  <si>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</si>
  <si>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</si>
  <si>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</si>
  <si>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</si>
  <si>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</si>
  <si>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</si>
  <si>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</si>
  <si>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</si>
  <si>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</si>
  <si>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</si>
  <si>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</si>
  <si>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</si>
  <si>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</si>
  <si>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</si>
  <si>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</si>
  <si>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</si>
  <si>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</si>
  <si>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</si>
  <si>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</si>
  <si>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</si>
  <si>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</si>
  <si>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</si>
  <si>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</si>
  <si>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</si>
  <si>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</si>
  <si>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</si>
  <si>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</si>
  <si>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</si>
  <si>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</si>
  <si>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</si>
  <si>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</si>
  <si>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</si>
  <si>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</si>
  <si>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</si>
  <si>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</si>
  <si>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</si>
  <si>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</si>
  <si>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</si>
  <si>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</si>
  <si>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</si>
  <si>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</si>
  <si>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</si>
  <si>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</si>
  <si>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</si>
  <si>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</si>
  <si>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</si>
  <si>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</si>
  <si>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</si>
  <si>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</si>
  <si>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</si>
  <si>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</si>
  <si>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</si>
  <si>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</si>
  <si>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</si>
  <si>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</si>
  <si>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</si>
  <si>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</si>
  <si>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</si>
  <si>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</si>
  <si>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</si>
  <si>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</si>
  <si>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</si>
  <si>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</si>
  <si>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</si>
  <si>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</si>
  <si>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</si>
  <si>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</si>
  <si>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</si>
  <si>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</si>
  <si>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</si>
  <si>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</si>
  <si>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</si>
  <si>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</si>
  <si>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</si>
  <si>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</si>
  <si>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</si>
  <si>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</si>
  <si>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</si>
  <si>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</si>
  <si>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</si>
  <si>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</si>
  <si>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</si>
  <si>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</si>
  <si>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</si>
  <si>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</si>
  <si>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</si>
  <si>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</si>
  <si>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</si>
  <si>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</si>
  <si>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</si>
  <si>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</si>
  <si>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</si>
  <si>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</si>
  <si>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</si>
  <si>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</si>
  <si>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</si>
  <si>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</si>
  <si>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</si>
  <si>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</si>
  <si>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</si>
  <si>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</si>
  <si>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</si>
  <si>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</si>
  <si>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</si>
  <si>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</si>
  <si>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</si>
  <si>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</si>
  <si>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</si>
  <si>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</si>
  <si>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</si>
  <si>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</si>
  <si>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</si>
  <si>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</si>
  <si>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</si>
  <si>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</si>
  <si>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</si>
  <si>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</si>
  <si>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</si>
  <si>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</si>
  <si>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</si>
  <si>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</si>
  <si>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</si>
  <si>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</si>
  <si>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</si>
  <si>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</si>
  <si>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</si>
  <si>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</si>
  <si>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</si>
  <si>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</si>
  <si>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</si>
  <si>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</si>
  <si>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</si>
  <si>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</si>
  <si>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</si>
  <si>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</si>
  <si>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</si>
  <si>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</si>
  <si>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</si>
  <si>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</si>
  <si>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</si>
  <si>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</si>
  <si>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</si>
  <si>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</si>
  <si>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</si>
  <si>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</si>
  <si>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</si>
  <si>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</si>
  <si>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</si>
  <si>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</si>
  <si>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</si>
  <si>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</si>
  <si>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</si>
  <si>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</si>
  <si>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</si>
  <si>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</si>
  <si>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</si>
  <si>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</si>
  <si>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</si>
  <si>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</si>
  <si>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</si>
  <si>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</si>
  <si>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</si>
  <si>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</si>
  <si>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</si>
  <si>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</si>
  <si>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</si>
  <si>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</si>
  <si>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</si>
  <si>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</si>
  <si>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</si>
  <si>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</si>
  <si>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</si>
  <si>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</si>
  <si>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</si>
  <si>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</si>
  <si>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</si>
  <si>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</si>
  <si>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</si>
  <si>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</si>
  <si>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</si>
  <si>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</si>
  <si>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</si>
  <si>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</si>
  <si>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</si>
  <si>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</si>
  <si>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</si>
  <si>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</si>
  <si>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</si>
  <si>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</si>
  <si>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</si>
  <si>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</si>
  <si>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</si>
  <si>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</si>
  <si>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</si>
  <si>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</si>
  <si>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</si>
  <si>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</si>
  <si>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</si>
  <si>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</si>
  <si>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</si>
  <si>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</si>
  <si>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</si>
  <si>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</si>
  <si>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</si>
  <si>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</si>
  <si>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</si>
  <si>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</si>
  <si>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</si>
  <si>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</si>
  <si>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</si>
  <si>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</si>
  <si>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</si>
  <si>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</si>
  <si>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</si>
  <si>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</si>
  <si>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</si>
  <si>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</si>
  <si>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</si>
  <si>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</si>
  <si>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</si>
  <si>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</si>
  <si>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</si>
  <si>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</si>
  <si>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</si>
  <si>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</si>
  <si>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</si>
  <si>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</si>
  <si>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</si>
  <si>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</si>
  <si>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</si>
  <si>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</si>
  <si>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</si>
  <si>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</si>
  <si>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</si>
  <si>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</si>
  <si>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</si>
  <si>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</si>
  <si>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</si>
  <si>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</si>
  <si>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</si>
  <si>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</si>
  <si>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</si>
  <si>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</si>
  <si>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</si>
  <si>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</si>
  <si>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</si>
  <si>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</si>
  <si>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</si>
  <si>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</si>
  <si>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</si>
  <si>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</si>
  <si>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</si>
  <si>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</si>
  <si>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</si>
  <si>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</si>
  <si>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</si>
  <si>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</si>
  <si>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</si>
  <si>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</si>
  <si>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</si>
  <si>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</si>
  <si>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</si>
  <si>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</si>
  <si>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</si>
  <si>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</si>
  <si>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</si>
  <si>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</si>
  <si>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</si>
  <si>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</si>
  <si>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</si>
  <si>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</si>
  <si>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</si>
  <si>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</si>
  <si>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</si>
  <si>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</si>
  <si>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</si>
  <si>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</si>
  <si>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</si>
  <si>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</si>
  <si>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</si>
  <si>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</si>
  <si>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</si>
  <si>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</si>
  <si>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</si>
  <si>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</si>
  <si>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</si>
  <si>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</si>
  <si>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</si>
  <si>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</si>
  <si>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</si>
  <si>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</si>
  <si>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</si>
  <si>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</si>
  <si>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</si>
  <si>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</si>
  <si>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</si>
  <si>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</si>
  <si>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</si>
  <si>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</si>
  <si>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</si>
  <si>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</si>
  <si>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</si>
  <si>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</si>
  <si>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</si>
  <si>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</si>
  <si>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</si>
  <si>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</si>
  <si>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</si>
  <si>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</si>
  <si>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</si>
  <si>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</si>
  <si>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</si>
  <si>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</si>
  <si>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</si>
  <si>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</si>
  <si>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</si>
  <si>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</si>
  <si>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</si>
  <si>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</si>
  <si>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</si>
  <si>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</si>
  <si>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</si>
  <si>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</si>
  <si>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</si>
  <si>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</si>
  <si>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</si>
  <si>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</si>
  <si>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</si>
  <si>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</si>
  <si>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</si>
  <si>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</si>
  <si>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</si>
  <si>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</si>
  <si>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</si>
  <si>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</si>
  <si>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</si>
  <si>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</si>
  <si>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</si>
  <si>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</si>
  <si>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</si>
  <si>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</si>
  <si>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</si>
  <si>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</si>
  <si>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</si>
  <si>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</si>
  <si>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</si>
  <si>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</si>
  <si>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</si>
  <si>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</si>
  <si>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</si>
  <si>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</si>
  <si>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</si>
  <si>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</si>
  <si>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</si>
  <si>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</si>
  <si>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</si>
  <si>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</si>
  <si>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</si>
  <si>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</si>
  <si>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</si>
  <si>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</si>
  <si>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</si>
  <si>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</si>
  <si>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</si>
  <si>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</si>
  <si>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</si>
  <si>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</si>
  <si>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</si>
  <si>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</si>
  <si>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</si>
  <si>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</si>
  <si>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</si>
  <si>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</si>
  <si>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</si>
  <si>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</si>
  <si>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</si>
  <si>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</si>
  <si>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</si>
  <si>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</si>
  <si>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</si>
  <si>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</si>
  <si>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</si>
  <si>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</si>
  <si>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</si>
  <si>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</si>
  <si>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</si>
  <si>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</si>
  <si>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</si>
  <si>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</si>
  <si>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</si>
  <si>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</si>
  <si>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</si>
  <si>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</si>
  <si>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</si>
  <si>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</si>
  <si>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</si>
  <si>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</si>
  <si>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</si>
  <si>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</si>
  <si>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</si>
  <si>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</si>
  <si>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</si>
  <si>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</si>
  <si>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</si>
  <si>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</si>
  <si>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</si>
  <si>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</si>
  <si>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</si>
  <si>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</si>
  <si>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</si>
  <si>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</si>
  <si>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</si>
  <si>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</si>
  <si>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</si>
  <si>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</si>
  <si>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</si>
  <si>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</si>
  <si>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</si>
  <si>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</si>
  <si>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</si>
  <si>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</si>
  <si>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</si>
  <si>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</si>
  <si>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</si>
  <si>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</si>
  <si>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</si>
  <si>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</si>
  <si>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</si>
  <si>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</si>
  <si>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</si>
  <si>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</si>
  <si>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</si>
  <si>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</si>
  <si>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</si>
  <si>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</si>
  <si>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</si>
  <si>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</si>
  <si>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</si>
  <si>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</si>
  <si>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</si>
  <si>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</si>
  <si>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</si>
  <si>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</si>
  <si>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</si>
  <si>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</si>
  <si>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</si>
  <si>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</si>
  <si>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</si>
  <si>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</si>
  <si>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</si>
  <si>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</si>
  <si>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</si>
  <si>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</si>
  <si>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</si>
  <si>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</si>
  <si>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</si>
  <si>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</si>
  <si>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</si>
  <si>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</si>
  <si>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</si>
  <si>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</si>
  <si>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</si>
  <si>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</si>
  <si>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</si>
  <si>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</si>
  <si>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</si>
  <si>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</si>
  <si>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</si>
  <si>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</si>
  <si>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</si>
  <si>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</si>
  <si>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</si>
  <si>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</si>
  <si>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</si>
  <si>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</si>
  <si>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</si>
  <si>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</si>
  <si>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</si>
  <si>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</si>
  <si>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</si>
  <si>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</si>
  <si>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</si>
  <si>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</si>
  <si>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</si>
  <si>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</si>
  <si>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</si>
  <si>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</si>
  <si>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</si>
  <si>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</si>
  <si>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</si>
  <si>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</si>
  <si>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</si>
  <si>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</si>
  <si>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</si>
  <si>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</si>
  <si>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</si>
  <si>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</si>
  <si>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</si>
  <si>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</si>
  <si>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</si>
  <si>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</si>
  <si>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</si>
  <si>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</si>
  <si>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</si>
  <si>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</si>
  <si>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</si>
  <si>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</si>
  <si>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</si>
  <si>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</si>
  <si>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</si>
  <si>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</si>
  <si>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</si>
  <si>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</si>
  <si>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</si>
  <si>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</si>
  <si>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</si>
  <si>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</si>
  <si>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</si>
  <si>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</si>
  <si>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</si>
  <si>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</si>
  <si>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</si>
  <si>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</si>
  <si>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</si>
  <si>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</si>
  <si>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</si>
  <si>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</si>
  <si>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</si>
  <si>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</si>
  <si>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</si>
  <si>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</si>
  <si>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</si>
  <si>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</si>
  <si>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</si>
  <si>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</si>
  <si>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</si>
  <si>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</si>
  <si>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</si>
  <si>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</si>
  <si>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</si>
  <si>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</si>
  <si>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</si>
  <si>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</si>
  <si>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</si>
  <si>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</si>
  <si>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</si>
  <si>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</si>
  <si>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</si>
  <si>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</si>
  <si>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</si>
  <si>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</si>
  <si>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</si>
  <si>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</si>
  <si>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</si>
  <si>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</si>
  <si>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</si>
  <si>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</si>
  <si>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</si>
  <si>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</si>
  <si>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</si>
  <si>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</si>
  <si>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</si>
  <si>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</si>
  <si>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</si>
  <si>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</si>
  <si>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</si>
  <si>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</si>
  <si>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</si>
  <si>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</si>
  <si>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</si>
  <si>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</si>
  <si>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</si>
  <si>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</si>
  <si>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</si>
  <si>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</si>
  <si>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</si>
  <si>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</si>
  <si>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</si>
  <si>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</si>
  <si>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</si>
  <si>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</si>
  <si>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</si>
  <si>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</si>
  <si>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</si>
  <si>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</si>
  <si>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</si>
  <si>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</si>
  <si>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</si>
  <si>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</si>
  <si>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</si>
  <si>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</si>
  <si>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</si>
  <si>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</si>
  <si>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</si>
  <si>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</si>
  <si>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</si>
  <si>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</si>
  <si>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</si>
  <si>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</si>
  <si>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</si>
  <si>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</si>
  <si>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</si>
  <si>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</si>
  <si>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</si>
  <si>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</si>
  <si>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</si>
  <si>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</si>
  <si>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</si>
  <si>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</si>
  <si>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</si>
  <si>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</si>
  <si>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</si>
  <si>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</si>
  <si>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</si>
  <si>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</si>
  <si>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</si>
  <si>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</si>
  <si>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</si>
  <si>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</si>
  <si>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</si>
  <si>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</si>
  <si>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</si>
  <si>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</si>
  <si>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</si>
  <si>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</si>
  <si>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</si>
  <si>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</si>
  <si>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</si>
  <si>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</si>
  <si>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</si>
  <si>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</si>
  <si>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</si>
  <si>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</si>
  <si>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</si>
  <si>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</si>
  <si>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</si>
  <si>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</si>
  <si>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</si>
  <si>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</si>
  <si>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</si>
  <si>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</si>
  <si>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</si>
  <si>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</si>
  <si>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</si>
  <si>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</si>
  <si>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</si>
  <si>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</si>
  <si>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</si>
  <si>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</si>
  <si>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</si>
  <si>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</si>
  <si>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</si>
  <si>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</si>
  <si>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</si>
  <si>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</si>
  <si>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</si>
  <si>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</si>
  <si>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</si>
  <si>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</si>
  <si>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</si>
  <si>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</si>
  <si>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</si>
  <si>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</si>
  <si>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</si>
  <si>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</si>
  <si>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</si>
  <si>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</si>
  <si>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</si>
  <si>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</si>
  <si>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</si>
  <si>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</si>
  <si>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</si>
  <si>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</si>
  <si>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</si>
  <si>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</si>
  <si>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</si>
  <si>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</si>
  <si>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</si>
  <si>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</si>
  <si>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</si>
  <si>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</si>
  <si>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</si>
  <si>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</si>
  <si>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</si>
  <si>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</si>
  <si>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</si>
  <si>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</si>
  <si>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</si>
  <si>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</si>
  <si>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</si>
  <si>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</si>
  <si>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</si>
  <si>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</si>
  <si>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</si>
  <si>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</si>
  <si>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</si>
  <si>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</si>
  <si>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</si>
  <si>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</si>
  <si>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</si>
  <si>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</si>
  <si>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</si>
  <si>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</si>
  <si>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</si>
  <si>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</si>
  <si>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</si>
  <si>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</si>
  <si>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</si>
  <si>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</si>
  <si>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</si>
  <si>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</si>
  <si>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</si>
  <si>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</si>
  <si>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</si>
  <si>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</si>
  <si>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</si>
  <si>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</si>
  <si>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</si>
  <si>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</si>
  <si>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</si>
  <si>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</si>
  <si>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</si>
  <si>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</si>
  <si>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</si>
  <si>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</si>
  <si>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</si>
  <si>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</si>
  <si>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</si>
  <si>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</si>
  <si>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</si>
  <si>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</si>
  <si>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</si>
  <si>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</si>
  <si>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</si>
  <si>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</si>
  <si>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</si>
  <si>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</si>
  <si>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</si>
  <si>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</si>
  <si>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</si>
  <si>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</si>
  <si>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</si>
  <si>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</si>
  <si>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</si>
  <si>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</si>
  <si>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</si>
  <si>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</si>
  <si>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</si>
  <si>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</si>
  <si>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</si>
  <si>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</si>
  <si>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</si>
  <si>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</si>
  <si>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</si>
  <si>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</si>
  <si>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</si>
  <si>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</si>
  <si>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</si>
  <si>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</si>
  <si>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</si>
  <si>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</si>
  <si>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</si>
  <si>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</si>
  <si>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</si>
  <si>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</si>
  <si>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</si>
  <si>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</si>
  <si>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</si>
  <si>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</si>
  <si>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</si>
  <si>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</si>
  <si>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</si>
  <si>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</si>
  <si>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</si>
  <si>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</si>
  <si>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</si>
  <si>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</si>
  <si>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</si>
  <si>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</si>
  <si>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</si>
  <si>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</si>
  <si>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</si>
  <si>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</si>
  <si>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</si>
  <si>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</si>
  <si>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</si>
  <si>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</si>
  <si>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</si>
  <si>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</si>
  <si>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</si>
  <si>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</si>
  <si>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</si>
  <si>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</si>
  <si>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</si>
  <si>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</si>
  <si>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</si>
  <si>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</si>
  <si>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</si>
  <si>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</si>
  <si>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</si>
  <si>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</si>
  <si>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</si>
  <si>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</si>
  <si>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</si>
  <si>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</si>
  <si>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</si>
  <si>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</si>
  <si>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</si>
  <si>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</si>
  <si>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</si>
  <si>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</si>
  <si>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</si>
  <si>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</si>
  <si>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</si>
  <si>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</si>
  <si>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</si>
  <si>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</si>
  <si>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</si>
  <si>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</si>
  <si>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</si>
  <si>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</si>
  <si>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</si>
  <si>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</si>
  <si>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</si>
  <si>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</si>
  <si>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</si>
  <si>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</si>
  <si>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</si>
  <si>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</si>
  <si>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</si>
  <si>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</si>
  <si>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</si>
  <si>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</si>
  <si>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</si>
  <si>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</si>
  <si>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</si>
  <si>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</si>
  <si>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</si>
  <si>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</si>
  <si>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</si>
  <si>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</si>
  <si>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</si>
  <si>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</si>
  <si>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</si>
  <si>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</si>
  <si>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</si>
  <si>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</si>
  <si>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</si>
  <si>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</si>
  <si>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</si>
  <si>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</si>
  <si>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</si>
  <si>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</si>
  <si>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</si>
  <si>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</si>
  <si>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</si>
  <si>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</si>
  <si>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</si>
  <si>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</si>
  <si>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</si>
  <si>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</si>
  <si>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</si>
  <si>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</si>
  <si>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</si>
  <si>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</si>
  <si>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</si>
  <si>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</si>
  <si>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</si>
  <si>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</si>
  <si>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</si>
  <si>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</si>
  <si>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</si>
  <si>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</si>
  <si>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</si>
  <si>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</si>
  <si>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</si>
  <si>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</si>
  <si>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</si>
  <si>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</si>
  <si>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</si>
  <si>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</si>
  <si>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</si>
  <si>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</si>
  <si>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</si>
  <si>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</si>
  <si>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</si>
  <si>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</si>
  <si>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</si>
  <si>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</si>
  <si>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</si>
  <si>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</si>
  <si>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</si>
  <si>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</si>
  <si>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</si>
  <si>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</si>
  <si>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</si>
  <si>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</si>
  <si>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</si>
  <si>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</si>
  <si>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</si>
  <si>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</si>
  <si>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</si>
  <si>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</si>
  <si>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</si>
  <si>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</si>
  <si>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</si>
  <si>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</si>
  <si>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</si>
  <si>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</si>
  <si>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</si>
  <si>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</si>
  <si>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</si>
  <si>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</si>
  <si>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</si>
  <si>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</si>
  <si>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</si>
  <si>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</si>
  <si>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</si>
  <si>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</si>
  <si>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</si>
  <si>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</si>
  <si>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</si>
  <si>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</si>
  <si>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</si>
  <si>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</si>
  <si>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</si>
  <si>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</si>
  <si>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</si>
  <si>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</si>
  <si>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</si>
  <si>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</si>
  <si>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</si>
  <si>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</si>
  <si>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</si>
  <si>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</si>
  <si>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</si>
  <si>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</si>
  <si>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</si>
  <si>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</si>
  <si>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</si>
  <si>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</si>
  <si>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</si>
  <si>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</si>
  <si>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</si>
  <si>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</si>
  <si>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</si>
  <si>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</si>
  <si>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</si>
  <si>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</si>
  <si>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</si>
  <si>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</si>
  <si>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</si>
  <si>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</si>
  <si>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</si>
  <si>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</si>
  <si>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</si>
  <si>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</si>
  <si>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</si>
  <si>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</si>
  <si>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</si>
  <si>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</si>
  <si>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</si>
  <si>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</si>
  <si>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</si>
  <si>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</si>
  <si>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</si>
  <si>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</si>
  <si>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</si>
  <si>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</si>
  <si>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</si>
  <si>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</si>
  <si>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</si>
  <si>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</si>
  <si>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</si>
  <si>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</si>
  <si>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</si>
  <si>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</si>
  <si>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</si>
  <si>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</si>
  <si>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</si>
  <si>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</si>
  <si>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</si>
  <si>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</si>
  <si>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</si>
  <si>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</si>
  <si>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</si>
  <si>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</si>
  <si>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</si>
  <si>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</si>
  <si>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</si>
  <si>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</si>
  <si>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</si>
  <si>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</si>
  <si>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</si>
  <si>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</si>
  <si>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</si>
  <si>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</si>
  <si>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</si>
  <si>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</si>
  <si>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</si>
  <si>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</si>
  <si>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</si>
  <si>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</si>
  <si>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</si>
  <si>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</si>
  <si>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</si>
  <si>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</si>
  <si>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</si>
  <si>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</si>
  <si>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</si>
  <si>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</si>
  <si>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</si>
  <si>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</si>
  <si>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</si>
  <si>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</si>
  <si>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</si>
  <si>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</si>
  <si>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</si>
  <si>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</si>
  <si>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</si>
  <si>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</si>
  <si>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</si>
  <si>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</si>
  <si>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</si>
  <si>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</si>
  <si>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</si>
  <si>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</si>
  <si>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</si>
  <si>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</si>
  <si>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</si>
  <si>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</si>
  <si>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</si>
  <si>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</si>
  <si>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</si>
  <si>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</si>
  <si>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</si>
  <si>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</si>
  <si>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</si>
  <si>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</si>
  <si>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</si>
  <si>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</si>
  <si>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</si>
  <si>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</si>
  <si>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</si>
  <si>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</si>
  <si>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</si>
  <si>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</si>
  <si>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</si>
  <si>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</si>
  <si>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</si>
  <si>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</si>
  <si>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</si>
  <si>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</si>
  <si>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</si>
  <si>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</si>
  <si>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</si>
  <si>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</si>
  <si>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</si>
  <si>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</si>
  <si>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</si>
  <si>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</si>
  <si>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</si>
  <si>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</si>
  <si>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</si>
  <si>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</si>
  <si>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</si>
  <si>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</si>
  <si>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</si>
  <si>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</si>
  <si>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</si>
  <si>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</si>
  <si>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</si>
  <si>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</si>
  <si>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</si>
  <si>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</si>
  <si>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</si>
  <si>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</si>
  <si>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</si>
  <si>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</si>
  <si>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</si>
  <si>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</si>
  <si>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</si>
  <si>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</si>
  <si>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</si>
  <si>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</si>
  <si>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</si>
  <si>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</si>
  <si>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</si>
  <si>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</si>
  <si>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</si>
  <si>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</si>
  <si>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</si>
  <si>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</si>
  <si>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</si>
  <si>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</si>
  <si>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</si>
  <si>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</si>
  <si>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</si>
  <si>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</si>
  <si>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</si>
  <si>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</si>
  <si>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</si>
  <si>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</si>
  <si>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</si>
  <si>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</si>
  <si>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</si>
  <si>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</si>
  <si>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</si>
  <si>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</si>
  <si>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</si>
  <si>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</si>
  <si>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</si>
  <si>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</si>
  <si>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</si>
  <si>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</si>
  <si>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</si>
  <si>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</si>
  <si>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</si>
  <si>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</si>
  <si>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</si>
  <si>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</si>
  <si>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</si>
  <si>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</si>
  <si>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</si>
  <si>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</si>
  <si>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</si>
  <si>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</si>
  <si>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</si>
  <si>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</si>
  <si>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</si>
  <si>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</si>
  <si>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</si>
  <si>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</si>
  <si>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</si>
  <si>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</si>
  <si>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</si>
  <si>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</si>
  <si>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</si>
  <si>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</si>
  <si>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</si>
  <si>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</si>
  <si>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</si>
  <si>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</si>
  <si>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</si>
  <si>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</si>
  <si>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</si>
  <si>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</si>
  <si>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</si>
  <si>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</si>
  <si>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</si>
  <si>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</si>
  <si>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</si>
  <si>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</si>
  <si>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</si>
  <si>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</si>
  <si>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</si>
  <si>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</si>
  <si>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</si>
  <si>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</si>
  <si>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</si>
  <si>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</si>
  <si>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</si>
  <si>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</si>
  <si>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</si>
  <si>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</si>
  <si>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</si>
  <si>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</si>
  <si>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</si>
  <si>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</si>
  <si>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</si>
  <si>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</si>
  <si>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</si>
  <si>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</si>
  <si>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</si>
  <si>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</si>
  <si>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</si>
  <si>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</si>
  <si>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</si>
  <si>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</si>
  <si>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</si>
  <si>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</si>
  <si>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</si>
  <si>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</si>
  <si>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</si>
  <si>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</si>
  <si>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</si>
  <si>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</si>
  <si>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</si>
  <si>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</si>
  <si>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</si>
  <si>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</si>
  <si>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</si>
  <si>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</si>
  <si>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</si>
  <si>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</si>
  <si>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</si>
  <si>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</si>
  <si>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</si>
  <si>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</si>
  <si>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</si>
  <si>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</si>
  <si>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</si>
  <si>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</si>
  <si>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</si>
  <si>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</si>
  <si>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</si>
  <si>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</si>
  <si>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</si>
  <si>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</si>
  <si>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</si>
  <si>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</si>
  <si>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</si>
  <si>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</si>
  <si>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</si>
  <si>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</si>
  <si>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</si>
  <si>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</si>
  <si>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</si>
  <si>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</si>
  <si>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</si>
  <si>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</si>
  <si>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</si>
  <si>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</si>
  <si>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</si>
  <si>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</si>
  <si>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</si>
  <si>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</si>
  <si>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</si>
  <si>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</si>
  <si>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</si>
  <si>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</si>
  <si>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</si>
  <si>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</si>
  <si>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</si>
  <si>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</si>
  <si>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</si>
  <si>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</si>
  <si>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</si>
  <si>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</si>
  <si>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</si>
  <si>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</si>
  <si>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</si>
  <si>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</si>
  <si>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</si>
  <si>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</si>
  <si>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</si>
  <si>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</si>
  <si>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</si>
  <si>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</si>
  <si>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</si>
  <si>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</si>
  <si>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</si>
  <si>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</si>
  <si>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</si>
  <si>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</si>
  <si>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</si>
  <si>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</si>
  <si>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</si>
  <si>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</si>
  <si>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</si>
  <si>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</si>
  <si>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</si>
  <si>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</si>
  <si>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</si>
  <si>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</si>
  <si>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</si>
  <si>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</si>
  <si>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</si>
  <si>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</si>
  <si>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</si>
  <si>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</si>
  <si>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</si>
  <si>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</si>
  <si>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</si>
  <si>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</si>
  <si>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</si>
  <si>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</si>
  <si>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</si>
  <si>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</si>
  <si>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</si>
  <si>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</si>
  <si>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</si>
  <si>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</si>
  <si>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</si>
  <si>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</si>
  <si>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</si>
  <si>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</si>
  <si>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</si>
  <si>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</si>
  <si>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</si>
  <si>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</si>
  <si>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</si>
  <si>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</si>
  <si>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</si>
  <si>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</si>
  <si>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</si>
  <si>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</si>
  <si>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</si>
  <si>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</si>
  <si>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</si>
  <si>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</si>
  <si>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</si>
  <si>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</si>
  <si>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</si>
  <si>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</si>
  <si>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</si>
  <si>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</si>
  <si>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</si>
  <si>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</si>
  <si>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</si>
  <si>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</si>
  <si>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</si>
  <si>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</si>
  <si>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</si>
  <si>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</si>
  <si>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</si>
  <si>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</si>
  <si>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</si>
  <si>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</si>
  <si>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</si>
  <si>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</si>
  <si>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</si>
  <si>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</si>
  <si>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</si>
  <si>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</si>
  <si>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</si>
  <si>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</si>
  <si>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</si>
  <si>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</si>
  <si>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</si>
  <si>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</si>
  <si>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</si>
  <si>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</si>
  <si>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</si>
  <si>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</si>
  <si>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</si>
  <si>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</si>
  <si>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</si>
  <si>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</si>
  <si>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</si>
  <si>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</si>
  <si>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</si>
  <si>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</si>
  <si>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</si>
  <si>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</si>
  <si>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</si>
  <si>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</si>
  <si>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</si>
  <si>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</si>
  <si>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</si>
  <si>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</si>
  <si>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</si>
  <si>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</si>
  <si>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</si>
  <si>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</si>
  <si>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</si>
  <si>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</si>
  <si>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</si>
  <si>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</si>
  <si>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</si>
  <si>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</si>
  <si>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</si>
  <si>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</si>
  <si>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</si>
  <si>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</si>
  <si>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</si>
  <si>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</si>
  <si>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</si>
  <si>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</si>
  <si>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</si>
  <si>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</si>
  <si>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</si>
  <si>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</si>
  <si>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</si>
  <si>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</si>
  <si>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</si>
  <si>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</si>
  <si>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</si>
  <si>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</si>
  <si>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</si>
  <si>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</si>
  <si>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</si>
  <si>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</si>
  <si>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</si>
  <si>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</si>
  <si>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</si>
  <si>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</si>
  <si>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</si>
  <si>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</si>
  <si>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</si>
  <si>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</si>
  <si>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</si>
  <si>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</si>
  <si>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</si>
  <si>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</si>
  <si>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</si>
  <si>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</si>
  <si>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</si>
  <si>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</si>
  <si>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</si>
  <si>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</si>
  <si>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</si>
  <si>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</si>
  <si>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</si>
  <si>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</si>
  <si>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</si>
  <si>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</si>
  <si>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</si>
  <si>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</si>
  <si>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</si>
  <si>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</si>
  <si>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</si>
  <si>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</si>
  <si>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</si>
  <si>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</si>
  <si>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</si>
  <si>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</si>
  <si>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</si>
  <si>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</si>
  <si>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</si>
  <si>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</si>
  <si>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</si>
  <si>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</si>
  <si>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</si>
  <si>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</si>
  <si>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</si>
  <si>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</si>
  <si>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</si>
  <si>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</si>
  <si>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</si>
  <si>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</si>
  <si>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</si>
  <si>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</si>
  <si>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</si>
  <si>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</si>
  <si>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</si>
  <si>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</si>
  <si>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</si>
  <si>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</si>
  <si>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</si>
  <si>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</si>
  <si>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</si>
  <si>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</si>
  <si>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</si>
  <si>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</si>
  <si>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</si>
  <si>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</si>
  <si>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</si>
  <si>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</si>
  <si>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</si>
  <si>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</si>
  <si>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</si>
  <si>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</si>
  <si>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</si>
  <si>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</si>
  <si>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</si>
  <si>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</si>
  <si>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</si>
  <si>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</si>
  <si>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</si>
  <si>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</si>
  <si>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</si>
  <si>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</si>
  <si>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</si>
  <si>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</si>
  <si>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</si>
  <si>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</si>
  <si>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</si>
  <si>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</si>
  <si>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</si>
  <si>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</si>
  <si>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</si>
  <si>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</si>
  <si>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</si>
  <si>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</si>
  <si>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</si>
  <si>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</si>
  <si>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</si>
  <si>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</si>
  <si>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</si>
  <si>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</si>
  <si>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</si>
  <si>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</si>
  <si>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</si>
  <si>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</si>
  <si>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</si>
  <si>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</si>
  <si>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</si>
  <si>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</si>
  <si>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</si>
  <si>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</si>
  <si>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</si>
  <si>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</si>
  <si>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</si>
  <si>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</si>
  <si>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</si>
  <si>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</si>
  <si>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</si>
  <si>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</si>
  <si>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</si>
  <si>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</si>
  <si>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</si>
  <si>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</si>
  <si>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</si>
  <si>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</si>
  <si>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</si>
  <si>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</si>
  <si>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</si>
  <si>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</si>
  <si>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</si>
  <si>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</si>
  <si>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</si>
  <si>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</si>
  <si>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</si>
  <si>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</si>
  <si>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</si>
  <si>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</si>
  <si>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</si>
  <si>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</si>
  <si>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</si>
  <si>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</si>
  <si>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</si>
  <si>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</si>
  <si>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</si>
  <si>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</si>
  <si>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</si>
  <si>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</si>
  <si>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</si>
  <si>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</si>
  <si>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</si>
  <si>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</si>
  <si>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</si>
  <si>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</si>
  <si>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</si>
  <si>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</si>
  <si>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</si>
  <si>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</si>
  <si>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</si>
  <si>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</si>
  <si>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</si>
  <si>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</si>
  <si>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</si>
  <si>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</si>
  <si>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</si>
  <si>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</si>
  <si>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</si>
  <si>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</si>
  <si>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</si>
  <si>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</si>
  <si>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</si>
  <si>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</si>
  <si>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</si>
  <si>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</si>
  <si>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</si>
  <si>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</si>
  <si>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</si>
  <si>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</si>
  <si>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</si>
  <si>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</si>
  <si>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</si>
  <si>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</si>
  <si>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</si>
  <si>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</si>
  <si>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</si>
  <si>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</si>
  <si>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</si>
  <si>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</si>
  <si>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</si>
  <si>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</si>
  <si>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</si>
  <si>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</si>
  <si>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</si>
  <si>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</si>
  <si>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</si>
  <si>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</si>
  <si>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</si>
  <si>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</si>
  <si>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</si>
  <si>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</si>
  <si>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</si>
  <si>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</si>
  <si>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</si>
  <si>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</si>
  <si>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</si>
  <si>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</si>
  <si>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</si>
  <si>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</si>
  <si>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</si>
  <si>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</si>
  <si>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</si>
  <si>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</si>
  <si>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</si>
  <si>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</si>
  <si>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</si>
  <si>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</si>
  <si>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</si>
  <si>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</si>
  <si>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</si>
  <si>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</si>
  <si>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</si>
  <si>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</si>
  <si>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</si>
  <si>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</si>
  <si>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</si>
  <si>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</si>
  <si>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</si>
  <si>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</si>
  <si>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</si>
  <si>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</si>
  <si>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</si>
  <si>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</si>
  <si>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</si>
  <si>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</si>
  <si>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</si>
  <si>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</si>
  <si>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</si>
  <si>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</si>
  <si>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</si>
  <si>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</si>
  <si>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</si>
  <si>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</si>
  <si>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</si>
  <si>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</si>
  <si>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</si>
  <si>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</si>
  <si>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</si>
  <si>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</si>
  <si>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</si>
  <si>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</si>
  <si>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</si>
  <si>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</si>
  <si>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</si>
  <si>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</si>
  <si>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</si>
  <si>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</si>
  <si>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</si>
  <si>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</si>
  <si>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</si>
  <si>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</si>
  <si>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</si>
  <si>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</si>
  <si>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</si>
  <si>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</si>
  <si>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</si>
  <si>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</si>
  <si>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</si>
  <si>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</si>
  <si>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</si>
  <si>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</si>
  <si>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</si>
  <si>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</si>
  <si>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</si>
  <si>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</si>
  <si>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</si>
  <si>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</si>
  <si>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</si>
  <si>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</si>
  <si>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</si>
  <si>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</si>
  <si>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</si>
  <si>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</si>
  <si>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</si>
  <si>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</si>
  <si>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</si>
  <si>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</si>
  <si>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</si>
  <si>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</si>
  <si>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</si>
  <si>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</si>
  <si>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</si>
  <si>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</si>
  <si>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</si>
  <si>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</si>
  <si>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</si>
  <si>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</si>
  <si>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</si>
  <si>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</si>
  <si>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</si>
  <si>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</si>
  <si>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</si>
  <si>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</si>
  <si>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</si>
  <si>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</si>
  <si>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</si>
  <si>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</si>
  <si>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</si>
  <si>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</si>
  <si>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</si>
  <si>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</si>
  <si>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</si>
  <si>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</si>
  <si>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</si>
  <si>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</si>
  <si>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</si>
  <si>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</si>
  <si>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</si>
  <si>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</si>
  <si>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</si>
  <si>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</si>
  <si>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</si>
  <si>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</si>
  <si>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</si>
  <si>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</si>
  <si>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</si>
  <si>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</si>
  <si>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</si>
  <si>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</si>
  <si>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</si>
  <si>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</si>
  <si>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</si>
  <si>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</si>
  <si>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</si>
  <si>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</si>
  <si>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</si>
  <si>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</si>
  <si>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</si>
  <si>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</si>
  <si>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</si>
  <si>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</si>
  <si>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</si>
  <si>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</si>
  <si>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</si>
  <si>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</si>
  <si>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</si>
  <si>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</si>
  <si>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</si>
  <si>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</si>
  <si>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</si>
  <si>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</si>
  <si>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</si>
  <si>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</si>
  <si>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</si>
  <si>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</si>
  <si>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</si>
  <si>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</si>
  <si>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</si>
  <si>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</si>
  <si>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</si>
  <si>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</si>
  <si>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</si>
  <si>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</si>
  <si>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</si>
  <si>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</si>
  <si>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</si>
  <si>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</si>
  <si>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</si>
  <si>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</si>
  <si>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</si>
  <si>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</si>
  <si>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</si>
  <si>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</si>
  <si>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</si>
  <si>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</si>
  <si>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</si>
  <si>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</si>
  <si>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</si>
  <si>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</si>
  <si>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</si>
  <si>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</si>
  <si>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</si>
  <si>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</si>
  <si>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</si>
  <si>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</si>
  <si>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</si>
  <si>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</si>
  <si>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</si>
  <si>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</si>
  <si>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</si>
  <si>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</si>
  <si>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</si>
  <si>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</si>
  <si>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</si>
  <si>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</si>
  <si>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</si>
  <si>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</si>
  <si>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</si>
  <si>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</si>
  <si>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</si>
  <si>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</si>
  <si>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</si>
  <si>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</si>
  <si>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</si>
  <si>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</si>
  <si>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</si>
  <si>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</si>
  <si>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</si>
  <si>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</si>
  <si>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</si>
  <si>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</si>
  <si>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</si>
  <si>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</si>
  <si>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</si>
  <si>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</si>
  <si>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</si>
  <si>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</si>
  <si>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</si>
  <si>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</si>
  <si>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</si>
  <si>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</si>
  <si>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</si>
  <si>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</si>
  <si>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</si>
  <si>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</si>
  <si>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</si>
  <si>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</si>
  <si>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</si>
  <si>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</si>
  <si>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</si>
  <si>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</si>
  <si>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</si>
  <si>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</si>
  <si>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</si>
  <si>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</si>
  <si>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</si>
  <si>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</si>
  <si>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</si>
  <si>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</si>
  <si>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</si>
  <si>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</si>
  <si>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</si>
  <si>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</si>
  <si>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</si>
  <si>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</si>
  <si>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</si>
  <si>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</si>
  <si>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</si>
  <si>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</si>
  <si>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</si>
  <si>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</si>
  <si>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</si>
  <si>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</si>
  <si>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</si>
  <si>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</si>
  <si>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</si>
  <si>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</si>
  <si>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</si>
  <si>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</si>
  <si>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</si>
  <si>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</si>
  <si>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</si>
  <si>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</si>
  <si>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</si>
  <si>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</si>
  <si>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</si>
  <si>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</si>
  <si>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</si>
  <si>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</si>
  <si>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</si>
  <si>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</si>
  <si>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</si>
  <si>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</si>
  <si>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</si>
  <si>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</si>
  <si>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</si>
  <si>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</si>
  <si>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</si>
  <si>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</si>
  <si>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</si>
  <si>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</si>
  <si>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</si>
  <si>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</si>
  <si>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</si>
  <si>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</si>
  <si>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</si>
  <si>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</si>
  <si>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</si>
  <si>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</si>
  <si>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</si>
  <si>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</si>
  <si>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</si>
  <si>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</si>
  <si>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</si>
  <si>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</si>
  <si>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</si>
  <si>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</si>
  <si>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</si>
  <si>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</si>
  <si>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</si>
  <si>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</si>
  <si>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</si>
  <si>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</si>
  <si>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</si>
  <si>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</si>
  <si>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</si>
  <si>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</si>
  <si>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</si>
  <si>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</si>
  <si>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</si>
  <si>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</si>
  <si>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</si>
  <si>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</si>
  <si>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</si>
  <si>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</si>
  <si>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</si>
  <si>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</si>
  <si>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</si>
  <si>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</si>
  <si>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</si>
  <si>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</si>
  <si>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</si>
  <si>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</si>
  <si>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</si>
  <si>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</si>
  <si>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</si>
  <si>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</si>
  <si>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</si>
  <si>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</si>
  <si>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</si>
  <si>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</si>
  <si>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</si>
  <si>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</si>
  <si>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</si>
  <si>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</si>
  <si>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</si>
  <si>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</si>
  <si>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</si>
  <si>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</si>
  <si>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</si>
  <si>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</si>
  <si>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</si>
  <si>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</si>
  <si>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</si>
  <si>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</si>
  <si>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</si>
  <si>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</si>
  <si>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</si>
  <si>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</si>
  <si>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</si>
  <si>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</si>
  <si>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</si>
  <si>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</si>
  <si>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</si>
  <si>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</si>
  <si>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</si>
  <si>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</si>
  <si>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</si>
  <si>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</si>
  <si>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</si>
  <si>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</si>
  <si>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</si>
  <si>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</si>
  <si>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</si>
  <si>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</si>
  <si>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</si>
  <si>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</si>
  <si>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</si>
  <si>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</si>
  <si>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</si>
  <si>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</si>
  <si>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</si>
  <si>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</si>
  <si>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</si>
  <si>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</si>
  <si>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</si>
  <si>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</si>
  <si>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</si>
  <si>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</si>
  <si>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</si>
  <si>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</si>
  <si>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</si>
  <si>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</si>
  <si>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</si>
  <si>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</si>
  <si>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</si>
  <si>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</si>
  <si>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</si>
  <si>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</si>
  <si>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</si>
  <si>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</si>
  <si>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</si>
  <si>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</si>
  <si>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</si>
  <si>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</si>
  <si>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</si>
  <si>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</si>
  <si>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</si>
  <si>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</si>
  <si>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</si>
  <si>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</si>
  <si>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</si>
  <si>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</si>
  <si>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</si>
  <si>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</si>
  <si>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</si>
  <si>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</si>
  <si>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</si>
  <si>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</si>
  <si>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</si>
  <si>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</si>
  <si>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</si>
  <si>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</si>
  <si>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</si>
  <si>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</si>
  <si>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</si>
  <si>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</si>
  <si>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</si>
  <si>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</si>
  <si>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</si>
  <si>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</si>
  <si>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</si>
  <si>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</si>
  <si>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</si>
  <si>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</si>
  <si>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</si>
  <si>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</si>
  <si>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</si>
  <si>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</si>
  <si>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</si>
  <si>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</si>
  <si>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</si>
  <si>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</si>
  <si>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</si>
  <si>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</si>
  <si>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</si>
  <si>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</si>
  <si>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</si>
  <si>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</si>
  <si>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</si>
  <si>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</si>
  <si>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</si>
  <si>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</si>
  <si>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</si>
  <si>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</si>
  <si>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</si>
  <si>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</si>
  <si>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</si>
  <si>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</si>
  <si>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</si>
  <si>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</si>
  <si>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</si>
  <si>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</si>
  <si>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</si>
  <si>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</si>
  <si>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</si>
  <si>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</si>
  <si>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</si>
  <si>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</si>
  <si>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</si>
  <si>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</si>
  <si>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</si>
  <si>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</si>
  <si>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</si>
  <si>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</si>
  <si>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</si>
  <si>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</si>
  <si>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</si>
  <si>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</si>
  <si>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</si>
  <si>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</si>
  <si>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</si>
  <si>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</si>
  <si>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</si>
  <si>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</si>
  <si>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</si>
  <si>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</si>
  <si>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</si>
  <si>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</si>
  <si>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</si>
  <si>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</si>
  <si>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</si>
  <si>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</si>
  <si>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</si>
  <si>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</si>
  <si>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</si>
  <si>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</si>
  <si>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</si>
  <si>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</si>
  <si>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</si>
  <si>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</si>
  <si>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</si>
  <si>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</si>
  <si>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</si>
  <si>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</si>
  <si>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</si>
  <si>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</si>
  <si>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</si>
  <si>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</si>
  <si>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</si>
  <si>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</si>
  <si>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</si>
  <si>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</si>
  <si>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</si>
  <si>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</si>
  <si>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</si>
  <si>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</si>
  <si>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</si>
  <si>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</si>
  <si>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</si>
  <si>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</si>
  <si>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</si>
  <si>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</si>
  <si>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</si>
  <si>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</si>
  <si>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</si>
  <si>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</si>
  <si>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</si>
  <si>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</si>
  <si>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</si>
  <si>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</si>
  <si>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</si>
  <si>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</si>
  <si>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</si>
  <si>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</si>
  <si>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</si>
  <si>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</si>
  <si>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</si>
  <si>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</si>
  <si>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</si>
  <si>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</si>
  <si>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</si>
  <si>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</si>
  <si>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</si>
  <si>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</si>
  <si>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</si>
  <si>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</si>
  <si>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</si>
  <si>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</si>
  <si>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</si>
  <si>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</si>
  <si>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</si>
  <si>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</si>
  <si>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</si>
  <si>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</si>
  <si>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</si>
  <si>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</si>
  <si>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</si>
  <si>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</si>
  <si>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</si>
  <si>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</si>
  <si>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</si>
  <si>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</si>
  <si>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</si>
  <si>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</si>
  <si>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</si>
  <si>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</si>
  <si>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</si>
  <si>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</si>
  <si>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</si>
  <si>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</si>
  <si>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</si>
  <si>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</si>
  <si>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</si>
  <si>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</si>
  <si>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</si>
  <si>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</si>
  <si>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</si>
  <si>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</si>
  <si>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</si>
  <si>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</si>
  <si>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</si>
  <si>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</si>
  <si>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</si>
  <si>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</si>
  <si>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</si>
  <si>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</si>
  <si>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</si>
  <si>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</si>
  <si>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</si>
  <si>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</si>
  <si>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</si>
  <si>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</si>
  <si>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</si>
  <si>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</si>
  <si>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</si>
  <si>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</si>
  <si>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</si>
  <si>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</si>
  <si>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</si>
  <si>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</si>
  <si>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</si>
  <si>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</si>
  <si>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</si>
  <si>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</si>
  <si>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</si>
  <si>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</si>
  <si>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</si>
  <si>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</si>
  <si>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</si>
  <si>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</si>
  <si>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</si>
  <si>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</si>
  <si>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</si>
  <si>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</si>
  <si>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</si>
  <si>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</si>
  <si>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</si>
  <si>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</si>
  <si>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</si>
  <si>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</si>
  <si>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</si>
  <si>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</si>
  <si>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</si>
  <si>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</si>
  <si>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</si>
  <si>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</si>
  <si>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</si>
  <si>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</si>
  <si>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</si>
  <si>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</si>
  <si>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</si>
  <si>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</si>
  <si>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</si>
  <si>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</si>
  <si>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</si>
  <si>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</si>
  <si>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</si>
  <si>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</si>
  <si>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</si>
  <si>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</si>
  <si>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</si>
  <si>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</si>
  <si>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</si>
  <si>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</si>
  <si>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</si>
  <si>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</si>
  <si>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</si>
  <si>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</si>
  <si>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</si>
  <si>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</si>
  <si>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</si>
  <si>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</si>
  <si>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</si>
  <si>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</si>
  <si>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</si>
  <si>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</si>
  <si>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</si>
  <si>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</si>
  <si>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</si>
  <si>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</si>
  <si>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</si>
  <si>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</si>
  <si>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</si>
  <si>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</si>
  <si>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</si>
  <si>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</si>
  <si>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</si>
  <si>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</si>
  <si>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</si>
  <si>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</si>
  <si>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</si>
  <si>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</si>
  <si>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</si>
  <si>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</si>
  <si>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</si>
  <si>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</si>
  <si>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</si>
  <si>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</si>
  <si>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</si>
  <si>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</si>
  <si>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</si>
  <si>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</si>
  <si>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</si>
  <si>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</si>
  <si>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</si>
  <si>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</si>
  <si>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</si>
  <si>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</si>
  <si>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</si>
  <si>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</si>
  <si>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</si>
  <si>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</si>
  <si>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</si>
  <si>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</si>
  <si>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</si>
  <si>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</si>
  <si>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</si>
  <si>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</si>
  <si>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</si>
  <si>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</si>
  <si>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</si>
  <si>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</si>
  <si>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</si>
  <si>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</si>
  <si>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</si>
  <si>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</si>
  <si>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</si>
  <si>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</si>
  <si>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</si>
  <si>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</si>
  <si>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</si>
  <si>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</si>
  <si>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</si>
  <si>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</si>
  <si>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</si>
  <si>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</si>
  <si>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</si>
  <si>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</si>
  <si>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</si>
  <si>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</si>
  <si>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</si>
  <si>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</si>
  <si>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</si>
  <si>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</si>
  <si>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</si>
  <si>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</si>
  <si>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</si>
  <si>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</si>
  <si>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</si>
  <si>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</si>
  <si>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</si>
  <si>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</si>
  <si>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</si>
  <si>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</si>
  <si>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</si>
  <si>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</si>
  <si>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</si>
  <si>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</si>
  <si>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</si>
  <si>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</si>
  <si>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</si>
  <si>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</si>
  <si>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</si>
  <si>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</si>
  <si>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</si>
  <si>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</si>
  <si>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</si>
  <si>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</si>
  <si>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</si>
  <si>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</si>
  <si>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</si>
  <si>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</si>
  <si>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</si>
  <si>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</si>
  <si>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</si>
  <si>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</si>
  <si>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</si>
  <si>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</si>
  <si>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</si>
  <si>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</si>
  <si>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</si>
  <si>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</si>
  <si>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</si>
  <si>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</si>
  <si>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</si>
  <si>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</si>
  <si>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</si>
  <si>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</si>
  <si>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</si>
  <si>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</si>
  <si>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</si>
  <si>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</si>
  <si>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</si>
  <si>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</si>
  <si>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</si>
  <si>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</si>
  <si>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</si>
  <si>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</si>
  <si>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</si>
  <si>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</si>
  <si>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</si>
  <si>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</si>
  <si>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</si>
  <si>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</si>
  <si>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</si>
  <si>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</si>
  <si>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</si>
  <si>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</si>
  <si>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</si>
  <si>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</si>
  <si>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</si>
  <si>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</si>
  <si>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</si>
  <si>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</si>
  <si>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</si>
  <si>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</si>
  <si>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</si>
  <si>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</si>
  <si>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</si>
  <si>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</si>
  <si>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</si>
  <si>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</si>
  <si>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</si>
  <si>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</si>
  <si>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</si>
  <si>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</si>
  <si>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</si>
  <si>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</si>
  <si>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</si>
  <si>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</si>
  <si>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</si>
  <si>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</si>
  <si>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</si>
  <si>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</si>
  <si>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</si>
  <si>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</si>
  <si>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</si>
  <si>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</si>
  <si>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</si>
  <si>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</si>
  <si>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</si>
  <si>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</si>
  <si>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</si>
  <si>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</si>
  <si>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</si>
  <si>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</si>
  <si>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</si>
  <si>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</si>
  <si>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</si>
  <si>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</si>
  <si>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</si>
  <si>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</si>
  <si>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</si>
  <si>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</si>
  <si>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</si>
  <si>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</si>
  <si>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</si>
  <si>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</si>
  <si>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</si>
  <si>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</si>
  <si>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</si>
  <si>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</si>
  <si>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</si>
  <si>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</si>
  <si>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</si>
  <si>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</si>
  <si>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</si>
  <si>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</si>
  <si>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</si>
  <si>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</si>
  <si>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</si>
  <si>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</si>
  <si>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</si>
  <si>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</si>
  <si>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</si>
  <si>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</si>
  <si>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</si>
  <si>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</si>
  <si>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</si>
  <si>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</si>
  <si>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</si>
  <si>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</si>
  <si>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</si>
  <si>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</si>
  <si>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</si>
  <si>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</si>
  <si>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</si>
  <si>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</si>
  <si>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</si>
  <si>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</si>
  <si>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</si>
  <si>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</si>
  <si>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</si>
  <si>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</si>
  <si>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</si>
  <si>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</si>
  <si>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</si>
  <si>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</si>
  <si>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</si>
  <si>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</si>
  <si>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</si>
  <si>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</si>
  <si>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</si>
  <si>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</si>
  <si>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</si>
  <si>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</si>
  <si>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</si>
  <si>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</si>
  <si>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</si>
  <si>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</si>
  <si>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</si>
  <si>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</si>
  <si>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</si>
  <si>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</si>
  <si>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</si>
  <si>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</si>
  <si>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</si>
  <si>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</si>
  <si>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</si>
  <si>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</si>
  <si>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</si>
  <si>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</si>
  <si>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</si>
  <si>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</si>
  <si>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</si>
  <si>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</si>
  <si>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</si>
  <si>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</si>
  <si>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</si>
  <si>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</si>
  <si>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</si>
  <si>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</si>
  <si>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</si>
  <si>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</si>
  <si>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</si>
  <si>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</si>
  <si>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</si>
  <si>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</si>
  <si>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</si>
  <si>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</si>
  <si>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</si>
  <si>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</si>
  <si>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</si>
  <si>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</si>
  <si>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</si>
  <si>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</si>
  <si>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</si>
  <si>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</si>
  <si>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</si>
  <si>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</si>
  <si>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</si>
  <si>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</si>
  <si>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</si>
  <si>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</si>
  <si>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</si>
  <si>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</si>
  <si>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</si>
  <si>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</si>
  <si>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</si>
  <si>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</si>
  <si>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</si>
  <si>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</si>
  <si>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</si>
  <si>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</si>
  <si>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</si>
  <si>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</si>
  <si>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</si>
  <si>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</si>
  <si>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</si>
  <si>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</si>
  <si>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</si>
  <si>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</si>
  <si>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</si>
  <si>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</si>
  <si>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</si>
  <si>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</si>
  <si>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</si>
  <si>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</si>
  <si>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</si>
  <si>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</si>
  <si>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</si>
  <si>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</si>
  <si>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</si>
  <si>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</si>
  <si>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</si>
  <si>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</si>
  <si>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</si>
  <si>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</si>
  <si>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</si>
  <si>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</si>
  <si>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</si>
  <si>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</si>
  <si>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</si>
  <si>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</si>
  <si>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</si>
  <si>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</si>
  <si>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</si>
  <si>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</si>
  <si>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</si>
  <si>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</si>
  <si>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</si>
  <si>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</si>
  <si>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</si>
  <si>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</si>
  <si>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</si>
  <si>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</si>
  <si>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</si>
  <si>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</si>
  <si>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</si>
  <si>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</si>
  <si>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</si>
  <si>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</si>
  <si>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</si>
  <si>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</si>
  <si>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</si>
  <si>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</si>
  <si>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</si>
  <si>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</si>
  <si>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</si>
  <si>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</si>
  <si>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</si>
  <si>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</si>
  <si>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</si>
  <si>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</si>
  <si>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</si>
  <si>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</si>
  <si>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</si>
  <si>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</si>
  <si>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</si>
  <si>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</si>
  <si>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</si>
  <si>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</si>
  <si>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</si>
  <si>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</si>
  <si>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</si>
  <si>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</si>
  <si>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</si>
  <si>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</si>
  <si>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</si>
  <si>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</si>
  <si>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</si>
  <si>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</si>
  <si>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</si>
  <si>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</si>
  <si>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</si>
  <si>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</si>
  <si>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</si>
  <si>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</si>
  <si>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</si>
  <si>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</si>
  <si>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</si>
  <si>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</si>
  <si>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</si>
  <si>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</si>
  <si>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</si>
  <si>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</si>
  <si>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</si>
  <si>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</si>
  <si>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</si>
  <si>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</si>
  <si>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</si>
  <si>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</si>
  <si>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</si>
  <si>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</si>
  <si>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</si>
  <si>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</si>
  <si>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</si>
  <si>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</si>
  <si>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</si>
  <si>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</si>
  <si>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</si>
  <si>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</si>
  <si>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</si>
  <si>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</si>
  <si>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</si>
  <si>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</si>
  <si>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</si>
  <si>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</si>
  <si>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</si>
  <si>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</si>
  <si>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</si>
  <si>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</si>
  <si>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</si>
  <si>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</si>
  <si>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</si>
  <si>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</si>
  <si>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</si>
  <si>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</si>
  <si>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</si>
  <si>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</si>
  <si>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</si>
  <si>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</si>
  <si>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</si>
  <si>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</si>
  <si>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</si>
  <si>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</si>
  <si>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</si>
  <si>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</si>
  <si>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</si>
  <si>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</si>
  <si>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</si>
  <si>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</si>
  <si>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</si>
  <si>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</si>
  <si>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</si>
  <si>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</si>
  <si>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</si>
  <si>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</si>
  <si>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</si>
  <si>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</si>
  <si>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</si>
  <si>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</si>
  <si>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</si>
  <si>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</si>
  <si>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</si>
  <si>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</si>
  <si>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</si>
  <si>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</si>
  <si>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</si>
  <si>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</si>
  <si>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</si>
  <si>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</si>
  <si>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</si>
  <si>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</si>
  <si>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</si>
  <si>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</si>
  <si>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</si>
  <si>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</si>
  <si>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</si>
  <si>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</si>
  <si>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</si>
  <si>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</si>
  <si>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</si>
  <si>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</si>
  <si>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</si>
  <si>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</si>
  <si>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</si>
  <si>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</si>
  <si>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</si>
  <si>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</si>
  <si>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</si>
  <si>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</si>
  <si>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</si>
  <si>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</si>
  <si>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</si>
  <si>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</si>
  <si>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</si>
  <si>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</si>
  <si>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</si>
  <si>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</si>
  <si>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</si>
  <si>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</si>
  <si>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</si>
  <si>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</si>
  <si>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</si>
  <si>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</si>
  <si>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</si>
  <si>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</si>
  <si>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</si>
  <si>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</si>
  <si>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</si>
  <si>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</si>
  <si>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</si>
  <si>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</si>
  <si>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</si>
  <si>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</si>
  <si>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</si>
  <si>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</si>
  <si>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</si>
  <si>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</si>
  <si>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</si>
  <si>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</si>
  <si>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</si>
  <si>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</si>
  <si>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</si>
  <si>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</si>
  <si>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</si>
  <si>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</si>
  <si>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</si>
  <si>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</si>
  <si>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</si>
  <si>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</si>
  <si>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</si>
  <si>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</si>
  <si>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</si>
  <si>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</si>
  <si>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</si>
  <si>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</si>
  <si>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</si>
  <si>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</si>
  <si>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</si>
  <si>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</si>
  <si>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</si>
  <si>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</si>
  <si>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</si>
  <si>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</si>
  <si>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</si>
  <si>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</si>
  <si>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</si>
  <si>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</si>
  <si>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</si>
  <si>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</si>
  <si>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</si>
  <si>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</si>
  <si>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</si>
  <si>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</si>
  <si>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</si>
  <si>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</si>
  <si>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</si>
  <si>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</si>
  <si>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</si>
  <si>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</si>
  <si>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</si>
  <si>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</si>
  <si>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</si>
  <si>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</si>
  <si>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</si>
  <si>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</si>
  <si>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</si>
  <si>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</si>
  <si>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</si>
  <si>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</si>
  <si>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</si>
  <si>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</si>
  <si>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</si>
  <si>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</si>
  <si>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</si>
  <si>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</si>
  <si>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</si>
  <si>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</si>
  <si>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</si>
  <si>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</si>
  <si>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</si>
  <si>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</si>
  <si>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</si>
  <si>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</si>
  <si>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</si>
  <si>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</si>
  <si>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</si>
  <si>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</si>
  <si>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</si>
  <si>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</si>
  <si>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</si>
  <si>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</si>
  <si>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</si>
  <si>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</si>
  <si>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</si>
  <si>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</si>
  <si>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</si>
  <si>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</si>
  <si>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</si>
  <si>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</si>
  <si>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</si>
  <si>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</si>
  <si>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</si>
  <si>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</si>
  <si>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</si>
  <si>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</si>
  <si>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</si>
  <si>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</si>
  <si>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</si>
  <si>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</si>
  <si>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</si>
  <si>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</si>
  <si>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</si>
  <si>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</si>
  <si>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</si>
  <si>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</si>
  <si>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</si>
  <si>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</si>
  <si>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</si>
  <si>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</si>
  <si>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</si>
  <si>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</si>
  <si>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</si>
  <si>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</si>
  <si>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</si>
  <si>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</si>
  <si>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</si>
  <si>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</si>
  <si>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</si>
  <si>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</si>
  <si>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</si>
  <si>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</si>
  <si>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</si>
  <si>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</si>
  <si>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</si>
  <si>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</si>
  <si>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</si>
  <si>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</si>
  <si>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</si>
  <si>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</si>
  <si>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</si>
  <si>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</si>
  <si>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</si>
  <si>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</si>
  <si>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</si>
  <si>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</si>
  <si>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</si>
  <si>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</si>
  <si>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</si>
  <si>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</si>
  <si>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</si>
  <si>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</si>
  <si>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</si>
  <si>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</si>
  <si>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</si>
  <si>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</si>
  <si>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</si>
  <si>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</si>
  <si>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</si>
  <si>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</si>
  <si>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</si>
  <si>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</si>
  <si>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</si>
  <si>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</si>
  <si>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</si>
  <si>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</si>
  <si>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</si>
  <si>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</si>
  <si>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</si>
  <si>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</si>
  <si>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</si>
  <si>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</si>
  <si>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</si>
  <si>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</si>
  <si>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</si>
  <si>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</si>
  <si>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</si>
  <si>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</si>
  <si>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</si>
  <si>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</si>
  <si>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</si>
  <si>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</si>
  <si>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</si>
  <si>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</si>
  <si>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</si>
  <si>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</si>
  <si>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</si>
  <si>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</si>
  <si>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</si>
  <si>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</si>
  <si>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</si>
  <si>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</si>
  <si>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</si>
  <si>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</si>
  <si>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</si>
  <si>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</si>
  <si>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</si>
  <si>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</si>
  <si>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</si>
  <si>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</si>
  <si>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</si>
  <si>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</si>
  <si>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</si>
  <si>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</si>
  <si>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</si>
  <si>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</si>
  <si>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</si>
  <si>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</si>
  <si>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</si>
  <si>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</si>
  <si>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</si>
  <si>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</si>
  <si>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</si>
  <si>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</si>
  <si>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</si>
  <si>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</si>
  <si>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</si>
  <si>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</si>
  <si>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</si>
  <si>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</si>
  <si>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</si>
  <si>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</si>
  <si>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</si>
  <si>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</si>
  <si>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</si>
  <si>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</si>
  <si>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</si>
  <si>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</si>
  <si>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</si>
  <si>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</si>
  <si>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</si>
  <si>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</si>
  <si>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</si>
  <si>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</si>
  <si>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</si>
  <si>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</si>
  <si>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</si>
  <si>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</si>
  <si>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</si>
  <si>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</si>
  <si>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</si>
  <si>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</si>
  <si>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</si>
  <si>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</si>
  <si>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</si>
  <si>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</si>
  <si>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</si>
  <si>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</si>
  <si>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</si>
  <si>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</si>
  <si>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</si>
  <si>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</si>
  <si>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</si>
  <si>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</si>
  <si>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</si>
  <si>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</si>
  <si>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</si>
  <si>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</si>
  <si>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</si>
  <si>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</si>
  <si>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</si>
  <si>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</si>
  <si>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</si>
  <si>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</si>
  <si>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</si>
  <si>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</si>
  <si>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</si>
  <si>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</si>
  <si>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</si>
  <si>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</si>
  <si>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</si>
  <si>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</si>
  <si>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</si>
  <si>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</si>
  <si>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</si>
  <si>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</si>
  <si>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</si>
  <si>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</si>
  <si>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</si>
  <si>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</si>
  <si>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</si>
  <si>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</si>
  <si>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</si>
  <si>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</si>
  <si>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</si>
  <si>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</si>
  <si>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</si>
  <si>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</si>
  <si>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</si>
  <si>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</si>
  <si>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</si>
  <si>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</si>
  <si>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</si>
  <si>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</si>
  <si>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</si>
  <si>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</si>
  <si>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</si>
  <si>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</si>
  <si>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</si>
  <si>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</si>
  <si>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</si>
  <si>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</si>
  <si>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</si>
  <si>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</si>
  <si>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</si>
  <si>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</si>
  <si>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</si>
  <si>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</si>
  <si>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</si>
  <si>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</si>
  <si>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</si>
  <si>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</si>
  <si>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</si>
  <si>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</si>
  <si>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</si>
  <si>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</si>
  <si>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</si>
  <si>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</si>
  <si>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</si>
  <si>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</si>
  <si>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</si>
  <si>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</si>
  <si>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</si>
  <si>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</si>
  <si>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</si>
  <si>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</si>
  <si>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</si>
  <si>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</si>
  <si>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</si>
  <si>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</si>
  <si>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</si>
  <si>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</si>
  <si>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</si>
  <si>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</si>
  <si>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</si>
  <si>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</si>
  <si>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</si>
  <si>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</si>
  <si>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</si>
  <si>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</si>
  <si>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</si>
  <si>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</si>
  <si>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</si>
  <si>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</si>
  <si>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</si>
  <si>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</si>
  <si>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</si>
  <si>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</si>
  <si>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</si>
  <si>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</si>
  <si>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</si>
  <si>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</si>
  <si>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</si>
  <si>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</si>
  <si>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</si>
  <si>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</si>
  <si>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</si>
  <si>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</si>
  <si>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</si>
  <si>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</si>
  <si>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</si>
  <si>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</si>
  <si>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</si>
  <si>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</si>
  <si>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</si>
  <si>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</si>
  <si>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</si>
  <si>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</si>
  <si>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</si>
  <si>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</si>
  <si>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</si>
  <si>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</si>
  <si>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</si>
  <si>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</si>
  <si>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</si>
  <si>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</si>
  <si>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</si>
  <si>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</si>
  <si>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</si>
  <si>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</si>
  <si>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</si>
  <si>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</si>
  <si>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</si>
  <si>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</si>
  <si>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</si>
  <si>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</si>
  <si>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</si>
  <si>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</si>
  <si>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</si>
  <si>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</si>
  <si>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</si>
  <si>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</si>
  <si>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</si>
  <si>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</si>
  <si>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</si>
  <si>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</si>
  <si>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</si>
  <si>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</si>
  <si>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</si>
  <si>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</si>
  <si>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</si>
  <si>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</si>
  <si>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</si>
  <si>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</si>
  <si>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</si>
  <si>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</si>
  <si>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</si>
  <si>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</si>
  <si>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</si>
  <si>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</si>
  <si>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</si>
  <si>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</si>
  <si>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</si>
  <si>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</si>
  <si>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</si>
  <si>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</si>
  <si>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</si>
  <si>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</si>
  <si>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</si>
  <si>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</si>
  <si>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</si>
  <si>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</si>
  <si>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</si>
  <si>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</si>
  <si>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</si>
  <si>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</si>
  <si>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</si>
  <si>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</si>
  <si>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</si>
  <si>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</si>
  <si>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</si>
  <si>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</si>
  <si>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</si>
  <si>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</si>
  <si>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</si>
  <si>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</si>
  <si>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</si>
  <si>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</si>
  <si>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</si>
  <si>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</si>
  <si>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</si>
  <si>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</si>
  <si>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</si>
  <si>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</si>
  <si>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</si>
  <si>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</si>
  <si>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</si>
  <si>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</si>
  <si>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</si>
  <si>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</si>
  <si>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</si>
  <si>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</si>
  <si>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</si>
  <si>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</si>
  <si>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</si>
  <si>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</si>
  <si>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</si>
  <si>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</si>
  <si>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</si>
  <si>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</si>
  <si>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</si>
  <si>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</si>
  <si>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</si>
  <si>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</si>
  <si>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</si>
  <si>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</si>
  <si>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</si>
  <si>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</si>
  <si>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</si>
  <si>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</si>
  <si>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</si>
  <si>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</si>
  <si>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</si>
  <si>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</si>
  <si>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</si>
  <si>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</si>
  <si>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</si>
  <si>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</si>
  <si>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</si>
  <si>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</si>
  <si>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</si>
  <si>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</si>
  <si>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</si>
  <si>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</si>
  <si>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</si>
  <si>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</si>
  <si>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</si>
  <si>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</si>
  <si>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</si>
  <si>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</si>
  <si>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</si>
  <si>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</si>
  <si>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</si>
  <si>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</si>
  <si>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</si>
  <si>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</si>
  <si>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</si>
  <si>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</si>
  <si>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</si>
  <si>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</si>
  <si>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</si>
  <si>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</si>
  <si>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</si>
  <si>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</si>
  <si>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</si>
  <si>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</si>
  <si>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</si>
  <si>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</si>
  <si>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</si>
  <si>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</si>
  <si>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</si>
  <si>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</si>
  <si>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</si>
  <si>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</si>
  <si>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</si>
  <si>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</si>
  <si>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</si>
  <si>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</si>
  <si>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</si>
  <si>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</si>
  <si>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</si>
  <si>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</si>
  <si>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</si>
  <si>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</si>
  <si>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</si>
  <si>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</si>
  <si>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</si>
  <si>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</si>
  <si>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</si>
  <si>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</si>
  <si>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</si>
  <si>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</si>
  <si>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</si>
  <si>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</si>
  <si>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</si>
  <si>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</si>
  <si>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</si>
  <si>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</si>
  <si>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</si>
  <si>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</si>
  <si>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</si>
  <si>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</si>
  <si>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</si>
  <si>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</si>
  <si>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</si>
  <si>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</si>
  <si>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</si>
  <si>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</si>
  <si>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</si>
  <si>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</si>
  <si>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</si>
  <si>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</si>
  <si>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</si>
  <si>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</si>
  <si>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</si>
  <si>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</si>
  <si>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</si>
  <si>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</si>
  <si>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</si>
  <si>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</si>
  <si>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</si>
  <si>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</si>
  <si>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</si>
  <si>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</si>
  <si>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</si>
  <si>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</si>
  <si>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</si>
  <si>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</si>
  <si>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</si>
  <si>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</si>
  <si>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</si>
  <si>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</si>
  <si>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</si>
  <si>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</si>
  <si>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</si>
  <si>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</si>
  <si>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</si>
  <si>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</si>
  <si>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</si>
  <si>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</si>
  <si>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</si>
  <si>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</si>
  <si>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</si>
  <si>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</si>
  <si>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</si>
  <si>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</si>
  <si>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</si>
  <si>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</si>
  <si>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</si>
  <si>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</si>
  <si>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</si>
  <si>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</si>
  <si>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</si>
  <si>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</si>
  <si>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</si>
  <si>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</si>
  <si>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</si>
  <si>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</si>
  <si>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</si>
  <si>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</si>
  <si>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</si>
  <si>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</si>
  <si>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</si>
  <si>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</si>
  <si>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</si>
  <si>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</si>
  <si>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</si>
  <si>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</si>
  <si>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</si>
  <si>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</si>
  <si>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</si>
  <si>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</si>
  <si>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</si>
  <si>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</si>
  <si>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</si>
  <si>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</si>
  <si>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</si>
  <si>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</si>
  <si>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</si>
  <si>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</si>
  <si>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</si>
  <si>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</si>
  <si>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</si>
  <si>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</si>
  <si>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</si>
  <si>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</si>
  <si>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</si>
  <si>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</si>
  <si>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</si>
  <si>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</si>
  <si>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</si>
  <si>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</si>
  <si>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</si>
  <si>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</si>
  <si>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</si>
  <si>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</si>
  <si>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</si>
  <si>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</si>
  <si>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</si>
  <si>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</si>
  <si>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</si>
  <si>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</si>
  <si>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</si>
  <si>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</si>
  <si>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</si>
  <si>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</si>
  <si>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</si>
  <si>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</si>
  <si>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</si>
  <si>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</si>
  <si>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</si>
  <si>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</si>
  <si>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</si>
  <si>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</si>
  <si>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</si>
  <si>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</si>
  <si>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</si>
  <si>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</si>
  <si>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</si>
  <si>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</si>
  <si>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</si>
  <si>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</si>
  <si>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</si>
  <si>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</si>
  <si>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</si>
  <si>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</si>
  <si>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</si>
  <si>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</si>
  <si>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</si>
  <si>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</si>
  <si>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</si>
  <si>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</si>
  <si>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</si>
  <si>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</si>
  <si>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</si>
  <si>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</si>
  <si>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</si>
  <si>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</si>
  <si>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</si>
  <si>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</si>
  <si>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</si>
  <si>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</si>
  <si>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</si>
  <si>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</si>
  <si>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</si>
  <si>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</si>
  <si>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</si>
  <si>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</si>
  <si>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</si>
  <si>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</si>
  <si>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</si>
  <si>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</si>
  <si>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</si>
  <si>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</si>
  <si>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</si>
  <si>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</si>
  <si>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</si>
  <si>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</si>
  <si>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</si>
  <si>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</si>
  <si>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</si>
  <si>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</si>
  <si>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</si>
  <si>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</si>
  <si>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</si>
  <si>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</si>
  <si>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</si>
  <si>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</si>
  <si>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</si>
  <si>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</si>
  <si>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</si>
  <si>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</si>
  <si>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</si>
  <si>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</si>
  <si>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</si>
  <si>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</si>
  <si>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</si>
  <si>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</si>
  <si>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</si>
  <si>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</si>
  <si>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</si>
  <si>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</si>
  <si>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</si>
  <si>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</si>
  <si>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</si>
  <si>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</si>
  <si>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</si>
  <si>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</si>
  <si>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</si>
  <si>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</si>
  <si>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</si>
  <si>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</si>
  <si>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</si>
  <si>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</si>
  <si>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</si>
  <si>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</si>
  <si>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</si>
  <si>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</si>
  <si>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</si>
  <si>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</si>
  <si>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</si>
  <si>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</si>
  <si>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</si>
  <si>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</si>
  <si>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</si>
  <si>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</si>
  <si>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</si>
  <si>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</si>
  <si>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</si>
  <si>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</si>
  <si>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</si>
  <si>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</si>
  <si>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</si>
  <si>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</si>
  <si>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</si>
  <si>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</si>
  <si>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</si>
  <si>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</si>
  <si>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</si>
  <si>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</si>
  <si>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</si>
  <si>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</si>
  <si>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</si>
  <si>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</si>
  <si>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</si>
  <si>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</si>
  <si>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</si>
  <si>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</si>
  <si>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</si>
  <si>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</si>
  <si>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</si>
  <si>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</si>
  <si>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</si>
  <si>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</si>
  <si>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</si>
  <si>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</si>
  <si>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</si>
  <si>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</si>
  <si>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</si>
  <si>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</si>
  <si>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</si>
  <si>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</si>
  <si>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</si>
  <si>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</si>
  <si>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</si>
  <si>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</si>
  <si>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</si>
  <si>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</si>
  <si>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</si>
  <si>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</si>
  <si>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</si>
  <si>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</si>
  <si>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</si>
  <si>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</si>
  <si>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</si>
  <si>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</si>
  <si>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</si>
  <si>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</si>
  <si>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</si>
  <si>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</si>
  <si>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</si>
  <si>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</si>
  <si>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</si>
  <si>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</si>
  <si>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</si>
  <si>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</si>
  <si>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</si>
  <si>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</si>
  <si>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</si>
  <si>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</si>
  <si>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</si>
  <si>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</si>
  <si>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</si>
  <si>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</si>
  <si>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</si>
  <si>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</si>
  <si>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</si>
  <si>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</si>
  <si>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</si>
  <si>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</si>
  <si>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</si>
  <si>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</si>
  <si>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</si>
  <si>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</si>
  <si>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</si>
  <si>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</si>
  <si>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</si>
  <si>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</si>
  <si>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</si>
  <si>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</si>
  <si>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</si>
  <si>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</si>
  <si>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</si>
  <si>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</si>
  <si>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</si>
  <si>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</si>
  <si>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</si>
  <si>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</si>
  <si>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</si>
  <si>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</si>
  <si>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</si>
  <si>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</si>
  <si>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</si>
  <si>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</si>
  <si>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</si>
  <si>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</si>
  <si>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</si>
  <si>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</si>
  <si>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</si>
  <si>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</si>
  <si>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</si>
  <si>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</si>
  <si>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</si>
  <si>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</si>
  <si>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</si>
  <si>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</si>
  <si>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</si>
  <si>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</si>
  <si>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</si>
  <si>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</si>
  <si>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</si>
  <si>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</si>
  <si>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</si>
  <si>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</si>
  <si>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</si>
  <si>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</si>
  <si>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</si>
  <si>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</si>
  <si>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</si>
  <si>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</si>
  <si>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</si>
  <si>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</si>
  <si>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</si>
  <si>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</si>
  <si>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</si>
  <si>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</si>
  <si>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</si>
  <si>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</si>
  <si>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</si>
  <si>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</si>
  <si>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</si>
  <si>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</si>
  <si>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</si>
  <si>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</si>
  <si>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</si>
  <si>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</si>
  <si>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</si>
  <si>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</si>
  <si>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</si>
  <si>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</si>
  <si>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</si>
  <si>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</si>
  <si>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</si>
  <si>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</si>
  <si>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</si>
  <si>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</si>
  <si>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</si>
  <si>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</si>
  <si>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</si>
  <si>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</si>
  <si>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</si>
  <si>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</si>
  <si>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</si>
  <si>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</si>
  <si>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</si>
  <si>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</si>
  <si>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</si>
  <si>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</si>
  <si>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</si>
  <si>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</si>
  <si>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</si>
  <si>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</si>
  <si>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</si>
  <si>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</si>
  <si>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</si>
  <si>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</si>
  <si>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</si>
  <si>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</si>
  <si>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</si>
  <si>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</si>
  <si>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</si>
  <si>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</si>
  <si>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</si>
  <si>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</si>
  <si>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</si>
  <si>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</si>
  <si>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</si>
  <si>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</si>
  <si>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</si>
  <si>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</si>
  <si>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</si>
  <si>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</si>
  <si>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</si>
  <si>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</si>
  <si>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</si>
  <si>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</si>
  <si>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</si>
  <si>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</si>
  <si>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</si>
  <si>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</si>
  <si>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</si>
  <si>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</si>
  <si>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</si>
  <si>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</si>
  <si>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</si>
  <si>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</si>
  <si>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</si>
  <si>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</si>
  <si>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</si>
  <si>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</si>
  <si>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</si>
  <si>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</si>
  <si>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</si>
  <si>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</si>
  <si>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</si>
  <si>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</si>
  <si>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</si>
  <si>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</si>
  <si>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</si>
  <si>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</si>
  <si>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</si>
  <si>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</si>
  <si>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</si>
  <si>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</si>
  <si>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</si>
  <si>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</si>
  <si>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</si>
  <si>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</si>
  <si>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</si>
  <si>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</si>
  <si>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</si>
  <si>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</si>
  <si>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</si>
  <si>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</si>
  <si>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</si>
  <si>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</si>
  <si>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</si>
  <si>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</si>
  <si>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</si>
  <si>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</si>
  <si>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</si>
  <si>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</si>
  <si>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</si>
  <si>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</si>
  <si>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</si>
  <si>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</si>
  <si>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</si>
  <si>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</si>
  <si>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</si>
  <si>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</si>
  <si>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</si>
  <si>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</si>
  <si>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</si>
  <si>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</si>
  <si>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</si>
  <si>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</si>
  <si>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</si>
  <si>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</si>
  <si>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</si>
  <si>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</si>
  <si>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</si>
  <si>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</si>
  <si>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</si>
  <si>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</si>
  <si>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</si>
  <si>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</si>
  <si>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</si>
  <si>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</si>
  <si>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</si>
  <si>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</si>
  <si>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</si>
  <si>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</si>
  <si>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</si>
  <si>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</si>
  <si>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</si>
  <si>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</si>
  <si>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</si>
  <si>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</si>
  <si>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</si>
  <si>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</si>
  <si>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</si>
  <si>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</si>
  <si>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</si>
  <si>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</si>
  <si>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</si>
  <si>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</si>
  <si>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</si>
  <si>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</si>
  <si>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</si>
  <si>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</si>
  <si>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</si>
  <si>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</si>
  <si>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</si>
  <si>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</si>
  <si>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</si>
  <si>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</si>
  <si>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</si>
  <si>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</si>
  <si>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</si>
  <si>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</si>
  <si>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</si>
  <si>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</si>
  <si>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</si>
  <si>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</si>
  <si>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</si>
  <si>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</si>
  <si>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</si>
  <si>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</si>
  <si>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</si>
  <si>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</si>
  <si>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</si>
  <si>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</si>
  <si>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</si>
  <si>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</si>
  <si>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</si>
  <si>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</si>
  <si>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</si>
  <si>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</si>
  <si>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</si>
  <si>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</si>
  <si>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</si>
  <si>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</si>
  <si>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</si>
  <si>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</si>
  <si>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</si>
  <si>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</si>
  <si>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</si>
  <si>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</si>
  <si>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</si>
  <si>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</si>
  <si>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</si>
  <si>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</si>
  <si>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</si>
  <si>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</si>
  <si>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</si>
  <si>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</si>
  <si>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</si>
  <si>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</si>
  <si>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</si>
  <si>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</si>
  <si>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</si>
  <si>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</si>
  <si>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</si>
  <si>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</si>
  <si>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</si>
  <si>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</si>
  <si>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</si>
  <si>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</si>
  <si>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</si>
  <si>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</si>
  <si>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</si>
  <si>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</si>
  <si>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</si>
  <si>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</si>
  <si>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</si>
  <si>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</si>
  <si>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</si>
  <si>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</si>
  <si>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</si>
  <si>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</si>
  <si>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</si>
  <si>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</si>
  <si>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</si>
  <si>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</si>
  <si>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</si>
  <si>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</si>
  <si>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</si>
  <si>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</si>
  <si>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</si>
  <si>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</si>
  <si>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</si>
  <si>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</si>
  <si>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</si>
  <si>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</si>
  <si>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</si>
  <si>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</si>
  <si>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</si>
  <si>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</si>
  <si>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</si>
  <si>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</si>
  <si>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</si>
  <si>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</si>
  <si>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</si>
  <si>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</si>
  <si>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</si>
  <si>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</si>
  <si>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</si>
  <si>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</si>
  <si>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</si>
  <si>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</si>
  <si>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</si>
  <si>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</si>
  <si>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</si>
  <si>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</si>
  <si>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</si>
  <si>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</si>
  <si>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</si>
  <si>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</si>
  <si>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</si>
  <si>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</si>
  <si>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</si>
  <si>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</si>
  <si>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</si>
  <si>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</si>
  <si>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</si>
  <si>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</si>
  <si>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</si>
  <si>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</si>
  <si>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</si>
  <si>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</si>
  <si>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</si>
  <si>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</si>
  <si>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</si>
  <si>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</si>
  <si>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</si>
  <si>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</si>
  <si>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</si>
  <si>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</si>
  <si>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</si>
  <si>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</si>
  <si>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</si>
  <si>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</si>
  <si>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</si>
  <si>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</si>
  <si>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</si>
  <si>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</si>
  <si>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</si>
  <si>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</si>
  <si>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</si>
  <si>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</si>
  <si>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</si>
  <si>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</si>
  <si>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</si>
  <si>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</si>
  <si>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</si>
  <si>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</si>
  <si>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</si>
  <si>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</si>
  <si>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</si>
  <si>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</si>
  <si>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</si>
  <si>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</si>
  <si>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</si>
  <si>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</si>
  <si>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</si>
  <si>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</si>
  <si>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</si>
  <si>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</si>
  <si>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</si>
  <si>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</si>
  <si>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</si>
  <si>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</si>
  <si>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</si>
  <si>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</si>
  <si>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</si>
  <si>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</si>
  <si>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</si>
  <si>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</si>
  <si>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</si>
  <si>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</si>
  <si>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</si>
  <si>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</si>
  <si>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</si>
  <si>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</si>
  <si>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</si>
  <si>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</si>
  <si>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</si>
  <si>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</si>
  <si>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</si>
  <si>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</si>
  <si>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</si>
  <si>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</si>
  <si>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</si>
  <si>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</si>
  <si>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</si>
  <si>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</si>
  <si>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</si>
  <si>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</si>
  <si>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</si>
  <si>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</si>
  <si>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</si>
  <si>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</si>
  <si>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</si>
  <si>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</si>
  <si>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</si>
  <si>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</si>
  <si>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</si>
  <si>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</si>
  <si>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</si>
  <si>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</si>
  <si>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</si>
  <si>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</si>
  <si>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</si>
  <si>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</si>
  <si>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</si>
  <si>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</si>
  <si>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</si>
  <si>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</si>
  <si>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</si>
  <si>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</si>
  <si>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</si>
  <si>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</si>
  <si>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</si>
  <si>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</si>
  <si>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</si>
  <si>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</si>
  <si>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</si>
  <si>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</si>
  <si>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</si>
  <si>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</si>
  <si>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</si>
  <si>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</si>
  <si>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</si>
  <si>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</si>
  <si>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</si>
  <si>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</si>
  <si>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</si>
  <si>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</si>
  <si>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</si>
  <si>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</si>
  <si>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</si>
  <si>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</si>
  <si>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</si>
  <si>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</si>
  <si>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</si>
  <si>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</si>
  <si>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</si>
  <si>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</si>
  <si>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</si>
  <si>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</si>
  <si>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</si>
  <si>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</si>
  <si>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</si>
  <si>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</si>
  <si>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</si>
  <si>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</si>
  <si>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</si>
  <si>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</si>
  <si>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</si>
  <si>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</si>
  <si>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</si>
  <si>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</si>
  <si>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</si>
  <si>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</si>
  <si>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</si>
  <si>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</si>
  <si>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</si>
  <si>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</si>
  <si>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</si>
  <si>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</si>
  <si>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</si>
  <si>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</si>
  <si>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</si>
  <si>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</si>
  <si>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</si>
  <si>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</si>
  <si>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</si>
  <si>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</si>
  <si>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</si>
  <si>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</si>
  <si>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</si>
  <si>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</si>
  <si>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</si>
  <si>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</si>
  <si>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</si>
  <si>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</si>
  <si>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</si>
  <si>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</si>
  <si>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</si>
  <si>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</si>
  <si>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</si>
  <si>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</si>
  <si>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</si>
  <si>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</si>
  <si>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</si>
  <si>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</si>
  <si>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</si>
  <si>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</si>
  <si>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</si>
  <si>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</si>
  <si>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</si>
  <si>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</si>
  <si>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</si>
  <si>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</si>
  <si>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</si>
  <si>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</si>
  <si>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</si>
  <si>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</si>
  <si>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</si>
  <si>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</si>
  <si>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</si>
  <si>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</si>
  <si>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</si>
  <si>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</si>
  <si>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</si>
  <si>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</si>
  <si>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</si>
  <si>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</si>
  <si>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</si>
  <si>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</si>
  <si>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</si>
  <si>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</si>
  <si>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</si>
  <si>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</si>
  <si>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</si>
  <si>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</si>
  <si>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</si>
  <si>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</si>
  <si>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</si>
  <si>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</si>
  <si>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</si>
  <si>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</si>
  <si>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</si>
  <si>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</si>
  <si>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</si>
  <si>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</si>
  <si>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</si>
  <si>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</si>
  <si>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</si>
  <si>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</si>
  <si>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</si>
  <si>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</si>
  <si>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</si>
  <si>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</si>
  <si>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</si>
  <si>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</si>
  <si>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</si>
  <si>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</si>
  <si>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</si>
  <si>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</si>
  <si>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</si>
  <si>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</si>
  <si>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</si>
  <si>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</si>
  <si>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</si>
  <si>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</si>
  <si>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</si>
  <si>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</si>
  <si>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</si>
  <si>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</si>
  <si>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</si>
  <si>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</si>
  <si>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</si>
  <si>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</si>
  <si>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</si>
  <si>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</si>
  <si>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</si>
  <si>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</si>
  <si>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</si>
  <si>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</si>
  <si>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</si>
  <si>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</si>
  <si>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</si>
  <si>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</si>
  <si>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</si>
  <si>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</si>
  <si>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</si>
  <si>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</si>
  <si>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</si>
  <si>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</si>
  <si>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</si>
  <si>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</si>
  <si>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</si>
  <si>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</si>
  <si>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</si>
  <si>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</si>
  <si>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</si>
  <si>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</si>
  <si>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</si>
  <si>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</si>
  <si>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</si>
  <si>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</si>
  <si>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</si>
  <si>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</si>
  <si>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</si>
  <si>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</si>
  <si>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</si>
  <si>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</si>
  <si>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</si>
  <si>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</si>
  <si>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</si>
  <si>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</si>
  <si>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</si>
  <si>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</si>
  <si>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</si>
  <si>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</si>
  <si>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</si>
  <si>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</si>
  <si>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</si>
  <si>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</si>
  <si>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</si>
  <si>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</si>
  <si>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</si>
  <si>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</si>
  <si>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</si>
  <si>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</si>
  <si>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</si>
  <si>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</si>
  <si>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</si>
  <si>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</si>
  <si>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</si>
  <si>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</si>
  <si>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</si>
  <si>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</si>
  <si>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</si>
  <si>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</si>
  <si>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</si>
  <si>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</si>
  <si>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</si>
  <si>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</si>
  <si>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</si>
  <si>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</si>
  <si>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</si>
  <si>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</si>
  <si>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</si>
  <si>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</si>
  <si>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</si>
  <si>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</si>
  <si>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</si>
  <si>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</si>
  <si>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</si>
  <si>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</si>
  <si>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</si>
  <si>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</si>
  <si>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</si>
  <si>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</si>
  <si>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</si>
  <si>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</si>
  <si>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</si>
  <si>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</si>
  <si>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</si>
  <si>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</si>
  <si>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</si>
  <si>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</si>
  <si>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</si>
  <si>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</si>
  <si>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</si>
  <si>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</si>
  <si>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</si>
  <si>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</si>
  <si>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</si>
  <si>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</si>
  <si>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</si>
  <si>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</si>
  <si>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</si>
  <si>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</si>
  <si>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</si>
  <si>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</si>
  <si>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</si>
  <si>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</si>
  <si>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</si>
  <si>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</si>
  <si>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</si>
  <si>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</si>
  <si>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</si>
  <si>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</si>
  <si>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</si>
  <si>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</si>
  <si>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</si>
  <si>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</si>
  <si>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</si>
  <si>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</si>
  <si>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</si>
  <si>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</si>
  <si>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</si>
  <si>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</si>
  <si>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</si>
  <si>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</si>
  <si>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</si>
  <si>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</si>
  <si>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</si>
  <si>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</si>
  <si>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</si>
  <si>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</si>
  <si>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</si>
  <si>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</si>
  <si>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</si>
  <si>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</si>
  <si>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</si>
  <si>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</si>
  <si>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</si>
  <si>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</si>
  <si>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</si>
  <si>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</si>
  <si>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</si>
  <si>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</si>
  <si>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</si>
  <si>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</si>
  <si>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</si>
  <si>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</si>
  <si>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</si>
  <si>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</si>
  <si>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</si>
  <si>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</si>
  <si>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</si>
  <si>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</si>
  <si>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</si>
  <si>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</si>
  <si>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</si>
  <si>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</si>
  <si>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</si>
  <si>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</si>
  <si>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</si>
  <si>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</si>
  <si>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</si>
  <si>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</si>
  <si>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</si>
  <si>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</si>
  <si>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</si>
  <si>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</si>
  <si>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</si>
  <si>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</si>
  <si>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</si>
  <si>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</si>
  <si>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</si>
  <si>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</si>
  <si>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</si>
  <si>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</si>
  <si>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</si>
  <si>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</si>
  <si>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</si>
  <si>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</si>
  <si>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</si>
  <si>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</si>
  <si>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</si>
  <si>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</si>
  <si>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</si>
  <si>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</si>
  <si>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</si>
  <si>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</si>
  <si>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</si>
  <si>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</si>
  <si>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</si>
  <si>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</si>
  <si>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</si>
  <si>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</si>
  <si>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</si>
  <si>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</si>
  <si>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</si>
  <si>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</si>
  <si>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</si>
  <si>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</si>
  <si>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</si>
  <si>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</si>
  <si>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</si>
  <si>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</si>
  <si>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</si>
  <si>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</si>
  <si>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</si>
  <si>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</si>
  <si>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</si>
  <si>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</si>
  <si>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</si>
  <si>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</si>
  <si>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</si>
  <si>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</si>
  <si>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</si>
  <si>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</si>
  <si>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</si>
  <si>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</si>
  <si>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</si>
  <si>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</si>
  <si>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</si>
  <si>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</si>
  <si>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</si>
  <si>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</si>
  <si>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</si>
  <si>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</si>
  <si>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</si>
  <si>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</si>
  <si>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</si>
  <si>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</si>
  <si>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</si>
  <si>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</si>
  <si>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</si>
  <si>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</si>
  <si>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</si>
  <si>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</si>
  <si>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</si>
  <si>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</si>
  <si>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</si>
  <si>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</si>
  <si>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</si>
  <si>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</si>
  <si>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</si>
  <si>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</si>
  <si>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</si>
  <si>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</si>
  <si>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</si>
  <si>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</si>
  <si>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</si>
  <si>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</si>
  <si>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</si>
  <si>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</si>
  <si>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</si>
  <si>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</si>
  <si>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</si>
  <si>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</si>
  <si>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</si>
  <si>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</si>
  <si>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</si>
  <si>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</si>
  <si>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</si>
  <si>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</si>
  <si>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</si>
  <si>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</si>
  <si>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</si>
  <si>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</si>
  <si>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</si>
  <si>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</si>
  <si>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</si>
  <si>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</si>
  <si>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</si>
  <si>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</si>
  <si>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</si>
  <si>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</si>
  <si>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</si>
  <si>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</si>
  <si>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</si>
  <si>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</si>
  <si>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</si>
  <si>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</si>
  <si>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</si>
  <si>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</si>
  <si>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</si>
  <si>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</si>
  <si>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</si>
  <si>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</si>
  <si>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</si>
  <si>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</si>
  <si>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</si>
  <si>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</si>
  <si>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</si>
  <si>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</si>
  <si>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</si>
  <si>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</si>
  <si>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</si>
  <si>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</si>
  <si>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</si>
  <si>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</si>
  <si>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</si>
  <si>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</si>
  <si>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</si>
  <si>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</si>
  <si>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</si>
  <si>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</si>
  <si>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</si>
  <si>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</si>
  <si>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</si>
  <si>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</si>
  <si>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</si>
  <si>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</si>
  <si>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</si>
  <si>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</si>
  <si>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</si>
  <si>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</si>
  <si>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</si>
  <si>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</si>
  <si>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</si>
  <si>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</si>
  <si>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</si>
  <si>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</si>
  <si>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</si>
  <si>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</si>
  <si>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</si>
  <si>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</si>
  <si>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</si>
  <si>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</si>
  <si>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</si>
  <si>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</si>
  <si>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</si>
  <si>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</si>
  <si>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</si>
  <si>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</si>
  <si>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</si>
  <si>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</si>
  <si>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</si>
  <si>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</si>
  <si>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</si>
  <si>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</si>
  <si>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</si>
  <si>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</si>
  <si>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</si>
  <si>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</si>
  <si>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</si>
  <si>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</si>
  <si>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</si>
  <si>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</si>
  <si>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</si>
  <si>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</si>
  <si>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</si>
  <si>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</si>
  <si>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</si>
  <si>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</si>
  <si>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</si>
  <si>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</si>
  <si>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</si>
  <si>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</si>
  <si>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</si>
  <si>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</si>
  <si>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</si>
  <si>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</si>
  <si>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</si>
  <si>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</si>
  <si>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</si>
  <si>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</si>
  <si>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</si>
  <si>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</si>
  <si>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</si>
  <si>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</si>
  <si>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</si>
  <si>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</si>
  <si>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</si>
  <si>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</si>
  <si>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</si>
  <si>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</si>
  <si>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</si>
  <si>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</si>
  <si>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</si>
  <si>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</si>
  <si>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</si>
  <si>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</si>
  <si>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</si>
  <si>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</si>
  <si>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</si>
  <si>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</si>
  <si>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</si>
  <si>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</si>
  <si>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</si>
  <si>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</si>
  <si>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</si>
  <si>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</si>
  <si>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</si>
  <si>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</si>
  <si>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</si>
  <si>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</si>
  <si>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</si>
  <si>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</si>
  <si>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</si>
  <si>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</si>
  <si>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</si>
  <si>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</si>
  <si>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</si>
  <si>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</si>
  <si>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</si>
  <si>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</si>
  <si>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</si>
  <si>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</si>
  <si>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</si>
  <si>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</si>
  <si>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</si>
  <si>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</si>
  <si>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</si>
  <si>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</si>
  <si>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</si>
  <si>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</si>
  <si>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</si>
  <si>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</si>
  <si>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</si>
  <si>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</si>
  <si>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</si>
  <si>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</si>
  <si>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</si>
  <si>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</si>
  <si>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</si>
  <si>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</si>
  <si>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</si>
  <si>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</si>
  <si>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</si>
  <si>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</si>
  <si>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</si>
  <si>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</si>
  <si>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</si>
  <si>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</si>
  <si>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</si>
  <si>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</si>
  <si>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</si>
  <si>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</si>
  <si>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</si>
  <si>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</si>
  <si>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</si>
  <si>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</si>
  <si>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</si>
  <si>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</si>
  <si>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</si>
  <si>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</si>
  <si>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</si>
  <si>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</si>
  <si>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</si>
  <si>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</si>
  <si>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</si>
  <si>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</si>
  <si>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</si>
  <si>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</si>
  <si>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</si>
  <si>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</si>
  <si>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</si>
  <si>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</si>
  <si>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</si>
  <si>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</si>
  <si>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</si>
  <si>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</si>
  <si>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</si>
  <si>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</si>
  <si>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</si>
  <si>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</si>
  <si>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</si>
  <si>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</si>
  <si>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</si>
  <si>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</si>
  <si>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</si>
  <si>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</si>
  <si>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</si>
  <si>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</si>
  <si>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</si>
  <si>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</si>
  <si>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</si>
  <si>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</si>
  <si>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</si>
  <si>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</si>
  <si>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</si>
  <si>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</si>
  <si>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</si>
  <si>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</si>
  <si>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</si>
  <si>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</si>
  <si>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</si>
  <si>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</si>
  <si>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</si>
  <si>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</si>
  <si>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</si>
  <si>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</si>
  <si>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</si>
  <si>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</si>
  <si>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</si>
  <si>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</si>
  <si>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</si>
  <si>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</si>
  <si>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</si>
  <si>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</si>
  <si>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</si>
  <si>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</si>
  <si>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</si>
  <si>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</si>
  <si>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</si>
  <si>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</si>
  <si>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</si>
  <si>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</si>
  <si>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</si>
  <si>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</si>
  <si>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</si>
  <si>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</si>
  <si>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</si>
  <si>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</si>
  <si>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</si>
  <si>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</si>
  <si>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</si>
  <si>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</si>
  <si>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</si>
  <si>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</si>
  <si>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</si>
  <si>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</si>
  <si>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</si>
  <si>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</si>
  <si>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</si>
  <si>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</si>
  <si>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</si>
  <si>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</si>
  <si>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</si>
  <si>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</si>
  <si>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</si>
  <si>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</si>
  <si>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</si>
  <si>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</si>
  <si>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</si>
  <si>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</si>
  <si>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</si>
  <si>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</si>
  <si>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</si>
  <si>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</si>
  <si>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</si>
  <si>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</si>
  <si>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</si>
  <si>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</si>
  <si>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</si>
  <si>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</si>
  <si>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</si>
  <si>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</si>
  <si>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</si>
  <si>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</si>
  <si>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</si>
  <si>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</si>
  <si>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</si>
  <si>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</si>
  <si>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</si>
  <si>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</si>
  <si>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</si>
  <si>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</si>
  <si>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</si>
  <si>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</si>
  <si>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</si>
  <si>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</si>
  <si>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</si>
  <si>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</si>
  <si>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</si>
  <si>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</si>
  <si>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</si>
  <si>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</si>
  <si>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</si>
  <si>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</si>
  <si>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</si>
  <si>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</si>
  <si>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</si>
  <si>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</si>
  <si>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</si>
  <si>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</si>
  <si>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</si>
  <si>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</si>
  <si>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</si>
  <si>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</si>
  <si>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</si>
  <si>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</si>
  <si>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</si>
  <si>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</si>
  <si>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</si>
  <si>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</si>
  <si>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</si>
  <si>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</si>
  <si>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</si>
  <si>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</si>
  <si>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</si>
  <si>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</si>
  <si>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</si>
  <si>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</si>
  <si>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</si>
  <si>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</si>
  <si>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</si>
  <si>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</si>
  <si>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</si>
  <si>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</si>
  <si>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</si>
  <si>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</si>
  <si>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</si>
  <si>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</si>
  <si>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</si>
  <si>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</si>
  <si>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</si>
  <si>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</si>
  <si>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</si>
  <si>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</si>
  <si>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</si>
  <si>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</si>
  <si>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</si>
  <si>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</si>
  <si>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</si>
  <si>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</si>
  <si>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</si>
  <si>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</si>
  <si>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</si>
  <si>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</si>
  <si>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</si>
  <si>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</si>
  <si>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</si>
  <si>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</si>
  <si>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</si>
  <si>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</si>
  <si>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</si>
  <si>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</si>
  <si>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</si>
  <si>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</si>
  <si>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</si>
  <si>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</si>
  <si>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</si>
  <si>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</si>
  <si>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</si>
  <si>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</si>
  <si>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</si>
  <si>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</si>
  <si>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</si>
  <si>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</si>
  <si>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</si>
  <si>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</si>
  <si>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</si>
  <si>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</si>
  <si>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</si>
  <si>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</si>
  <si>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</si>
  <si>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</si>
  <si>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</si>
  <si>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</si>
  <si>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</si>
  <si>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</si>
  <si>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</si>
  <si>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</si>
  <si>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</si>
  <si>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</si>
  <si>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</si>
  <si>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</si>
  <si>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</si>
  <si>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</si>
  <si>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</si>
  <si>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</si>
  <si>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</si>
  <si>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</si>
  <si>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</si>
  <si>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</si>
  <si>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</si>
  <si>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</si>
  <si>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</si>
  <si>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</si>
  <si>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</si>
  <si>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</si>
  <si>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</si>
  <si>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</si>
  <si>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</si>
  <si>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</si>
  <si>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</si>
  <si>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</si>
  <si>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</si>
  <si>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</si>
  <si>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</si>
  <si>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</si>
  <si>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</si>
  <si>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</si>
  <si>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</si>
  <si>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</si>
  <si>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</si>
  <si>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</si>
  <si>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</si>
  <si>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</si>
  <si>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</si>
  <si>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</si>
  <si>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</si>
  <si>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</si>
  <si>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</si>
  <si>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</si>
  <si>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</si>
  <si>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</si>
  <si>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</si>
  <si>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</si>
  <si>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</si>
  <si>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</si>
  <si>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</si>
  <si>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</si>
  <si>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</si>
  <si>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</si>
  <si>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</si>
  <si>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</si>
  <si>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</si>
  <si>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</si>
  <si>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</si>
  <si>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</si>
  <si>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</si>
  <si>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</si>
  <si>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</si>
  <si>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</si>
  <si>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</si>
  <si>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</si>
  <si>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</si>
  <si>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</si>
  <si>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</si>
  <si>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</si>
  <si>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</si>
  <si>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</si>
  <si>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</si>
  <si>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</si>
  <si>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</si>
  <si>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</si>
  <si>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</si>
  <si>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</si>
  <si>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</si>
  <si>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</si>
  <si>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</si>
  <si>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</si>
  <si>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</si>
  <si>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</si>
  <si>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</si>
  <si>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</si>
  <si>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</si>
  <si>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</si>
  <si>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</si>
  <si>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</si>
  <si>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</si>
  <si>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</si>
  <si>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</si>
  <si>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</si>
  <si>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</si>
  <si>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</si>
  <si>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</si>
  <si>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</si>
  <si>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</si>
  <si>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</si>
  <si>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</si>
  <si>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</si>
  <si>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</si>
  <si>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</si>
  <si>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</si>
  <si>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</si>
  <si>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</si>
  <si>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</si>
  <si>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</si>
  <si>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</si>
  <si>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</si>
  <si>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</si>
  <si>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</si>
  <si>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</si>
  <si>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</si>
  <si>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</si>
  <si>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</si>
  <si>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</si>
  <si>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</si>
  <si>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</si>
  <si>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</si>
  <si>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</si>
  <si>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</si>
  <si>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</si>
  <si>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</si>
  <si>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</si>
  <si>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</si>
  <si>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</si>
  <si>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</si>
  <si>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</si>
  <si>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</si>
  <si>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</si>
  <si>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</si>
  <si>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</si>
  <si>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</si>
  <si>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</si>
  <si>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</si>
  <si>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</si>
  <si>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</si>
  <si>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</si>
  <si>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</si>
  <si>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</si>
  <si>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</si>
  <si>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</si>
  <si>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</si>
  <si>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</si>
  <si>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</si>
  <si>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</si>
  <si>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</si>
  <si>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</si>
  <si>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</si>
  <si>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</si>
  <si>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</si>
  <si>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</si>
  <si>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</si>
  <si>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</si>
  <si>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</si>
  <si>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</si>
  <si>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</si>
  <si>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</si>
  <si>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</si>
  <si>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</si>
  <si>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</si>
  <si>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</si>
  <si>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</si>
  <si>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</si>
  <si>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</si>
  <si>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</si>
  <si>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</si>
  <si>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</si>
  <si>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</si>
  <si>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</si>
  <si>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</si>
  <si>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</si>
  <si>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</si>
  <si>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</si>
  <si>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</si>
  <si>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</si>
  <si>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</si>
  <si>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</si>
  <si>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</si>
  <si>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</si>
  <si>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</si>
  <si>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</si>
  <si>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</si>
  <si>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</si>
  <si>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</si>
  <si>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</si>
  <si>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</si>
  <si>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</si>
  <si>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</si>
  <si>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</si>
  <si>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</si>
  <si>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</si>
  <si>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</si>
  <si>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</si>
  <si>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</si>
  <si>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</si>
  <si>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</si>
  <si>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</si>
  <si>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</si>
  <si>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</si>
  <si>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</si>
  <si>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</si>
  <si>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</si>
  <si>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</si>
  <si>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</si>
  <si>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</si>
  <si>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</si>
  <si>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</si>
  <si>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</si>
  <si>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</si>
  <si>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</si>
  <si>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</si>
  <si>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</si>
  <si>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</si>
  <si>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</si>
  <si>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</si>
  <si>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</si>
  <si>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</si>
  <si>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</si>
  <si>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</si>
  <si>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</si>
  <si>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</si>
  <si>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</si>
  <si>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</si>
  <si>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</si>
  <si>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</si>
  <si>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</si>
  <si>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</si>
  <si>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</si>
  <si>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</si>
  <si>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</si>
  <si>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</si>
  <si>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</si>
  <si>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</si>
  <si>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</si>
  <si>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</si>
  <si>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</si>
  <si>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</si>
  <si>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</si>
  <si>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</si>
  <si>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</si>
  <si>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</si>
  <si>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</si>
  <si>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</si>
  <si>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</si>
  <si>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</si>
  <si>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</si>
  <si>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</si>
  <si>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</si>
  <si>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</si>
  <si>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</si>
  <si>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</si>
  <si>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</si>
  <si>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</si>
  <si>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</si>
  <si>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</si>
  <si>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</si>
  <si>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</si>
  <si>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</si>
  <si>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</si>
  <si>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</si>
  <si>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</si>
  <si>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</si>
  <si>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</si>
  <si>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</si>
  <si>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</si>
  <si>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</si>
  <si>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</si>
  <si>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</si>
  <si>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</si>
  <si>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</si>
  <si>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</si>
  <si>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</si>
  <si>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</si>
  <si>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</si>
  <si>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</si>
  <si>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</si>
  <si>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</si>
  <si>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</si>
  <si>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</si>
  <si>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</si>
  <si>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</si>
  <si>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</si>
  <si>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</si>
  <si>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</si>
  <si>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</si>
  <si>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</si>
  <si>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</si>
  <si>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</si>
  <si>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</si>
  <si>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</si>
  <si>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</si>
  <si>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</si>
  <si>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</si>
  <si>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</si>
  <si>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</si>
  <si>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</si>
  <si>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</si>
  <si>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</si>
  <si>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</si>
  <si>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</si>
  <si>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</si>
  <si>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</si>
  <si>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</si>
  <si>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</si>
  <si>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</si>
  <si>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</si>
  <si>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</si>
  <si>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</si>
  <si>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</si>
  <si>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</si>
  <si>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</si>
  <si>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</si>
  <si>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</si>
  <si>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</si>
  <si>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</si>
  <si>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</si>
  <si>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</si>
  <si>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</si>
  <si>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</si>
  <si>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</si>
  <si>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</si>
  <si>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</si>
  <si>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</si>
  <si>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</si>
  <si>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</si>
  <si>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</si>
  <si>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</si>
  <si>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</si>
  <si>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</si>
  <si>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</si>
  <si>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</si>
  <si>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</si>
  <si>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</si>
  <si>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</si>
  <si>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</si>
  <si>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</si>
  <si>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</si>
  <si>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</si>
  <si>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</si>
  <si>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</si>
  <si>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</si>
  <si>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</si>
  <si>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</si>
  <si>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</si>
  <si>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</si>
  <si>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</si>
  <si>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</si>
  <si>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</si>
  <si>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</si>
  <si>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</si>
  <si>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</si>
  <si>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</si>
  <si>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</si>
  <si>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</si>
  <si>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</si>
  <si>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</si>
  <si>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</si>
  <si>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</si>
  <si>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</si>
  <si>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</si>
  <si>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</si>
  <si>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</si>
  <si>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</si>
  <si>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</si>
  <si>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</si>
  <si>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</si>
  <si>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</si>
  <si>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</si>
  <si>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</si>
  <si>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</si>
  <si>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</si>
  <si>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</si>
  <si>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</si>
  <si>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</si>
  <si>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</si>
  <si>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</si>
  <si>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</si>
  <si>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</si>
  <si>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</si>
  <si>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</si>
  <si>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</si>
  <si>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</si>
  <si>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</si>
  <si>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</si>
  <si>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</si>
  <si>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</si>
  <si>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</si>
  <si>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</si>
  <si>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</si>
  <si>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</si>
  <si>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</si>
  <si>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</si>
  <si>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</si>
  <si>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</si>
  <si>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</si>
  <si>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</si>
  <si>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</si>
  <si>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</si>
  <si>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</si>
  <si>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</si>
  <si>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</si>
  <si>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</si>
  <si>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</si>
  <si>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</si>
  <si>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</si>
  <si>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</si>
  <si>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</si>
  <si>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</si>
  <si>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</si>
  <si>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</si>
  <si>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</si>
  <si>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</si>
  <si>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</si>
  <si>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</si>
  <si>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</si>
  <si>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</si>
  <si>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</si>
  <si>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</si>
  <si>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</si>
  <si>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</si>
  <si>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</si>
  <si>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</si>
  <si>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</si>
  <si>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</si>
  <si>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</si>
  <si>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</si>
  <si>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</si>
  <si>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</si>
  <si>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</si>
  <si>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</si>
  <si>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</si>
  <si>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</si>
  <si>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</si>
  <si>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</si>
  <si>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</si>
  <si>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</si>
  <si>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</si>
  <si>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</si>
  <si>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</si>
  <si>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</si>
  <si>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</si>
  <si>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</si>
  <si>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</si>
  <si>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</si>
  <si>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</si>
  <si>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</si>
  <si>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</si>
  <si>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</si>
  <si>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</si>
  <si>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</si>
  <si>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</si>
  <si>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</si>
  <si>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</si>
  <si>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</si>
  <si>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</si>
  <si>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</si>
  <si>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</si>
  <si>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</si>
  <si>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</si>
  <si>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</si>
  <si>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</si>
  <si>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</si>
  <si>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</si>
  <si>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</si>
  <si>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</si>
  <si>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</si>
  <si>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</si>
  <si>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</si>
  <si>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</si>
  <si>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</si>
  <si>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</si>
  <si>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</si>
  <si>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</si>
  <si>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</si>
  <si>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</si>
  <si>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</si>
  <si>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</si>
  <si>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</si>
  <si>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</si>
  <si>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</si>
  <si>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</si>
  <si>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</si>
  <si>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</si>
  <si>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</si>
  <si>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</si>
  <si>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</si>
  <si>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</si>
  <si>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</si>
  <si>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</si>
  <si>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</si>
  <si>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</si>
  <si>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</si>
  <si>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</si>
  <si>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</si>
  <si>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</si>
  <si>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</si>
  <si>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</si>
  <si>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</si>
  <si>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</si>
  <si>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</si>
  <si>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</si>
  <si>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</si>
  <si>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</si>
  <si>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</si>
  <si>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</si>
  <si>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</si>
  <si>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</si>
  <si>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</si>
  <si>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</si>
  <si>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</si>
  <si>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</si>
  <si>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</si>
  <si>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</si>
  <si>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</si>
  <si>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</si>
  <si>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</si>
  <si>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</si>
  <si>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</si>
  <si>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</si>
  <si>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</si>
  <si>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</si>
  <si>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</si>
  <si>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</si>
  <si>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</si>
  <si>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</si>
  <si>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</si>
  <si>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</si>
  <si>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</si>
  <si>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</si>
  <si>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</si>
  <si>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</si>
  <si>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</si>
  <si>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</si>
  <si>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</si>
  <si>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</si>
  <si>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</si>
  <si>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</si>
  <si>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</si>
  <si>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</si>
  <si>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</si>
  <si>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</si>
  <si>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</si>
  <si>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</si>
  <si>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</si>
  <si>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</si>
  <si>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</si>
  <si>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</si>
  <si>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</si>
  <si>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</si>
  <si>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</si>
  <si>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</si>
  <si>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</si>
  <si>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</si>
  <si>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</si>
  <si>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</si>
  <si>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</si>
  <si>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</si>
  <si>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</si>
  <si>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</si>
  <si>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</si>
  <si>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</si>
  <si>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</si>
  <si>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</si>
  <si>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</si>
  <si>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</si>
  <si>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</si>
  <si>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</si>
  <si>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</si>
  <si>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</si>
  <si>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</si>
  <si>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</si>
  <si>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</si>
  <si>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</si>
  <si>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</si>
  <si>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</si>
  <si>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</si>
  <si>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</si>
  <si>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</si>
  <si>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</si>
  <si>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</si>
  <si>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</si>
  <si>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</si>
  <si>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</si>
  <si>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</si>
  <si>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</si>
  <si>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</si>
  <si>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</si>
  <si>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</si>
  <si>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</si>
  <si>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</si>
  <si>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</si>
  <si>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</si>
  <si>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</si>
  <si>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</si>
  <si>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</si>
  <si>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</si>
  <si>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</si>
  <si>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</si>
  <si>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</si>
  <si>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</si>
  <si>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</si>
  <si>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</si>
  <si>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</si>
  <si>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</si>
  <si>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</si>
  <si>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</si>
  <si>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</si>
  <si>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</si>
  <si>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</si>
  <si>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</si>
  <si>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</si>
  <si>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</si>
  <si>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</si>
  <si>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</si>
  <si>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</si>
  <si>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</si>
  <si>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</si>
  <si>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</si>
  <si>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</si>
  <si>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</si>
  <si>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</si>
  <si>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</si>
  <si>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</si>
  <si>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</si>
  <si>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</si>
  <si>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</si>
  <si>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</si>
  <si>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</si>
  <si>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</si>
  <si>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</si>
  <si>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</si>
  <si>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</si>
  <si>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</si>
  <si>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</si>
  <si>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</si>
  <si>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</si>
  <si>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</si>
  <si>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</si>
  <si>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</si>
  <si>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</si>
  <si>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</si>
  <si>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</si>
  <si>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</si>
  <si>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</si>
  <si>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</si>
  <si>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</si>
  <si>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</si>
  <si>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</si>
  <si>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</si>
  <si>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</si>
  <si>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</si>
  <si>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</si>
  <si>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</si>
  <si>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</si>
  <si>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</si>
  <si>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</si>
  <si>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</si>
  <si>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</si>
  <si>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</si>
  <si>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</si>
  <si>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</si>
  <si>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</si>
  <si>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</si>
  <si>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</si>
  <si>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</si>
  <si>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</si>
  <si>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</si>
  <si>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</si>
  <si>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</si>
  <si>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</si>
  <si>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</si>
  <si>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</si>
  <si>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</si>
  <si>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</si>
  <si>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</si>
  <si>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</si>
  <si>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</si>
  <si>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</si>
  <si>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</si>
  <si>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</si>
  <si>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</si>
  <si>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</si>
  <si>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</si>
  <si>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</si>
  <si>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</si>
  <si>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</si>
  <si>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</si>
  <si>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</si>
  <si>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</si>
  <si>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</si>
  <si>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</si>
  <si>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</si>
  <si>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</si>
  <si>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</si>
  <si>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</si>
  <si>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</si>
  <si>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</si>
  <si>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</si>
  <si>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</si>
  <si>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</si>
  <si>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</si>
  <si>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</si>
  <si>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</si>
  <si>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</si>
  <si>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</si>
  <si>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</si>
  <si>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</si>
  <si>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</si>
  <si>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</si>
  <si>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</si>
  <si>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</si>
  <si>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</si>
  <si>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</si>
  <si>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</si>
  <si>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</si>
  <si>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</si>
  <si>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</si>
  <si>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</si>
  <si>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</si>
  <si>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</si>
  <si>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</si>
  <si>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</si>
  <si>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</si>
  <si>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</si>
  <si>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</si>
  <si>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</si>
  <si>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</si>
  <si>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</si>
  <si>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</si>
  <si>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</si>
  <si>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</si>
  <si>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</si>
  <si>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</si>
  <si>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</si>
  <si>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</si>
  <si>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</si>
  <si>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</si>
  <si>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</si>
  <si>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</si>
  <si>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</si>
  <si>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</si>
  <si>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</si>
  <si>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</si>
  <si>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</si>
  <si>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</si>
  <si>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</si>
  <si>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</si>
  <si>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</si>
  <si>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</si>
  <si>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</si>
  <si>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</si>
  <si>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</si>
  <si>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</si>
  <si>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</si>
  <si>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</si>
  <si>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</si>
  <si>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</si>
  <si>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</si>
  <si>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</si>
  <si>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</si>
  <si>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</si>
  <si>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</si>
  <si>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</si>
  <si>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</si>
  <si>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</si>
  <si>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</si>
  <si>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</si>
  <si>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</si>
  <si>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</si>
  <si>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</si>
  <si>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</si>
  <si>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</si>
  <si>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</si>
  <si>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</si>
  <si>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</si>
  <si>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</si>
  <si>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</si>
  <si>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</si>
  <si>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</si>
  <si>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</si>
  <si>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</si>
  <si>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</si>
  <si>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</si>
  <si>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</si>
  <si>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</si>
  <si>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</si>
  <si>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</si>
  <si>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</si>
  <si>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</si>
  <si>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</si>
  <si>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</si>
  <si>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</si>
  <si>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</si>
  <si>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</si>
  <si>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</si>
  <si>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</si>
  <si>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</si>
  <si>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</si>
  <si>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</si>
  <si>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</si>
  <si>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</si>
  <si>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</si>
  <si>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</si>
  <si>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</si>
  <si>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</si>
  <si>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</si>
  <si>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</si>
  <si>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</si>
  <si>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</si>
  <si>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</si>
  <si>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</si>
  <si>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</si>
  <si>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</si>
  <si>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</si>
  <si>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</si>
  <si>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</si>
  <si>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</si>
  <si>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</si>
  <si>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</si>
  <si>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</si>
  <si>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</si>
  <si>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</si>
  <si>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</si>
  <si>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</si>
  <si>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</si>
  <si>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</si>
  <si>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</si>
  <si>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</si>
  <si>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</si>
  <si>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</si>
  <si>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</si>
  <si>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</si>
  <si>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</si>
  <si>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</si>
  <si>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</si>
  <si>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</si>
  <si>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</si>
  <si>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</si>
  <si>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</si>
  <si>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</si>
  <si>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</si>
  <si>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</si>
  <si>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</si>
  <si>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</si>
  <si>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</si>
  <si>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</si>
  <si>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</si>
  <si>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</si>
  <si>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</si>
  <si>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</si>
  <si>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</si>
  <si>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</si>
  <si>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</si>
  <si>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</si>
  <si>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</si>
  <si>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</si>
  <si>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</si>
  <si>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</si>
  <si>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</si>
  <si>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</si>
  <si>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</si>
  <si>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</si>
  <si>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</si>
  <si>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</si>
  <si>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</si>
  <si>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</si>
  <si>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</si>
  <si>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</si>
  <si>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</si>
  <si>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</si>
  <si>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</si>
  <si>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</si>
  <si>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</si>
  <si>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</si>
  <si>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</si>
  <si>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</si>
  <si>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</si>
  <si>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</si>
  <si>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</si>
  <si>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</si>
  <si>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</si>
  <si>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</si>
  <si>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</si>
  <si>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</si>
  <si>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</si>
  <si>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</si>
  <si>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</si>
  <si>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</si>
  <si>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</si>
  <si>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</si>
  <si>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</si>
  <si>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</si>
  <si>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</si>
  <si>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</si>
  <si>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</si>
  <si>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</si>
  <si>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</si>
  <si>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</si>
  <si>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</si>
  <si>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</si>
  <si>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</si>
  <si>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</si>
  <si>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</si>
  <si>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</si>
  <si>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</si>
  <si>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</si>
  <si>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</si>
  <si>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</si>
  <si>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</si>
  <si>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</si>
  <si>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</si>
  <si>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</si>
  <si>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</si>
  <si>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</si>
  <si>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</si>
  <si>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</si>
  <si>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</si>
  <si>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</si>
  <si>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</si>
  <si>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</si>
  <si>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</si>
  <si>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</si>
  <si>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</si>
  <si>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</si>
  <si>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</si>
  <si>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</si>
  <si>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</si>
  <si>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</si>
  <si>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</si>
  <si>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</si>
  <si>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</si>
  <si>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</si>
  <si>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</si>
  <si>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</si>
  <si>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</si>
  <si>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</si>
  <si>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</si>
  <si>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</si>
  <si>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</si>
  <si>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</si>
  <si>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</si>
  <si>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</si>
  <si>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</si>
  <si>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</si>
  <si>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</si>
  <si>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</si>
  <si>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</si>
  <si>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</si>
  <si>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</si>
  <si>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</si>
  <si>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</si>
  <si>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</si>
  <si>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</si>
  <si>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</si>
  <si>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</si>
  <si>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</si>
  <si>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</si>
  <si>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</si>
  <si>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</si>
  <si>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</si>
  <si>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</si>
  <si>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</si>
  <si>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</si>
  <si>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</si>
  <si>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</si>
  <si>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</si>
  <si>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</si>
  <si>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</si>
  <si>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</si>
  <si>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</si>
  <si>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</si>
  <si>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</si>
  <si>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</si>
  <si>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</si>
  <si>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</si>
  <si>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</si>
  <si>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</si>
  <si>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</si>
  <si>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</si>
  <si>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</si>
  <si>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</si>
  <si>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</si>
  <si>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</si>
  <si>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</si>
  <si>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</si>
  <si>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</si>
  <si>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</si>
  <si>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</si>
  <si>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</si>
  <si>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</si>
  <si>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</si>
  <si>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</si>
  <si>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</si>
  <si>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</si>
  <si>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</si>
  <si>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</si>
  <si>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</si>
  <si>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</si>
  <si>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</si>
  <si>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</si>
  <si>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</si>
  <si>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</si>
  <si>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</si>
  <si>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</si>
  <si>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</si>
  <si>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</si>
  <si>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</si>
  <si>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</si>
  <si>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</si>
  <si>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</si>
  <si>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</si>
  <si>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</si>
  <si>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</si>
  <si>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</si>
  <si>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</si>
  <si>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</si>
  <si>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</si>
  <si>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</si>
  <si>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</si>
  <si>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</si>
  <si>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</si>
  <si>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</si>
  <si>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</si>
  <si>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</si>
  <si>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</si>
  <si>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</si>
  <si>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</si>
  <si>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</si>
  <si>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</si>
  <si>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</si>
  <si>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</si>
  <si>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</si>
  <si>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</si>
  <si>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</si>
  <si>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</si>
  <si>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</si>
  <si>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</si>
  <si>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</si>
  <si>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</si>
  <si>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</si>
  <si>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</si>
  <si>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</si>
  <si>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</si>
  <si>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</si>
  <si>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</si>
  <si>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</si>
  <si>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</si>
  <si>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</si>
  <si>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</si>
  <si>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</si>
  <si>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</si>
  <si>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</si>
  <si>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</si>
  <si>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</si>
  <si>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</si>
  <si>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</si>
  <si>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</si>
  <si>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</si>
  <si>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</si>
  <si>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</si>
  <si>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</si>
  <si>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</si>
  <si>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</si>
  <si>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</si>
  <si>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</si>
  <si>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</si>
  <si>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</si>
  <si>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</si>
  <si>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</si>
  <si>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</si>
  <si>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</si>
  <si>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</si>
  <si>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</si>
  <si>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</si>
  <si>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</si>
  <si>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</si>
  <si>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</si>
  <si>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</si>
  <si>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</si>
  <si>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</si>
  <si>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</si>
  <si>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</si>
  <si>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</si>
  <si>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</si>
  <si>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</si>
  <si>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</si>
  <si>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</si>
  <si>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</si>
  <si>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</si>
  <si>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</si>
  <si>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</si>
  <si>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</si>
  <si>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</si>
  <si>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</si>
  <si>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</si>
  <si>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</si>
  <si>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</si>
  <si>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</si>
  <si>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</si>
  <si>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</si>
  <si>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</si>
  <si>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</si>
  <si>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</si>
  <si>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</si>
  <si>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</si>
  <si>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</si>
  <si>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</si>
  <si>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</si>
  <si>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</si>
  <si>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</si>
  <si>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</si>
  <si>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</si>
  <si>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</si>
  <si>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</si>
  <si>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</si>
  <si>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</si>
  <si>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</si>
  <si>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</si>
  <si>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</si>
  <si>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</si>
  <si>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</si>
  <si>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</si>
  <si>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</si>
  <si>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</si>
  <si>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</si>
  <si>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</si>
  <si>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</si>
  <si>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</si>
  <si>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</si>
  <si>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</si>
  <si>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</si>
  <si>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</si>
  <si>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</si>
  <si>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</si>
  <si>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</si>
  <si>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</si>
  <si>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</si>
  <si>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</si>
  <si>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</si>
  <si>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</si>
  <si>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</si>
  <si>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</si>
  <si>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</si>
  <si>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</si>
  <si>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</si>
  <si>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</si>
  <si>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</si>
  <si>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</si>
  <si>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</si>
  <si>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</si>
  <si>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</si>
  <si>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</si>
  <si>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</si>
  <si>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</si>
  <si>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</si>
  <si>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</si>
  <si>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</si>
  <si>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</si>
  <si>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</si>
  <si>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</si>
  <si>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</si>
  <si>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</si>
  <si>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</si>
  <si>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</si>
  <si>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</si>
  <si>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</si>
  <si>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</si>
  <si>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</si>
  <si>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</si>
  <si>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</si>
  <si>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</si>
  <si>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</si>
  <si>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</si>
  <si>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</si>
  <si>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</si>
  <si>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</si>
  <si>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</si>
  <si>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</si>
  <si>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</si>
  <si>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</si>
  <si>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</si>
  <si>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</si>
  <si>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</si>
  <si>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</si>
  <si>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</si>
  <si>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</si>
  <si>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</si>
  <si>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</si>
  <si>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</si>
  <si>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</si>
  <si>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</si>
  <si>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</si>
  <si>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</si>
  <si>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</si>
  <si>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</si>
  <si>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</si>
  <si>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</si>
  <si>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</si>
  <si>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</si>
  <si>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</si>
  <si>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</si>
  <si>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</si>
  <si>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</si>
  <si>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</si>
  <si>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</si>
  <si>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</si>
  <si>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</si>
  <si>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</si>
  <si>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</si>
  <si>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</si>
  <si>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</si>
  <si>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</si>
  <si>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</si>
  <si>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</si>
  <si>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</si>
  <si>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</si>
  <si>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</si>
  <si>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</si>
  <si>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</si>
  <si>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</si>
  <si>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</si>
  <si>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</si>
  <si>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</si>
  <si>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</si>
  <si>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</si>
  <si>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</si>
  <si>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</si>
  <si>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</si>
  <si>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</si>
  <si>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</si>
  <si>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</si>
  <si>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</si>
  <si>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</si>
  <si>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</si>
  <si>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</si>
  <si>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</si>
  <si>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</si>
  <si>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</si>
  <si>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</si>
  <si>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</si>
  <si>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</si>
  <si>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</si>
  <si>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</si>
  <si>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</si>
  <si>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</si>
  <si>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</si>
  <si>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</si>
  <si>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</si>
  <si>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</si>
  <si>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</si>
  <si>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</si>
  <si>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</si>
  <si>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</si>
  <si>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</si>
  <si>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</si>
  <si>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</si>
  <si>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</si>
  <si>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</si>
  <si>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</si>
  <si>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</si>
  <si>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</si>
  <si>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</si>
  <si>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</si>
  <si>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</si>
  <si>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</si>
  <si>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</si>
  <si>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</si>
  <si>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</si>
  <si>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</si>
  <si>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</si>
  <si>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</si>
  <si>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</si>
  <si>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</si>
  <si>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</si>
  <si>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</si>
  <si>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</si>
  <si>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</si>
  <si>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</si>
  <si>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</si>
  <si>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</si>
  <si>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</si>
  <si>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</si>
  <si>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</si>
  <si>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</si>
  <si>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</si>
  <si>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</si>
  <si>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</si>
  <si>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</si>
  <si>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</si>
  <si>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</si>
  <si>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</si>
  <si>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</si>
  <si>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</si>
  <si>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</si>
  <si>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</si>
  <si>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</si>
  <si>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</si>
  <si>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</si>
  <si>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</si>
  <si>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</si>
  <si>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</si>
  <si>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</si>
  <si>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</si>
  <si>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</si>
  <si>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</si>
  <si>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</si>
  <si>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</si>
  <si>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</si>
  <si>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</si>
  <si>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</si>
  <si>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</si>
  <si>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</si>
  <si>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</si>
  <si>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</si>
  <si>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</si>
  <si>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</si>
  <si>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</si>
  <si>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</si>
  <si>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</si>
  <si>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</si>
  <si>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</si>
  <si>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</si>
  <si>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</si>
  <si>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</si>
  <si>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</si>
  <si>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</si>
  <si>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</si>
  <si>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</si>
  <si>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</si>
  <si>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</si>
  <si>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</si>
  <si>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</si>
  <si>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</si>
  <si>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</si>
  <si>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</si>
  <si>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</si>
  <si>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</si>
  <si>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</si>
  <si>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</si>
  <si>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</si>
  <si>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</si>
  <si>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</si>
  <si>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</si>
  <si>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</si>
  <si>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</si>
  <si>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</si>
  <si>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</si>
  <si>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</si>
  <si>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</si>
  <si>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</si>
  <si>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</si>
  <si>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</si>
  <si>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</si>
  <si>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</si>
  <si>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</si>
  <si>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</si>
  <si>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</si>
  <si>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</si>
  <si>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</si>
  <si>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</si>
  <si>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</si>
  <si>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</si>
  <si>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</si>
  <si>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</si>
  <si>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</si>
  <si>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</si>
  <si>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</si>
  <si>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</si>
  <si>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</si>
  <si>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</si>
  <si>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</si>
  <si>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</si>
  <si>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</si>
  <si>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</si>
  <si>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</si>
  <si>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</si>
  <si>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</si>
  <si>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</si>
  <si>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</si>
  <si>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</si>
  <si>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</si>
  <si>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</si>
  <si>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</si>
  <si>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</si>
  <si>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</si>
  <si>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</si>
  <si>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</si>
  <si>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</si>
  <si>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</si>
  <si>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</si>
  <si>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</si>
  <si>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</si>
  <si>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</si>
  <si>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</si>
  <si>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</si>
  <si>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</si>
  <si>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</si>
  <si>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</si>
  <si>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</si>
  <si>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</si>
  <si>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</si>
  <si>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</si>
  <si>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</si>
  <si>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</si>
  <si>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</si>
  <si>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</si>
  <si>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</si>
  <si>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</si>
  <si>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</si>
  <si>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</si>
  <si>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</si>
  <si>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</si>
  <si>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</si>
  <si>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</si>
  <si>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</si>
  <si>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</si>
  <si>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</si>
  <si>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</si>
  <si>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</si>
  <si>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</si>
  <si>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</si>
  <si>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</si>
  <si>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</si>
  <si>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</si>
  <si>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</si>
  <si>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</si>
  <si>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</si>
  <si>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</si>
  <si>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</si>
  <si>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</si>
  <si>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</si>
  <si>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</si>
  <si>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</si>
  <si>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</si>
  <si>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</si>
  <si>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</si>
  <si>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</si>
  <si>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</si>
  <si>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</si>
  <si>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</si>
  <si>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</si>
  <si>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</si>
  <si>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</si>
  <si>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</si>
  <si>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</si>
  <si>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</si>
  <si>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</si>
  <si>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</si>
  <si>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</si>
  <si>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</si>
  <si>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</si>
  <si>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</si>
  <si>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</si>
  <si>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</si>
  <si>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</si>
  <si>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</si>
  <si>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</si>
  <si>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</si>
  <si>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</si>
  <si>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</si>
  <si>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</si>
  <si>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</si>
  <si>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</si>
  <si>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</si>
  <si>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</si>
  <si>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</si>
  <si>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</si>
  <si>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</si>
  <si>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</si>
  <si>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</si>
  <si>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</si>
  <si>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</si>
  <si>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</si>
  <si>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</si>
  <si>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</si>
  <si>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</si>
  <si>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</si>
  <si>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</si>
  <si>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</si>
  <si>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</si>
  <si>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</si>
  <si>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</si>
  <si>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</si>
  <si>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</si>
  <si>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</si>
  <si>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</si>
  <si>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</si>
  <si>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</si>
  <si>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</si>
  <si>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</si>
  <si>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</si>
  <si>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</si>
  <si>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</si>
  <si>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</si>
  <si>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</si>
  <si>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</si>
  <si>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</si>
  <si>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</si>
  <si>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</si>
  <si>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</si>
  <si>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</si>
  <si>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</si>
  <si>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</si>
  <si>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</si>
  <si>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</si>
  <si>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</si>
  <si>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</si>
  <si>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</si>
  <si>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</si>
  <si>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</si>
  <si>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</si>
  <si>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</si>
  <si>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</si>
  <si>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</si>
  <si>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</si>
  <si>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</si>
  <si>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</si>
  <si>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</si>
  <si>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</si>
  <si>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</si>
  <si>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</si>
  <si>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</si>
  <si>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</si>
  <si>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</si>
  <si>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</si>
  <si>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</si>
  <si>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</si>
  <si>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</si>
  <si>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</si>
  <si>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</si>
  <si>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</si>
  <si>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</si>
  <si>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</si>
  <si>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</si>
  <si>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</si>
  <si>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</si>
  <si>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</si>
  <si>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</si>
  <si>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</si>
  <si>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</si>
  <si>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</si>
  <si>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</si>
  <si>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</si>
  <si>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</si>
  <si>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</si>
  <si>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</si>
  <si>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</si>
  <si>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</si>
  <si>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</si>
  <si>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</si>
  <si>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</si>
  <si>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</si>
  <si>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</si>
  <si>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</si>
  <si>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</si>
  <si>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</si>
  <si>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</si>
  <si>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</si>
  <si>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</si>
  <si>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</si>
  <si>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</si>
  <si>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</si>
  <si>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</si>
  <si>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</si>
  <si>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</si>
  <si>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</si>
  <si>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</si>
  <si>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</si>
  <si>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</si>
  <si>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</si>
  <si>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</si>
  <si>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</si>
  <si>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</si>
  <si>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</si>
  <si>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</si>
  <si>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</si>
  <si>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</si>
  <si>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</si>
  <si>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</si>
  <si>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</si>
  <si>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</si>
  <si>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</si>
  <si>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</si>
  <si>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</si>
  <si>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</si>
  <si>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</si>
  <si>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</si>
  <si>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</si>
  <si>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</si>
  <si>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</si>
  <si>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</si>
  <si>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</si>
  <si>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</si>
  <si>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</si>
  <si>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</si>
  <si>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</si>
  <si>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</si>
  <si>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</si>
  <si>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</si>
  <si>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</si>
  <si>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</si>
  <si>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</si>
  <si>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</si>
  <si>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</si>
  <si>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</si>
  <si>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</si>
  <si>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</si>
  <si>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</si>
  <si>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</si>
  <si>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</si>
  <si>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</si>
  <si>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</si>
  <si>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</si>
  <si>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</si>
  <si>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</si>
  <si>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</si>
  <si>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</si>
  <si>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</si>
  <si>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</si>
  <si>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</si>
  <si>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</si>
  <si>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</si>
  <si>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</si>
  <si>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</si>
  <si>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</si>
  <si>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</si>
  <si>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</si>
  <si>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</si>
  <si>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</si>
  <si>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</si>
  <si>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</si>
  <si>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</si>
  <si>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</si>
  <si>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</si>
  <si>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</si>
  <si>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</si>
  <si>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</si>
  <si>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</si>
  <si>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</si>
  <si>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</si>
  <si>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</si>
  <si>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</si>
  <si>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</si>
  <si>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</si>
  <si>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</si>
  <si>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</si>
  <si>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</si>
  <si>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</si>
  <si>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</si>
  <si>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</si>
  <si>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</si>
  <si>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</si>
  <si>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</si>
  <si>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</si>
  <si>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</si>
  <si>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</si>
  <si>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</si>
  <si>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</si>
  <si>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</si>
  <si>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</si>
  <si>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</si>
  <si>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</si>
  <si>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</si>
  <si>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</si>
  <si>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</si>
  <si>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</si>
  <si>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</si>
  <si>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</si>
  <si>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</si>
  <si>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</si>
  <si>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</si>
  <si>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</si>
  <si>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</si>
  <si>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</si>
  <si>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</si>
  <si>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</si>
  <si>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</si>
  <si>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</si>
  <si>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</si>
  <si>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</si>
  <si>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</si>
  <si>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</si>
  <si>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</si>
  <si>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</si>
  <si>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</si>
  <si>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</si>
  <si>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</si>
  <si>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</si>
  <si>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</si>
  <si>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</si>
  <si>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</si>
  <si>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</si>
  <si>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</si>
  <si>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</si>
  <si>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</si>
  <si>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</si>
  <si>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</si>
  <si>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</si>
  <si>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</si>
  <si>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</si>
  <si>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</si>
  <si>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</si>
  <si>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</si>
  <si>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</si>
  <si>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</si>
  <si>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</si>
  <si>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</si>
  <si>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</si>
  <si>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</si>
  <si>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</si>
  <si>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</si>
  <si>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</si>
  <si>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</si>
  <si>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</si>
  <si>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</si>
  <si>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</si>
  <si>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</si>
  <si>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</si>
  <si>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</si>
  <si>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</si>
  <si>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</si>
  <si>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</si>
  <si>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</si>
  <si>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</si>
  <si>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</si>
  <si>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</si>
  <si>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</si>
  <si>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</si>
  <si>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</si>
  <si>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</si>
  <si>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</si>
  <si>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</si>
  <si>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</si>
  <si>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</si>
  <si>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</si>
  <si>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</si>
  <si>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</si>
  <si>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</si>
  <si>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</si>
  <si>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</si>
  <si>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</si>
  <si>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</si>
  <si>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</si>
  <si>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</si>
  <si>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</si>
  <si>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</si>
  <si>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</si>
  <si>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</si>
  <si>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</si>
  <si>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</si>
  <si>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</si>
  <si>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</si>
  <si>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</si>
  <si>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</si>
  <si>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</si>
  <si>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</si>
  <si>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</si>
  <si>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</si>
  <si>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</si>
  <si>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</si>
  <si>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</si>
  <si>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</si>
  <si>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</si>
  <si>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</si>
  <si>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</si>
  <si>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</si>
  <si>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</si>
  <si>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</si>
  <si>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</si>
  <si>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</si>
  <si>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</si>
  <si>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</si>
  <si>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</si>
  <si>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</si>
  <si>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</si>
  <si>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</si>
  <si>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</si>
  <si>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</si>
  <si>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</si>
  <si>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</si>
  <si>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</si>
  <si>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</si>
  <si>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</si>
  <si>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</si>
  <si>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</si>
  <si>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</si>
  <si>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</si>
  <si>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</si>
  <si>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</si>
  <si>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</si>
  <si>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</si>
  <si>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</si>
  <si>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</si>
  <si>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</si>
  <si>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</si>
  <si>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</si>
  <si>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</si>
  <si>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</si>
  <si>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</si>
  <si>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</si>
  <si>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</si>
  <si>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</si>
  <si>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</si>
  <si>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</si>
  <si>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</si>
  <si>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</si>
  <si>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</si>
  <si>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</si>
  <si>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</si>
  <si>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</si>
  <si>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</si>
  <si>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</si>
  <si>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</si>
  <si>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</si>
  <si>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</si>
  <si>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</si>
  <si>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</si>
  <si>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</si>
  <si>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</si>
  <si>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</si>
  <si>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</si>
  <si>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</si>
  <si>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</si>
  <si>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</si>
  <si>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</si>
  <si>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</si>
  <si>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</si>
  <si>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</si>
  <si>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</si>
  <si>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</si>
  <si>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</si>
  <si>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</si>
  <si>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</si>
  <si>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</si>
  <si>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</si>
  <si>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</si>
  <si>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</si>
  <si>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</si>
  <si>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</si>
  <si>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</si>
  <si>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</si>
  <si>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</si>
  <si>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</si>
  <si>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</si>
  <si>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</si>
  <si>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</si>
  <si>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</si>
  <si>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</si>
  <si>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</si>
  <si>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</si>
  <si>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</si>
  <si>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</si>
  <si>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</si>
  <si>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</si>
  <si>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</si>
  <si>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</si>
  <si>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</si>
  <si>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</si>
  <si>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</si>
  <si>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</si>
  <si>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</si>
  <si>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</si>
  <si>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</si>
  <si>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</si>
  <si>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</si>
  <si>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</si>
  <si>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</si>
  <si>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</si>
  <si>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</si>
  <si>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</si>
  <si>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</si>
  <si>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</si>
  <si>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</si>
  <si>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</si>
  <si>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</si>
  <si>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</si>
  <si>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</si>
  <si>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</si>
  <si>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</si>
  <si>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</si>
  <si>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</si>
  <si>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</si>
  <si>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</si>
  <si>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</si>
  <si>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</si>
  <si>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</si>
  <si>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</si>
  <si>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</si>
  <si>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</si>
  <si>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</si>
  <si>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</si>
  <si>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</si>
  <si>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</si>
  <si>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</si>
  <si>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</si>
  <si>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</si>
  <si>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</si>
  <si>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</si>
  <si>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</si>
  <si>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</si>
  <si>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</si>
  <si>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</si>
  <si>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</si>
  <si>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</si>
  <si>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</si>
  <si>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</si>
  <si>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</si>
  <si>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</si>
  <si>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</si>
  <si>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</si>
  <si>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</si>
  <si>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</si>
  <si>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</si>
  <si>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</si>
  <si>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</si>
  <si>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</si>
  <si>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</si>
  <si>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</si>
  <si>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</si>
  <si>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</si>
  <si>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</si>
  <si>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</si>
  <si>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</si>
  <si>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</si>
  <si>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</si>
  <si>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</si>
  <si>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</si>
  <si>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</si>
  <si>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</si>
  <si>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</si>
  <si>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</si>
  <si>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</si>
  <si>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</si>
  <si>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</si>
  <si>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</si>
  <si>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</si>
  <si>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</si>
  <si>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</si>
  <si>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</si>
  <si>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</si>
  <si>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</si>
  <si>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</si>
  <si>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</si>
  <si>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</si>
  <si>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</si>
  <si>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</si>
  <si>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</si>
  <si>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</si>
  <si>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</si>
  <si>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</si>
  <si>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</si>
  <si>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</si>
  <si>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</si>
  <si>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</si>
  <si>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</si>
  <si>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</si>
  <si>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</si>
  <si>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</si>
  <si>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</si>
  <si>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</si>
  <si>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</si>
  <si>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</si>
  <si>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</si>
  <si>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</si>
  <si>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</si>
  <si>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</si>
  <si>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</si>
  <si>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</si>
  <si>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</si>
  <si>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</si>
  <si>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</si>
  <si>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</si>
  <si>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</si>
  <si>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</si>
  <si>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</si>
  <si>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</si>
  <si>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</si>
  <si>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</si>
  <si>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</si>
  <si>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</si>
  <si>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</si>
  <si>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</si>
  <si>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</si>
  <si>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</si>
  <si>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</si>
  <si>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</si>
  <si>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</si>
  <si>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</si>
  <si>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</si>
  <si>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</si>
  <si>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</si>
  <si>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</si>
  <si>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</si>
  <si>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</si>
  <si>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</si>
  <si>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</si>
  <si>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</si>
  <si>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</si>
  <si>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</si>
  <si>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</si>
  <si>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</si>
  <si>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</si>
  <si>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</si>
  <si>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</si>
  <si>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</si>
  <si>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</si>
  <si>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</si>
  <si>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</si>
  <si>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</si>
  <si>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</si>
  <si>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</si>
  <si>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</si>
  <si>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</si>
  <si>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</si>
  <si>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</si>
  <si>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</si>
  <si>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</si>
  <si>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</si>
  <si>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</si>
  <si>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</si>
  <si>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</si>
  <si>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</si>
  <si>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</si>
  <si>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</si>
  <si>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</si>
  <si>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</si>
  <si>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</si>
  <si>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</si>
  <si>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</si>
  <si>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</si>
  <si>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</si>
  <si>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</si>
  <si>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</si>
  <si>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</si>
  <si>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</si>
  <si>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</si>
  <si>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</si>
  <si>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</si>
  <si>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</si>
  <si>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</si>
  <si>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</si>
  <si>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</si>
  <si>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</si>
  <si>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</si>
  <si>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</si>
  <si>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</si>
  <si>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</si>
  <si>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</si>
  <si>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</si>
  <si>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</si>
  <si>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</si>
  <si>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</si>
  <si>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</si>
  <si>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</si>
  <si>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</si>
  <si>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</si>
  <si>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</si>
  <si>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</si>
  <si>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</si>
  <si>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</si>
  <si>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</si>
  <si>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</si>
  <si>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</si>
  <si>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</si>
  <si>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</si>
  <si>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</si>
  <si>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</si>
  <si>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</si>
  <si>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</si>
  <si>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</si>
  <si>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</si>
  <si>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</si>
  <si>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</si>
  <si>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</si>
  <si>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</si>
  <si>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</si>
  <si>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</si>
  <si>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</si>
  <si>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</si>
  <si>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</si>
  <si>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</si>
  <si>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</si>
  <si>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</si>
  <si>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</si>
  <si>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</si>
  <si>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</si>
  <si>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</si>
  <si>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</si>
  <si>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</si>
  <si>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</si>
  <si>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</si>
  <si>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</si>
  <si>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</si>
  <si>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</si>
  <si>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</si>
  <si>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</si>
  <si>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</si>
  <si>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</si>
  <si>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</si>
  <si>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</si>
  <si>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</si>
  <si>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</si>
  <si>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</si>
  <si>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</si>
  <si>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</si>
  <si>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</si>
  <si>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</si>
  <si>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</si>
  <si>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</si>
  <si>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</si>
  <si>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</si>
  <si>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</si>
  <si>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</si>
  <si>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</si>
  <si>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</si>
  <si>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</si>
  <si>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</si>
  <si>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</si>
  <si>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</si>
  <si>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</si>
  <si>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</si>
  <si>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</si>
  <si>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</si>
  <si>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</si>
  <si>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</si>
  <si>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</si>
  <si>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</si>
  <si>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</si>
  <si>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</si>
  <si>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</si>
  <si>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</si>
  <si>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</si>
  <si>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</si>
  <si>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</si>
  <si>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</si>
  <si>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</si>
  <si>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</si>
  <si>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</si>
  <si>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</si>
  <si>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</si>
  <si>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</si>
  <si>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</si>
  <si>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</si>
  <si>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</si>
  <si>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</si>
  <si>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</si>
  <si>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</si>
  <si>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</si>
  <si>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</si>
  <si>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</si>
  <si>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</si>
  <si>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</si>
  <si>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</si>
  <si>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</si>
  <si>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</si>
  <si>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</si>
  <si>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</si>
  <si>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</si>
  <si>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</si>
  <si>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</si>
  <si>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</si>
  <si>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</si>
  <si>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</si>
  <si>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</si>
  <si>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</si>
  <si>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</si>
  <si>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</si>
  <si>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</si>
  <si>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</si>
  <si>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</si>
  <si>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</si>
  <si>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</si>
  <si>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</si>
  <si>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</si>
  <si>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</si>
  <si>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</si>
  <si>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</si>
  <si>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</si>
  <si>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</si>
  <si>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</si>
  <si>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</si>
  <si>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</si>
  <si>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</si>
  <si>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</si>
  <si>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</si>
  <si>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</si>
  <si>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</si>
  <si>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</si>
  <si>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</si>
  <si>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</si>
  <si>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</si>
  <si>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</si>
  <si>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</si>
  <si>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</si>
  <si>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</si>
  <si>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</si>
  <si>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</si>
  <si>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</si>
  <si>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</si>
  <si>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</si>
  <si>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</si>
  <si>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</si>
  <si>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</si>
  <si>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</si>
  <si>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</si>
  <si>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</si>
  <si>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</si>
  <si>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</si>
  <si>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</si>
  <si>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</si>
  <si>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</si>
  <si>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</si>
  <si>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</si>
  <si>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</si>
  <si>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</si>
  <si>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</si>
  <si>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</si>
  <si>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</si>
  <si>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</si>
  <si>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</si>
  <si>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</si>
  <si>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</si>
  <si>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</si>
  <si>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</si>
  <si>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</si>
  <si>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</si>
  <si>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</si>
  <si>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</si>
  <si>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</si>
  <si>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</si>
  <si>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</si>
  <si>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</si>
  <si>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</si>
  <si>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</si>
  <si>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</si>
  <si>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</si>
  <si>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</si>
  <si>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</si>
  <si>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</si>
  <si>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</si>
  <si>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</si>
  <si>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</si>
  <si>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</si>
  <si>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</si>
  <si>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</si>
  <si>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</si>
  <si>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</si>
  <si>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</si>
  <si>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</si>
  <si>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</si>
  <si>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</si>
  <si>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</si>
  <si>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</si>
  <si>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</si>
  <si>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</si>
  <si>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</si>
  <si>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</si>
  <si>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</si>
  <si>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</si>
  <si>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</si>
  <si>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</si>
  <si>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</si>
  <si>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</si>
  <si>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</si>
  <si>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</si>
  <si>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</si>
  <si>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</si>
  <si>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</si>
  <si>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</si>
  <si>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</si>
  <si>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</si>
  <si>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</si>
  <si>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</si>
  <si>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</si>
  <si>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</si>
  <si>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</si>
  <si>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</si>
  <si>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</si>
  <si>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</si>
  <si>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</si>
  <si>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</si>
  <si>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</si>
  <si>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</si>
  <si>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</si>
  <si>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</si>
  <si>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</si>
  <si>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</si>
  <si>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</si>
  <si>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</si>
  <si>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</si>
  <si>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</si>
  <si>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</si>
  <si>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</si>
  <si>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</si>
  <si>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</si>
  <si>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</si>
  <si>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</si>
  <si>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</si>
  <si>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</si>
  <si>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</si>
  <si>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</si>
  <si>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</si>
  <si>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</si>
  <si>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</si>
  <si>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</si>
  <si>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</si>
  <si>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</si>
  <si>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</si>
  <si>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</si>
  <si>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</si>
  <si>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</si>
  <si>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</si>
  <si>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</si>
  <si>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</si>
  <si>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</si>
  <si>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</si>
  <si>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</si>
  <si>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</si>
  <si>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</si>
  <si>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</si>
  <si>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</si>
  <si>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</si>
  <si>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</si>
  <si>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</si>
  <si>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</si>
  <si>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</si>
  <si>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</si>
  <si>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</si>
  <si>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</si>
  <si>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</si>
  <si>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</si>
  <si>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</si>
  <si>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</si>
  <si>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</si>
  <si>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</si>
  <si>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</si>
  <si>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</si>
  <si>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</si>
  <si>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</si>
  <si>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</si>
  <si>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</si>
  <si>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</si>
  <si>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</si>
  <si>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</si>
  <si>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</si>
  <si>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</si>
  <si>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</si>
  <si>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</si>
  <si>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</si>
  <si>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</si>
  <si>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</si>
  <si>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</si>
  <si>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</si>
  <si>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</si>
  <si>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</si>
  <si>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</si>
  <si>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</si>
  <si>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</si>
  <si>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</si>
  <si>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</si>
  <si>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</si>
  <si>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</si>
  <si>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</si>
  <si>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</si>
  <si>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</si>
  <si>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</si>
  <si>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</si>
  <si>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</si>
  <si>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</si>
  <si>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</si>
  <si>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</si>
  <si>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</si>
  <si>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</si>
  <si>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</si>
  <si>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</si>
  <si>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</si>
  <si>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</si>
  <si>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</si>
  <si>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</si>
  <si>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</si>
  <si>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</si>
  <si>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</si>
  <si>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</si>
  <si>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</si>
  <si>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</si>
  <si>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</si>
  <si>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</si>
  <si>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</si>
  <si>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</si>
  <si>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</si>
  <si>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</si>
  <si>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</si>
  <si>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</si>
  <si>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</si>
  <si>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</si>
  <si>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</si>
  <si>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</si>
  <si>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</si>
  <si>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</si>
  <si>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</si>
  <si>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</si>
  <si>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</si>
  <si>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</si>
  <si>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</si>
  <si>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</si>
  <si>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</si>
  <si>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</si>
  <si>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</si>
  <si>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</si>
  <si>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</si>
  <si>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</si>
  <si>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</si>
  <si>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</si>
  <si>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</si>
  <si>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</si>
  <si>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</si>
  <si>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</si>
  <si>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</si>
  <si>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</si>
  <si>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</si>
  <si>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</si>
  <si>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</si>
  <si>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</si>
  <si>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</si>
  <si>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</si>
  <si>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</si>
  <si>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</si>
  <si>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</si>
  <si>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</si>
  <si>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</si>
  <si>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</si>
  <si>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</si>
  <si>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</si>
  <si>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</si>
  <si>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</si>
  <si>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</si>
  <si>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</si>
  <si>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</si>
  <si>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</si>
  <si>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</si>
  <si>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</si>
  <si>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</si>
  <si>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</si>
  <si>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</si>
  <si>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</si>
  <si>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</si>
  <si>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</si>
  <si>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</si>
  <si>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</si>
  <si>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</si>
  <si>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</si>
  <si>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</si>
  <si>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</si>
  <si>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</si>
  <si>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</si>
  <si>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</si>
  <si>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</si>
  <si>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</si>
  <si>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</si>
  <si>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</si>
  <si>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</si>
  <si>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</si>
  <si>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</si>
  <si>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</si>
  <si>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</si>
  <si>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</si>
  <si>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</si>
  <si>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</si>
  <si>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</si>
  <si>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</si>
  <si>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</si>
  <si>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</si>
  <si>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</si>
  <si>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</si>
  <si>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</si>
  <si>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</si>
  <si>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</si>
  <si>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</si>
  <si>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</si>
  <si>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</si>
  <si>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</si>
  <si>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</si>
  <si>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</si>
  <si>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</si>
  <si>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</si>
  <si>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</si>
  <si>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</si>
  <si>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</si>
  <si>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</si>
  <si>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</si>
  <si>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</si>
  <si>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</si>
  <si>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</si>
  <si>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</si>
  <si>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</si>
  <si>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</si>
  <si>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</si>
  <si>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</si>
  <si>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</si>
  <si>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</si>
  <si>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</si>
  <si>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</si>
  <si>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</si>
  <si>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</si>
  <si>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</si>
  <si>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</si>
  <si>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</si>
  <si>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</si>
  <si>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</si>
  <si>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</si>
  <si>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</si>
  <si>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</si>
  <si>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</si>
  <si>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</si>
  <si>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</si>
  <si>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</si>
  <si>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</si>
  <si>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</si>
  <si>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</si>
  <si>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</si>
  <si>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</si>
  <si>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</si>
  <si>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</si>
  <si>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</si>
  <si>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</si>
  <si>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</si>
  <si>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</si>
  <si>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</si>
  <si>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</si>
  <si>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</si>
  <si>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</si>
  <si>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</si>
  <si>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</si>
  <si>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</si>
  <si>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</si>
  <si>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</si>
  <si>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</si>
  <si>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</si>
  <si>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</si>
  <si>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</si>
  <si>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</si>
  <si>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</si>
  <si>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</si>
  <si>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</si>
  <si>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</si>
  <si>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</si>
  <si>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</si>
  <si>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</si>
  <si>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</si>
  <si>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</si>
  <si>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</si>
  <si>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</si>
  <si>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</si>
  <si>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</si>
  <si>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</si>
  <si>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</si>
  <si>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</si>
  <si>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</si>
  <si>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</si>
  <si>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</si>
  <si>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</si>
  <si>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</si>
  <si>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</si>
  <si>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</si>
  <si>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</si>
  <si>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</si>
  <si>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</si>
  <si>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</si>
  <si>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</si>
  <si>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</si>
  <si>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</si>
  <si>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</si>
  <si>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</si>
  <si>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</si>
  <si>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</si>
  <si>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</si>
  <si>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</si>
  <si>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</si>
  <si>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</si>
  <si>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</si>
  <si>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</si>
  <si>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</si>
  <si>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</si>
  <si>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</si>
  <si>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</si>
  <si>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</si>
  <si>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</si>
  <si>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</si>
  <si>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</si>
  <si>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</si>
  <si>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</si>
  <si>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</si>
  <si>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</si>
  <si>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</si>
  <si>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</si>
  <si>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</si>
  <si>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</si>
  <si>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</si>
  <si>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</si>
  <si>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</si>
  <si>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</si>
  <si>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</si>
  <si>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</si>
  <si>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</si>
  <si>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</si>
  <si>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</si>
  <si>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</si>
  <si>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</si>
  <si>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</si>
  <si>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</si>
  <si>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</si>
  <si>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</si>
  <si>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</si>
  <si>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</si>
  <si>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</si>
  <si>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</si>
  <si>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</si>
  <si>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</si>
  <si>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</si>
  <si>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</si>
  <si>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</si>
  <si>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</si>
  <si>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</si>
  <si>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</si>
  <si>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</si>
  <si>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</si>
  <si>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</si>
  <si>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</si>
  <si>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</si>
  <si>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</si>
  <si>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</si>
  <si>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</si>
  <si>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</si>
  <si>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</si>
  <si>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</si>
  <si>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</si>
  <si>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</si>
  <si>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</si>
  <si>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</si>
  <si>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</si>
  <si>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</si>
  <si>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</si>
  <si>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</si>
  <si>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</si>
  <si>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</si>
  <si>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</si>
  <si>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</si>
  <si>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</si>
  <si>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</si>
  <si>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</si>
  <si>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</si>
  <si>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</si>
  <si>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</si>
  <si>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</si>
  <si>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</si>
  <si>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</si>
  <si>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</si>
  <si>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</si>
  <si>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</si>
  <si>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</si>
  <si>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</si>
  <si>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</si>
  <si>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</si>
  <si>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</si>
  <si>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</si>
  <si>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</si>
  <si>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</si>
  <si>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</si>
  <si>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</si>
  <si>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</si>
  <si>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</si>
  <si>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</si>
  <si>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</si>
  <si>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</si>
  <si>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</si>
  <si>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</si>
  <si>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</si>
  <si>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</si>
  <si>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</si>
  <si>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</si>
  <si>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</si>
  <si>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</si>
  <si>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</si>
  <si>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</si>
  <si>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</si>
  <si>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</si>
  <si>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</si>
  <si>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</si>
  <si>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</si>
  <si>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</si>
  <si>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</si>
  <si>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</si>
  <si>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</si>
  <si>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</si>
  <si>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</si>
  <si>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</si>
  <si>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</si>
  <si>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</si>
  <si>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</si>
  <si>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</si>
  <si>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</si>
  <si>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</si>
  <si>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</si>
  <si>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</si>
  <si>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</si>
  <si>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</si>
  <si>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</si>
  <si>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</si>
  <si>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</si>
  <si>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</si>
  <si>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</si>
  <si>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</si>
  <si>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</si>
  <si>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</si>
  <si>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</si>
  <si>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</si>
  <si>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</si>
  <si>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</si>
  <si>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</si>
  <si>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</si>
  <si>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</si>
  <si>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</si>
  <si>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</si>
  <si>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</si>
  <si>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</si>
  <si>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</si>
  <si>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</si>
  <si>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</si>
  <si>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</si>
  <si>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</si>
  <si>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</si>
  <si>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</si>
  <si>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</si>
  <si>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</si>
  <si>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</si>
  <si>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</si>
  <si>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</si>
  <si>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</si>
  <si>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</si>
  <si>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</si>
  <si>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</si>
  <si>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</si>
  <si>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</si>
  <si>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</si>
  <si>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</si>
  <si>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</si>
  <si>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</si>
  <si>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</si>
  <si>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</si>
  <si>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</si>
  <si>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</si>
  <si>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</si>
  <si>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</si>
  <si>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</si>
  <si>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</si>
  <si>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</si>
  <si>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</si>
  <si>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</si>
  <si>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</si>
  <si>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</si>
  <si>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</si>
  <si>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</si>
  <si>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</si>
  <si>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</si>
  <si>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</si>
  <si>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</si>
  <si>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</si>
  <si>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</si>
  <si>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</si>
  <si>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</si>
  <si>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</si>
  <si>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</si>
  <si>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</si>
  <si>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</si>
  <si>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</si>
  <si>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</si>
  <si>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</si>
  <si>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</si>
  <si>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</si>
  <si>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</si>
  <si>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</si>
  <si>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</si>
  <si>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</si>
  <si>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</si>
  <si>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</si>
  <si>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</si>
  <si>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</si>
  <si>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</si>
  <si>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</si>
  <si>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</si>
  <si>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</si>
  <si>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</si>
  <si>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</si>
  <si>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</si>
  <si>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</si>
  <si>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</si>
  <si>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</si>
  <si>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</si>
  <si>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</si>
  <si>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</si>
  <si>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</si>
  <si>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</si>
  <si>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</si>
  <si>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</si>
  <si>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</si>
  <si>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</si>
  <si>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</si>
  <si>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</si>
  <si>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</si>
  <si>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</si>
  <si>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</si>
  <si>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</si>
  <si>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</si>
  <si>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</si>
  <si>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</si>
  <si>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</si>
  <si>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</si>
  <si>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</si>
  <si>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</si>
  <si>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</si>
  <si>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</si>
  <si>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</si>
  <si>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</si>
  <si>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</si>
  <si>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</si>
  <si>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</si>
  <si>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</si>
  <si>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</si>
  <si>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</si>
  <si>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</si>
  <si>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</si>
  <si>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</si>
  <si>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</si>
  <si>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</si>
  <si>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</si>
  <si>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</si>
  <si>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</si>
  <si>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</si>
  <si>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</si>
  <si>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</si>
  <si>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</si>
  <si>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</si>
  <si>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</si>
  <si>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</si>
  <si>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</si>
  <si>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</si>
  <si>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</si>
  <si>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</si>
  <si>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</si>
  <si>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</si>
  <si>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</si>
  <si>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</si>
  <si>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</si>
  <si>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</si>
  <si>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</si>
  <si>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</si>
  <si>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</si>
  <si>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</si>
  <si>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</si>
  <si>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</si>
  <si>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</si>
  <si>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</si>
  <si>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</si>
  <si>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</si>
  <si>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</si>
  <si>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</si>
  <si>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</si>
  <si>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</si>
  <si>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</si>
  <si>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</si>
  <si>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</si>
  <si>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</si>
  <si>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</si>
  <si>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</si>
  <si>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</si>
  <si>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</si>
  <si>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</si>
  <si>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</si>
  <si>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</si>
  <si>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</si>
  <si>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</si>
  <si>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</si>
  <si>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</si>
  <si>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</si>
  <si>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</si>
  <si>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</si>
  <si>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</si>
  <si>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</si>
  <si>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</si>
  <si>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</si>
  <si>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</si>
  <si>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</si>
  <si>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</si>
  <si>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</si>
  <si>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</si>
  <si>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</si>
  <si>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</si>
  <si>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</si>
  <si>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</si>
  <si>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</si>
  <si>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</si>
  <si>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</si>
  <si>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</si>
  <si>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</si>
  <si>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</si>
  <si>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</si>
  <si>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</si>
  <si>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</si>
  <si>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</si>
  <si>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</si>
  <si>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</si>
  <si>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</si>
  <si>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</si>
  <si>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</si>
  <si>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</si>
  <si>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</si>
  <si>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</si>
  <si>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</si>
  <si>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</si>
  <si>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</si>
  <si>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</si>
  <si>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 xml:space="preserve"> goal </t>
  </si>
  <si>
    <t>Plays</t>
  </si>
  <si>
    <t>Photobooks</t>
  </si>
  <si>
    <t>Spaces</t>
  </si>
  <si>
    <t>Standard Deviation of Pledged</t>
  </si>
  <si>
    <t>Upper Quartile of Pledged</t>
  </si>
  <si>
    <t>Lower Quartile of Pledged</t>
  </si>
  <si>
    <t>IQR of Pledged</t>
  </si>
  <si>
    <t>Upper Quartile of Goal</t>
  </si>
  <si>
    <t>Standard Deviation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</si>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</sst>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92D050"/>
        <bgColor rgb="FF000000"/>
      </patternFill>
    </fill>
    <fill>
      <patternFill patternType="solid">
        <fgColor rgb="FF5377A2"/>
        <bgColor rgb="FF000000"/>
      </patternFill>
    </fill>
    <fill>
      <patternFill patternType="solid">
        <fgColor rgb="FF5476A1"/>
        <bgColor rgb="FF000000"/>
      </patternFill>
    </fill>
    <fill>
      <patternFill patternType="solid">
        <fgColor rgb="FF4E7AA7"/>
        <bgColor rgb="FF000000"/>
      </patternFill>
    </fill>
    <fill>
      <patternFill patternType="solid">
        <fgColor rgb="FF2199D1"/>
        <bgColor rgb="FF000000"/>
      </patternFill>
    </fill>
    <fill>
      <patternFill patternType="solid">
        <fgColor rgb="FF4C7BA8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308FC3"/>
        <bgColor rgb="FF000000"/>
      </patternFill>
    </fill>
    <fill>
      <patternFill patternType="solid">
        <fgColor rgb="FF58739D"/>
        <bgColor rgb="FF000000"/>
      </patternFill>
    </fill>
    <fill>
      <patternFill patternType="solid">
        <fgColor rgb="FF56749F"/>
        <bgColor rgb="FF000000"/>
      </patternFill>
    </fill>
    <fill>
      <patternFill patternType="solid">
        <fgColor rgb="FF5178A4"/>
        <bgColor rgb="FF000000"/>
      </patternFill>
    </fill>
    <fill>
      <patternFill patternType="solid">
        <fgColor rgb="FF2B92C7"/>
        <bgColor rgb="FF000000"/>
      </patternFill>
    </fill>
    <fill>
      <patternFill patternType="solid">
        <fgColor rgb="FF2695CC"/>
        <bgColor rgb="FF000000"/>
      </patternFill>
    </fill>
    <fill>
      <patternFill patternType="solid">
        <fgColor rgb="FF0FA5E2"/>
        <bgColor rgb="FF000000"/>
      </patternFill>
    </fill>
    <fill>
      <patternFill patternType="solid">
        <fgColor rgb="FF477FAD"/>
        <bgColor rgb="FF000000"/>
      </patternFill>
    </fill>
    <fill>
      <patternFill patternType="solid">
        <fgColor rgb="FF497EAB"/>
        <bgColor rgb="FF000000"/>
      </patternFill>
    </fill>
    <fill>
      <patternFill patternType="solid">
        <fgColor rgb="FF4F79A5"/>
        <bgColor rgb="FF000000"/>
      </patternFill>
    </fill>
    <fill>
      <patternFill patternType="solid">
        <fgColor rgb="FF1B9DD7"/>
        <bgColor rgb="FF000000"/>
      </patternFill>
    </fill>
    <fill>
      <patternFill patternType="solid">
        <fgColor rgb="FF328DC1"/>
        <bgColor rgb="FF000000"/>
      </patternFill>
    </fill>
    <fill>
      <patternFill patternType="solid">
        <fgColor rgb="FF3A88B9"/>
        <bgColor rgb="FF000000"/>
      </patternFill>
    </fill>
    <fill>
      <patternFill patternType="solid">
        <fgColor rgb="FF4B7CAA"/>
        <bgColor rgb="FF000000"/>
      </patternFill>
    </fill>
    <fill>
      <patternFill patternType="solid">
        <fgColor rgb="FF59729C"/>
        <bgColor rgb="FF000000"/>
      </patternFill>
    </fill>
    <fill>
      <patternFill patternType="solid">
        <fgColor rgb="FF11A4E0"/>
        <bgColor rgb="FF000000"/>
      </patternFill>
    </fill>
    <fill>
      <patternFill patternType="solid">
        <fgColor rgb="FF209AD2"/>
        <bgColor rgb="FF000000"/>
      </patternFill>
    </fill>
    <fill>
      <patternFill patternType="solid">
        <fgColor rgb="FF3D85B6"/>
        <bgColor rgb="FF000000"/>
      </patternFill>
    </fill>
    <fill>
      <patternFill patternType="solid">
        <fgColor rgb="FF5B719A"/>
        <bgColor rgb="FF000000"/>
      </patternFill>
    </fill>
    <fill>
      <patternFill patternType="solid">
        <fgColor rgb="FF4481B0"/>
        <bgColor rgb="FF000000"/>
      </patternFill>
    </fill>
    <fill>
      <patternFill patternType="solid">
        <fgColor rgb="FF0CA8E5"/>
        <bgColor rgb="FF000000"/>
      </patternFill>
    </fill>
    <fill>
      <patternFill patternType="solid">
        <fgColor rgb="FF4183B3"/>
        <bgColor rgb="FF000000"/>
      </patternFill>
    </fill>
    <fill>
      <patternFill patternType="solid">
        <fgColor rgb="FF4282B2"/>
        <bgColor rgb="FF000000"/>
      </patternFill>
    </fill>
    <fill>
      <patternFill patternType="solid">
        <fgColor rgb="FF02AEEE"/>
        <bgColor rgb="FF000000"/>
      </patternFill>
    </fill>
    <fill>
      <patternFill patternType="solid">
        <fgColor rgb="FF2894CA"/>
        <bgColor rgb="FF000000"/>
      </patternFill>
    </fill>
    <fill>
      <patternFill patternType="solid">
        <fgColor rgb="FF0EA6E3"/>
        <bgColor rgb="FF000000"/>
      </patternFill>
    </fill>
    <fill>
      <patternFill patternType="solid">
        <fgColor rgb="FF3C87B8"/>
        <bgColor rgb="FF000000"/>
      </patternFill>
    </fill>
    <fill>
      <patternFill patternType="solid">
        <fgColor rgb="FF4680AE"/>
        <bgColor rgb="FF000000"/>
      </patternFill>
    </fill>
    <fill>
      <patternFill patternType="solid">
        <fgColor rgb="FF3F84B5"/>
        <bgColor rgb="FF000000"/>
      </patternFill>
    </fill>
    <fill>
      <patternFill patternType="solid">
        <fgColor rgb="FF3889BB"/>
        <bgColor rgb="FF000000"/>
      </patternFill>
    </fill>
    <fill>
      <patternFill patternType="solid">
        <fgColor rgb="FF2F90C4"/>
        <bgColor rgb="FF000000"/>
      </patternFill>
    </fill>
    <fill>
      <patternFill patternType="solid">
        <fgColor rgb="FF2597CD"/>
        <bgColor rgb="FF000000"/>
      </patternFill>
    </fill>
    <fill>
      <patternFill patternType="solid">
        <fgColor rgb="FF0AA9E6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 applyAlignment="1"/>
    <xf numFmtId="165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10" fontId="0" fillId="0" borderId="0" xfId="0" applyNumberFormat="1"/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77-9744-B712-51425185623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E77-9744-B712-51425185623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E77-9744-B712-51425185623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E77-9744-B712-514251856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9921695"/>
        <c:axId val="789922095"/>
      </c:barChart>
      <c:catAx>
        <c:axId val="78992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922095"/>
        <c:crosses val="autoZero"/>
        <c:auto val="1"/>
        <c:lblAlgn val="ctr"/>
        <c:lblOffset val="100"/>
        <c:noMultiLvlLbl val="0"/>
      </c:catAx>
      <c:valAx>
        <c:axId val="78992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92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58-2840-AAD5-C94A51DA9A1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658-2840-AAD5-C94A51DA9A1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658-2840-AAD5-C94A51DA9A1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658-2840-AAD5-C94A51DA9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9597455"/>
        <c:axId val="809599103"/>
      </c:lineChart>
      <c:catAx>
        <c:axId val="80959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599103"/>
        <c:crosses val="autoZero"/>
        <c:auto val="1"/>
        <c:lblAlgn val="ctr"/>
        <c:lblOffset val="100"/>
        <c:noMultiLvlLbl val="0"/>
      </c:catAx>
      <c:valAx>
        <c:axId val="80959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59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7E-AF4C-A8EB-71469BAE7E6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7E-AF4C-A8EB-71469BAE7E6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7E-AF4C-A8EB-71469BAE7E68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7E-AF4C-A8EB-71469BAE7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8397167"/>
        <c:axId val="788174415"/>
      </c:lineChart>
      <c:catAx>
        <c:axId val="78839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174415"/>
        <c:crosses val="autoZero"/>
        <c:auto val="1"/>
        <c:lblAlgn val="ctr"/>
        <c:lblOffset val="100"/>
        <c:noMultiLvlLbl val="0"/>
      </c:catAx>
      <c:valAx>
        <c:axId val="78817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39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0.7581</c:v>
                </c:pt>
                <c:pt idx="1">
                  <c:v>0.72660000000000002</c:v>
                </c:pt>
                <c:pt idx="2">
                  <c:v>0.55030000000000001</c:v>
                </c:pt>
                <c:pt idx="3">
                  <c:v>0.54169999999999996</c:v>
                </c:pt>
                <c:pt idx="4">
                  <c:v>0.5</c:v>
                </c:pt>
                <c:pt idx="5">
                  <c:v>0.64690000000000003</c:v>
                </c:pt>
                <c:pt idx="6">
                  <c:v>0.2</c:v>
                </c:pt>
                <c:pt idx="7">
                  <c:v>0.2727</c:v>
                </c:pt>
                <c:pt idx="8">
                  <c:v>0.66669999999999996</c:v>
                </c:pt>
                <c:pt idx="9">
                  <c:v>0.66669999999999996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EA5-604D-8D0A-909CA0E99E13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</c:v>
                </c:pt>
                <c:pt idx="1">
                  <c:v>0.27339999999999998</c:v>
                </c:pt>
                <c:pt idx="2">
                  <c:v>0.44969999999999999</c:v>
                </c:pt>
                <c:pt idx="3">
                  <c:v>0.45829999999999999</c:v>
                </c:pt>
                <c:pt idx="4">
                  <c:v>0.5</c:v>
                </c:pt>
                <c:pt idx="5">
                  <c:v>0.35310000000000002</c:v>
                </c:pt>
                <c:pt idx="6">
                  <c:v>0.8</c:v>
                </c:pt>
                <c:pt idx="7">
                  <c:v>0.72729999999999995</c:v>
                </c:pt>
                <c:pt idx="8">
                  <c:v>0.33329999999999999</c:v>
                </c:pt>
                <c:pt idx="9">
                  <c:v>0.33329999999999999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EA5-604D-8D0A-909CA0E99E13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EA5-604D-8D0A-909CA0E99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3545407"/>
        <c:axId val="803547055"/>
      </c:lineChart>
      <c:catAx>
        <c:axId val="803545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547055"/>
        <c:crosses val="autoZero"/>
        <c:auto val="1"/>
        <c:lblAlgn val="ctr"/>
        <c:lblOffset val="100"/>
        <c:noMultiLvlLbl val="0"/>
      </c:catAx>
      <c:valAx>
        <c:axId val="80354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545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CE-194F-8087-D6F45A385CD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9CE-194F-8087-D6F45A385CD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9CE-194F-8087-D6F45A385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1144271"/>
        <c:axId val="789985967"/>
      </c:barChart>
      <c:catAx>
        <c:axId val="791144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985967"/>
        <c:crosses val="autoZero"/>
        <c:auto val="1"/>
        <c:lblAlgn val="ctr"/>
        <c:lblOffset val="100"/>
        <c:noMultiLvlLbl val="0"/>
      </c:catAx>
      <c:valAx>
        <c:axId val="78998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144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8CBF449-62B7-F64C-9B3C-2C875707FFB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13C200E-F1A3-6741-837E-203AEADDD1A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7B911C2-B000-9743-9EFF-002B75BC59ED}">
  <sheetPr/>
  <sheetViews>
    <sheetView zoomScale="8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1</xdr:row>
      <xdr:rowOff>69850</xdr:rowOff>
    </xdr:from>
    <xdr:to>
      <xdr:col>10</xdr:col>
      <xdr:colOff>1549400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B25351-3D55-084C-ADF2-9D8F7143A9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0</xdr:row>
      <xdr:rowOff>184150</xdr:rowOff>
    </xdr:from>
    <xdr:to>
      <xdr:col>16</xdr:col>
      <xdr:colOff>0</xdr:colOff>
      <xdr:row>24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A0B1F5-FF16-B548-A051-D463EADB34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80824" cy="630517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D42E715-CC04-3C47-8DD6-046B1BFE542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47D1EB4-DEC6-2648-AAC9-E87519C4559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0824" cy="630517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3</xdr:row>
      <xdr:rowOff>139700</xdr:rowOff>
    </xdr:from>
    <xdr:to>
      <xdr:col>16</xdr:col>
      <xdr:colOff>6350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26C8D4-DB4E-BB45-A8BA-619D98D00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1016000</xdr:colOff>
      <xdr:row>13</xdr:row>
      <xdr:rowOff>177800</xdr:rowOff>
    </xdr:from>
    <xdr:to>
      <xdr:col>5</xdr:col>
      <xdr:colOff>1054100</xdr:colOff>
      <xdr:row>34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60A1A1-C77D-1D4D-A0F5-EFB75A82C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3</xdr:row>
      <xdr:rowOff>127000</xdr:rowOff>
    </xdr:from>
    <xdr:to>
      <xdr:col>16</xdr:col>
      <xdr:colOff>241300</xdr:colOff>
      <xdr:row>20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E262A0-731C-B445-85BA-401FBEB2F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son Prim" refreshedDate="44807.65323541667" createdVersion="6" refreshedVersion="6" minRefreshableVersion="3" recordCount="4114" xr:uid="{3898F236-D835-AD45-80B7-7A60F4FABA7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son Prim" refreshedDate="44807.67505208333" createdVersion="6" refreshedVersion="6" minRefreshableVersion="3" recordCount="4114" xr:uid="{640C1D4F-3AA1-BB4C-9ABC-9451A02D41F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son Prim" refreshedDate="44816.670546064815" createdVersion="6" refreshedVersion="6" minRefreshableVersion="3" recordCount="4115" xr:uid="{7505669B-D280-C841-AF66-820902BEAB23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083EC3-B863-B643-8D2A-A40E09353F70}" name="PivotTable3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411CEE-3C35-D046-84AC-A2DDDC3F103C}" name="PivotTable6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0334E8-47A9-964F-80A5-7978878673A9}" name="PivotTable8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584A7-8BE9-C34C-9853-778EE4DE3137}" name="PivotTable5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A050D-6FD8-E649-904F-0AD09B8E2BB5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5.6640625" bestFit="1" customWidth="1"/>
    <col min="8" max="8" width="20.6640625" bestFit="1" customWidth="1"/>
    <col min="9" max="9" width="15.6640625" bestFit="1" customWidth="1"/>
    <col min="10" max="10" width="25" bestFit="1" customWidth="1"/>
    <col min="11" max="11" width="20" bestFit="1" customWidth="1"/>
  </cols>
  <sheetData>
    <row r="1" spans="1:6" x14ac:dyDescent="0.2">
      <c r="A1" s="11" t="s">
        <v>8222</v>
      </c>
      <c r="B1" t="s">
        <v>8364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B82D0-6A22-E94C-9905-604D94F0BC96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8380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2B13D-4AFA-7C46-AC09-B0AF388D5CD9}">
  <dimension ref="A1:F18"/>
  <sheetViews>
    <sheetView tabSelected="1"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11" t="s">
        <v>8380</v>
      </c>
      <c r="B1" t="s">
        <v>8364</v>
      </c>
    </row>
    <row r="2" spans="1:6" x14ac:dyDescent="0.2">
      <c r="A2" s="11" t="s">
        <v>8358</v>
      </c>
      <c r="B2" t="s">
        <v>8315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">
      <c r="A6" s="12" t="s">
        <v>8374</v>
      </c>
      <c r="B6" s="13">
        <v>56</v>
      </c>
      <c r="C6" s="13">
        <v>2</v>
      </c>
      <c r="D6" s="13">
        <v>33</v>
      </c>
      <c r="E6" s="13">
        <v>7</v>
      </c>
      <c r="F6" s="13">
        <v>98</v>
      </c>
    </row>
    <row r="7" spans="1:6" x14ac:dyDescent="0.2">
      <c r="A7" s="12" t="s">
        <v>8375</v>
      </c>
      <c r="B7" s="13">
        <v>71</v>
      </c>
      <c r="C7" s="13">
        <v>8</v>
      </c>
      <c r="D7" s="13">
        <v>39</v>
      </c>
      <c r="E7" s="13">
        <v>3</v>
      </c>
      <c r="F7" s="13">
        <v>121</v>
      </c>
    </row>
    <row r="8" spans="1:6" x14ac:dyDescent="0.2">
      <c r="A8" s="12" t="s">
        <v>8376</v>
      </c>
      <c r="B8" s="13">
        <v>56</v>
      </c>
      <c r="C8" s="13">
        <v>14</v>
      </c>
      <c r="D8" s="13">
        <v>33</v>
      </c>
      <c r="E8" s="13">
        <v>3</v>
      </c>
      <c r="F8" s="13">
        <v>106</v>
      </c>
    </row>
    <row r="9" spans="1:6" x14ac:dyDescent="0.2">
      <c r="A9" s="12" t="s">
        <v>8377</v>
      </c>
      <c r="B9" s="13">
        <v>71</v>
      </c>
      <c r="C9" s="13"/>
      <c r="D9" s="13">
        <v>40</v>
      </c>
      <c r="E9" s="13">
        <v>2</v>
      </c>
      <c r="F9" s="13">
        <v>113</v>
      </c>
    </row>
    <row r="10" spans="1:6" x14ac:dyDescent="0.2">
      <c r="A10" s="12" t="s">
        <v>8368</v>
      </c>
      <c r="B10" s="13">
        <v>111</v>
      </c>
      <c r="C10" s="13"/>
      <c r="D10" s="13">
        <v>52</v>
      </c>
      <c r="E10" s="13">
        <v>3</v>
      </c>
      <c r="F10" s="13">
        <v>166</v>
      </c>
    </row>
    <row r="11" spans="1:6" x14ac:dyDescent="0.2">
      <c r="A11" s="12" t="s">
        <v>8378</v>
      </c>
      <c r="B11" s="13">
        <v>100</v>
      </c>
      <c r="C11" s="13"/>
      <c r="D11" s="13">
        <v>49</v>
      </c>
      <c r="E11" s="13">
        <v>4</v>
      </c>
      <c r="F11" s="13">
        <v>153</v>
      </c>
    </row>
    <row r="12" spans="1:6" x14ac:dyDescent="0.2">
      <c r="A12" s="12" t="s">
        <v>8369</v>
      </c>
      <c r="B12" s="13">
        <v>87</v>
      </c>
      <c r="C12" s="13"/>
      <c r="D12" s="13">
        <v>50</v>
      </c>
      <c r="E12" s="13">
        <v>1</v>
      </c>
      <c r="F12" s="13">
        <v>138</v>
      </c>
    </row>
    <row r="13" spans="1:6" x14ac:dyDescent="0.2">
      <c r="A13" s="12" t="s">
        <v>8370</v>
      </c>
      <c r="B13" s="13">
        <v>72</v>
      </c>
      <c r="C13" s="13"/>
      <c r="D13" s="13">
        <v>47</v>
      </c>
      <c r="E13" s="13">
        <v>4</v>
      </c>
      <c r="F13" s="13">
        <v>123</v>
      </c>
    </row>
    <row r="14" spans="1:6" x14ac:dyDescent="0.2">
      <c r="A14" s="12" t="s">
        <v>8371</v>
      </c>
      <c r="B14" s="13">
        <v>59</v>
      </c>
      <c r="C14" s="13"/>
      <c r="D14" s="13">
        <v>34</v>
      </c>
      <c r="E14" s="13">
        <v>4</v>
      </c>
      <c r="F14" s="13">
        <v>97</v>
      </c>
    </row>
    <row r="15" spans="1:6" x14ac:dyDescent="0.2">
      <c r="A15" s="12" t="s">
        <v>8372</v>
      </c>
      <c r="B15" s="13">
        <v>65</v>
      </c>
      <c r="C15" s="13"/>
      <c r="D15" s="13">
        <v>50</v>
      </c>
      <c r="E15" s="13"/>
      <c r="F15" s="13">
        <v>115</v>
      </c>
    </row>
    <row r="16" spans="1:6" x14ac:dyDescent="0.2">
      <c r="A16" s="12" t="s">
        <v>8373</v>
      </c>
      <c r="B16" s="13">
        <v>54</v>
      </c>
      <c r="C16" s="13"/>
      <c r="D16" s="13">
        <v>31</v>
      </c>
      <c r="E16" s="13">
        <v>3</v>
      </c>
      <c r="F16" s="13">
        <v>88</v>
      </c>
    </row>
    <row r="17" spans="1:6" x14ac:dyDescent="0.2">
      <c r="A17" s="12" t="s">
        <v>8379</v>
      </c>
      <c r="B17" s="13">
        <v>37</v>
      </c>
      <c r="C17" s="13"/>
      <c r="D17" s="13">
        <v>35</v>
      </c>
      <c r="E17" s="13">
        <v>3</v>
      </c>
      <c r="F17" s="13">
        <v>75</v>
      </c>
    </row>
    <row r="18" spans="1:6" x14ac:dyDescent="0.2">
      <c r="A18" s="12" t="s">
        <v>8361</v>
      </c>
      <c r="B18" s="13">
        <v>839</v>
      </c>
      <c r="C18" s="13">
        <v>24</v>
      </c>
      <c r="D18" s="13">
        <v>493</v>
      </c>
      <c r="E18" s="13">
        <v>37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BCA79-F773-7949-9DF0-5C956FD1C99D}">
  <dimension ref="A1:H13"/>
  <sheetViews>
    <sheetView topLeftCell="A8" workbookViewId="0">
      <selection activeCell="G25" sqref="G25"/>
    </sheetView>
  </sheetViews>
  <sheetFormatPr baseColWidth="10" defaultRowHeight="15" x14ac:dyDescent="0.2"/>
  <cols>
    <col min="1" max="1" width="13.5" bestFit="1" customWidth="1"/>
    <col min="2" max="2" width="24" bestFit="1" customWidth="1"/>
    <col min="3" max="3" width="20.6640625" bestFit="1" customWidth="1"/>
    <col min="4" max="4" width="23.33203125" bestFit="1" customWidth="1"/>
    <col min="5" max="5" width="20.6640625" bestFit="1" customWidth="1"/>
    <col min="6" max="6" width="24" bestFit="1" customWidth="1"/>
    <col min="7" max="7" width="20.6640625" bestFit="1" customWidth="1"/>
    <col min="8" max="8" width="24" bestFit="1" customWidth="1"/>
    <col min="9" max="9" width="20.6640625" bestFit="1" customWidth="1"/>
    <col min="10" max="10" width="24" bestFit="1" customWidth="1"/>
    <col min="11" max="11" width="20.6640625" bestFit="1" customWidth="1"/>
    <col min="12" max="12" width="24" bestFit="1" customWidth="1"/>
    <col min="13" max="13" width="20.6640625" bestFit="1" customWidth="1"/>
    <col min="14" max="14" width="24" bestFit="1" customWidth="1"/>
    <col min="15" max="15" width="20.6640625" bestFit="1" customWidth="1"/>
    <col min="16" max="16" width="24" bestFit="1" customWidth="1"/>
    <col min="17" max="17" width="20.6640625" bestFit="1" customWidth="1"/>
    <col min="18" max="18" width="24" bestFit="1" customWidth="1"/>
    <col min="19" max="19" width="20.6640625" bestFit="1" customWidth="1"/>
    <col min="20" max="20" width="24" bestFit="1" customWidth="1"/>
    <col min="21" max="21" width="20.6640625" bestFit="1" customWidth="1"/>
    <col min="22" max="22" width="24" bestFit="1" customWidth="1"/>
    <col min="23" max="23" width="20.6640625" bestFit="1" customWidth="1"/>
    <col min="24" max="24" width="24" bestFit="1" customWidth="1"/>
    <col min="25" max="25" width="20.6640625" bestFit="1" customWidth="1"/>
    <col min="26" max="26" width="24" bestFit="1" customWidth="1"/>
    <col min="27" max="27" width="20.6640625" bestFit="1" customWidth="1"/>
    <col min="28" max="28" width="28.33203125" bestFit="1" customWidth="1"/>
    <col min="29" max="29" width="25" bestFit="1" customWidth="1"/>
    <col min="30" max="31" width="10.83203125" bestFit="1" customWidth="1"/>
    <col min="32" max="32" width="8.83203125" bestFit="1" customWidth="1"/>
    <col min="33" max="34" width="10.83203125" bestFit="1" customWidth="1"/>
    <col min="35" max="35" width="8.83203125" bestFit="1" customWidth="1"/>
    <col min="36" max="37" width="10.83203125" bestFit="1" customWidth="1"/>
    <col min="38" max="38" width="8" bestFit="1" customWidth="1"/>
    <col min="39" max="40" width="10.5" bestFit="1" customWidth="1"/>
    <col min="41" max="41" width="10" bestFit="1" customWidth="1"/>
    <col min="42" max="43" width="10.83203125" bestFit="1" customWidth="1"/>
    <col min="44" max="44" width="8.83203125" bestFit="1" customWidth="1"/>
    <col min="45" max="46" width="10.83203125" bestFit="1" customWidth="1"/>
    <col min="47" max="47" width="8.83203125" bestFit="1" customWidth="1"/>
    <col min="48" max="49" width="10.83203125" bestFit="1" customWidth="1"/>
    <col min="50" max="50" width="8.83203125" bestFit="1" customWidth="1"/>
    <col min="51" max="52" width="10.83203125" bestFit="1" customWidth="1"/>
    <col min="53" max="53" width="8.83203125" bestFit="1" customWidth="1"/>
    <col min="54" max="55" width="10.83203125" bestFit="1" customWidth="1"/>
    <col min="56" max="56" width="8.83203125" bestFit="1" customWidth="1"/>
    <col min="57" max="57" width="7.83203125" bestFit="1" customWidth="1"/>
    <col min="58" max="58" width="10.83203125" bestFit="1" customWidth="1"/>
    <col min="59" max="59" width="8.83203125" bestFit="1" customWidth="1"/>
    <col min="60" max="61" width="10.83203125" bestFit="1" customWidth="1"/>
    <col min="62" max="62" width="8.83203125" bestFit="1" customWidth="1"/>
    <col min="63" max="64" width="10.83203125" bestFit="1" customWidth="1"/>
    <col min="65" max="65" width="8.83203125" bestFit="1" customWidth="1"/>
    <col min="66" max="66" width="10.83203125" bestFit="1" customWidth="1"/>
    <col min="67" max="67" width="9.83203125" bestFit="1" customWidth="1"/>
    <col min="68" max="68" width="8.83203125" bestFit="1" customWidth="1"/>
    <col min="69" max="70" width="10.83203125" bestFit="1" customWidth="1"/>
    <col min="71" max="71" width="8.83203125" bestFit="1" customWidth="1"/>
    <col min="72" max="73" width="10.83203125" bestFit="1" customWidth="1"/>
    <col min="74" max="74" width="8.83203125" bestFit="1" customWidth="1"/>
    <col min="75" max="76" width="10.83203125" bestFit="1" customWidth="1"/>
    <col min="77" max="77" width="8" bestFit="1" customWidth="1"/>
    <col min="78" max="79" width="10.5" bestFit="1" customWidth="1"/>
    <col min="80" max="80" width="23.33203125" bestFit="1" customWidth="1"/>
    <col min="81" max="82" width="10.83203125" bestFit="1" customWidth="1"/>
    <col min="83" max="83" width="8.83203125" bestFit="1" customWidth="1"/>
    <col min="84" max="85" width="10.83203125" bestFit="1" customWidth="1"/>
    <col min="86" max="86" width="8.83203125" bestFit="1" customWidth="1"/>
    <col min="87" max="88" width="10.83203125" bestFit="1" customWidth="1"/>
    <col min="89" max="89" width="8.83203125" bestFit="1" customWidth="1"/>
    <col min="90" max="91" width="10.83203125" bestFit="1" customWidth="1"/>
    <col min="92" max="92" width="8.83203125" bestFit="1" customWidth="1"/>
    <col min="93" max="94" width="10.83203125" bestFit="1" customWidth="1"/>
    <col min="95" max="95" width="8.83203125" bestFit="1" customWidth="1"/>
    <col min="96" max="96" width="7.83203125" bestFit="1" customWidth="1"/>
    <col min="97" max="97" width="10.83203125" bestFit="1" customWidth="1"/>
    <col min="98" max="98" width="8.83203125" bestFit="1" customWidth="1"/>
    <col min="99" max="100" width="10.83203125" bestFit="1" customWidth="1"/>
    <col min="101" max="101" width="8.83203125" bestFit="1" customWidth="1"/>
    <col min="102" max="103" width="10.83203125" bestFit="1" customWidth="1"/>
    <col min="104" max="104" width="8.83203125" bestFit="1" customWidth="1"/>
    <col min="106" max="106" width="9.83203125" bestFit="1" customWidth="1"/>
    <col min="107" max="107" width="8.83203125" bestFit="1" customWidth="1"/>
    <col min="108" max="109" width="10.83203125" bestFit="1" customWidth="1"/>
    <col min="110" max="110" width="8.83203125" bestFit="1" customWidth="1"/>
    <col min="111" max="112" width="10.83203125" bestFit="1" customWidth="1"/>
    <col min="113" max="113" width="8.83203125" bestFit="1" customWidth="1"/>
    <col min="114" max="115" width="10.83203125" bestFit="1" customWidth="1"/>
    <col min="116" max="116" width="8" bestFit="1" customWidth="1"/>
    <col min="117" max="118" width="10.5" bestFit="1" customWidth="1"/>
    <col min="119" max="119" width="28.33203125" bestFit="1" customWidth="1"/>
    <col min="120" max="120" width="25" bestFit="1" customWidth="1"/>
    <col min="121" max="121" width="27.6640625" bestFit="1" customWidth="1"/>
    <col min="124" max="124" width="20.6640625" bestFit="1" customWidth="1"/>
    <col min="127" max="127" width="23.33203125" bestFit="1" customWidth="1"/>
    <col min="130" max="130" width="36.1640625" bestFit="1" customWidth="1"/>
    <col min="131" max="131" width="33" bestFit="1" customWidth="1"/>
    <col min="132" max="132" width="35.5" bestFit="1" customWidth="1"/>
    <col min="133" max="133" width="24" bestFit="1" customWidth="1"/>
    <col min="136" max="136" width="20.6640625" bestFit="1" customWidth="1"/>
    <col min="139" max="139" width="23.33203125" bestFit="1" customWidth="1"/>
    <col min="142" max="142" width="36" bestFit="1" customWidth="1"/>
    <col min="143" max="143" width="32.83203125" bestFit="1" customWidth="1"/>
    <col min="144" max="144" width="35.33203125" bestFit="1" customWidth="1"/>
    <col min="145" max="145" width="24" bestFit="1" customWidth="1"/>
    <col min="146" max="147" width="10.5" bestFit="1" customWidth="1"/>
    <col min="148" max="148" width="20.6640625" bestFit="1" customWidth="1"/>
    <col min="149" max="150" width="10.5" bestFit="1" customWidth="1"/>
    <col min="151" max="151" width="23.33203125" bestFit="1" customWidth="1"/>
    <col min="152" max="153" width="10.5" bestFit="1" customWidth="1"/>
    <col min="154" max="154" width="29.6640625" bestFit="1" customWidth="1"/>
    <col min="155" max="155" width="26.33203125" bestFit="1" customWidth="1"/>
    <col min="156" max="156" width="29" bestFit="1" customWidth="1"/>
    <col min="157" max="157" width="28.33203125" bestFit="1" customWidth="1"/>
    <col min="158" max="158" width="25" bestFit="1" customWidth="1"/>
    <col min="159" max="159" width="27.6640625" bestFit="1" customWidth="1"/>
  </cols>
  <sheetData>
    <row r="1" spans="1:8" s="16" customFormat="1" x14ac:dyDescent="0.2">
      <c r="A1" s="16" t="s">
        <v>8383</v>
      </c>
      <c r="B1" s="16" t="s">
        <v>8403</v>
      </c>
      <c r="C1" s="16" t="s">
        <v>8404</v>
      </c>
      <c r="D1" s="16" t="s">
        <v>8405</v>
      </c>
      <c r="E1" s="16" t="s">
        <v>8406</v>
      </c>
      <c r="F1" s="16" t="s">
        <v>8407</v>
      </c>
      <c r="G1" s="16" t="s">
        <v>8408</v>
      </c>
      <c r="H1" s="16" t="s">
        <v>8409</v>
      </c>
    </row>
    <row r="2" spans="1:8" x14ac:dyDescent="0.2">
      <c r="A2" t="s">
        <v>8410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SUM($B2, $C2, $D2)</f>
        <v>186</v>
      </c>
      <c r="F2" s="71">
        <f>ROUND(B2/$E2, 4)</f>
        <v>0.7581</v>
      </c>
      <c r="G2" s="71">
        <f t="shared" ref="G2:H13" si="0">ROUND(C2/$E2, 4)</f>
        <v>0.2419</v>
      </c>
      <c r="H2" s="71">
        <f t="shared" si="0"/>
        <v>0</v>
      </c>
    </row>
    <row r="3" spans="1:8" x14ac:dyDescent="0.2">
      <c r="A3" t="s">
        <v>8411</v>
      </c>
      <c r="B3">
        <f>COUNTIFS(Kickstarter!$D:$D, "&gt;=1000", Kickstarter!$F:$F, "Successful", Kickstarter!$D:$D, "&lt;5000", Kickstarter!$R:$R, "plays")</f>
        <v>388</v>
      </c>
      <c r="C3">
        <f>COUNTIFS(Kickstarter!$D:$D, "&gt;=1000", Kickstarter!$F:$F, "Failed", Kickstarter!$D:$D, "&lt;=4999", Kickstarter!$R:$R, "plays")</f>
        <v>146</v>
      </c>
      <c r="D3">
        <f>COUNTIFS(Kickstarter!$D:$D, "&gt;=1000", Kickstarter!$F:$F, "Canceled", Kickstarter!$D:$D, "&lt;=4999", Kickstarter!$R:$R, "plays")</f>
        <v>0</v>
      </c>
      <c r="E3">
        <f t="shared" ref="E3:E13" si="1">SUM($B3, $C3, $D3)</f>
        <v>534</v>
      </c>
      <c r="F3" s="71">
        <f t="shared" ref="F3:F13" si="2">ROUND(B3/$E3, 4)</f>
        <v>0.72660000000000002</v>
      </c>
      <c r="G3" s="71">
        <f t="shared" si="0"/>
        <v>0.27339999999999998</v>
      </c>
      <c r="H3" s="71">
        <f t="shared" si="0"/>
        <v>0</v>
      </c>
    </row>
    <row r="4" spans="1:8" x14ac:dyDescent="0.2">
      <c r="A4" t="s">
        <v>8412</v>
      </c>
      <c r="B4">
        <f>COUNTIFS(Kickstarter!$D:$D, "&gt;=5000", Kickstarter!$F:$F, "Successful", Kickstarter!$D:$D, "&lt;10000", Kickstarter!$R:$R, "plays")</f>
        <v>93</v>
      </c>
      <c r="C4">
        <f>COUNTIFS(Kickstarter!$D:$D, "&gt;=5000", Kickstarter!$F:$F, "Failed", Kickstarter!$D:$D, "&lt;=9999", Kickstarter!$R:$R, "plays")</f>
        <v>76</v>
      </c>
      <c r="D4">
        <f>COUNTIFS(Kickstarter!$D:$D, "&gt;=5000", Kickstarter!$F:$F, "Canceled", Kickstarter!$D:$D, "&lt;=9999", Kickstarter!$R:$R, "plays")</f>
        <v>0</v>
      </c>
      <c r="E4">
        <f t="shared" si="1"/>
        <v>169</v>
      </c>
      <c r="F4" s="71">
        <f t="shared" si="2"/>
        <v>0.55030000000000001</v>
      </c>
      <c r="G4" s="71">
        <f t="shared" si="0"/>
        <v>0.44969999999999999</v>
      </c>
      <c r="H4" s="71">
        <f t="shared" si="0"/>
        <v>0</v>
      </c>
    </row>
    <row r="5" spans="1:8" x14ac:dyDescent="0.2">
      <c r="A5" t="s">
        <v>8413</v>
      </c>
      <c r="B5">
        <f>COUNTIFS(Kickstarter!$D:$D, "&gt;=10000", Kickstarter!$F:$F, "Successful", Kickstarter!$D:$D, "&lt;=14999", Kickstarter!$R:$R, "plays")</f>
        <v>39</v>
      </c>
      <c r="C5">
        <f>COUNTIFS(Kickstarter!$D:$D, "&gt;=10000", Kickstarter!$F:$F, "Failed", Kickstarter!$D:$D, "&lt;=14999", Kickstarter!$R:$R, "plays")</f>
        <v>33</v>
      </c>
      <c r="D5">
        <f>COUNTIFS(Kickstarter!$D:$D, "&gt;=10000", Kickstarter!$F:$F, "Canceled", Kickstarter!$D:$D, "&lt;=14999", Kickstarter!$R:$R, "plays")</f>
        <v>0</v>
      </c>
      <c r="E5">
        <f t="shared" si="1"/>
        <v>72</v>
      </c>
      <c r="F5" s="71">
        <f t="shared" si="2"/>
        <v>0.54169999999999996</v>
      </c>
      <c r="G5" s="71">
        <f t="shared" si="0"/>
        <v>0.45829999999999999</v>
      </c>
      <c r="H5" s="71">
        <f t="shared" si="0"/>
        <v>0</v>
      </c>
    </row>
    <row r="6" spans="1:8" x14ac:dyDescent="0.2">
      <c r="A6" t="s">
        <v>8414</v>
      </c>
      <c r="B6">
        <f>COUNTIFS(Kickstarter!$D:$D, "&gt;=15000", Kickstarter!$F:$F, "Successful", Kickstarter!$D:$D, "&lt;=19999", Kickstarter!$R:$R, "plays")</f>
        <v>12</v>
      </c>
      <c r="C6">
        <f>COUNTIFS(Kickstarter!$D:$D, "&gt;=15000", Kickstarter!$F:$F, "Failed", Kickstarter!$D:$D, "&lt;=19999", Kickstarter!$R:$R, "plays")</f>
        <v>12</v>
      </c>
      <c r="D6">
        <f>COUNTIFS(Kickstarter!$D:$D, "&gt;=15000", Kickstarter!$F:$F, "Canceled", Kickstarter!$D:$D, "&lt;=19999", Kickstarter!$R:$R, "plays")</f>
        <v>0</v>
      </c>
      <c r="E6">
        <f t="shared" si="1"/>
        <v>24</v>
      </c>
      <c r="F6" s="71">
        <f t="shared" si="2"/>
        <v>0.5</v>
      </c>
      <c r="G6" s="71">
        <f t="shared" si="0"/>
        <v>0.5</v>
      </c>
      <c r="H6" s="71">
        <f t="shared" si="0"/>
        <v>0</v>
      </c>
    </row>
    <row r="7" spans="1:8" x14ac:dyDescent="0.2">
      <c r="A7" t="s">
        <v>8415</v>
      </c>
      <c r="B7">
        <f>COUNTIFS(Kickstarter!$D:$D, "&gt;=2000", Kickstarter!$F:$F, "Successful", Kickstarter!$D:$D, "&lt;=24999", Kickstarter!$R:$R, "plays")</f>
        <v>414</v>
      </c>
      <c r="C7">
        <f>COUNTIFS(Kickstarter!$D:$D, "&gt;=2000", Kickstarter!$F:$F, "Failed", Kickstarter!$D:$D, "&lt;=24999", Kickstarter!$R:$R, "plays")</f>
        <v>226</v>
      </c>
      <c r="D7">
        <f>COUNTIFS(Kickstarter!$D:$D, "&gt;=2000", Kickstarter!$F:$F, "Canceled", Kickstarter!$D:$D, "&lt;=24999", Kickstarter!$R:$R, "plays")</f>
        <v>0</v>
      </c>
      <c r="E7">
        <f t="shared" si="1"/>
        <v>640</v>
      </c>
      <c r="F7" s="71">
        <f t="shared" si="2"/>
        <v>0.64690000000000003</v>
      </c>
      <c r="G7" s="71">
        <f t="shared" si="0"/>
        <v>0.35310000000000002</v>
      </c>
      <c r="H7" s="71">
        <f t="shared" si="0"/>
        <v>0</v>
      </c>
    </row>
    <row r="8" spans="1:8" x14ac:dyDescent="0.2">
      <c r="A8" t="s">
        <v>8416</v>
      </c>
      <c r="B8">
        <f>COUNTIFS(Kickstarter!$D:$D, "&gt;=25000", Kickstarter!$F:$F, "Successful", Kickstarter!$D:$D, "&lt;=29999", Kickstarter!$R:$R, "plays")</f>
        <v>1</v>
      </c>
      <c r="C8">
        <f>COUNTIFS(Kickstarter!$D:$D, "&gt;=25000", Kickstarter!$F:$F, "Failed", Kickstarter!$D:$D, "&lt;=29999", Kickstarter!$R:$R, "plays")</f>
        <v>4</v>
      </c>
      <c r="D8">
        <f>COUNTIFS(Kickstarter!$D:$D, "&gt;=25000", Kickstarter!$F:$F, "Canceled", Kickstarter!$D:$D, "&lt;=29999", Kickstarter!$R:$R, "plays")</f>
        <v>0</v>
      </c>
      <c r="E8">
        <f t="shared" si="1"/>
        <v>5</v>
      </c>
      <c r="F8" s="71">
        <f t="shared" si="2"/>
        <v>0.2</v>
      </c>
      <c r="G8" s="71">
        <f t="shared" si="0"/>
        <v>0.8</v>
      </c>
      <c r="H8" s="71">
        <f t="shared" si="0"/>
        <v>0</v>
      </c>
    </row>
    <row r="9" spans="1:8" x14ac:dyDescent="0.2">
      <c r="A9" t="s">
        <v>8417</v>
      </c>
      <c r="B9">
        <f>COUNTIFS(Kickstarter!$D:$D, "&gt;=30000", Kickstarter!$F:$F, "Successful", Kickstarter!$D:$D, "&lt;=34999", Kickstarter!$R:$R, "plays")</f>
        <v>3</v>
      </c>
      <c r="C9">
        <f>COUNTIFS(Kickstarter!$D:$D, "&gt;=30000", Kickstarter!$F:$F, "Failed", Kickstarter!$D:$D, "&lt;=34999", Kickstarter!$R:$R, "plays")</f>
        <v>8</v>
      </c>
      <c r="D9">
        <f>COUNTIFS(Kickstarter!$D:$D, "&gt;=30000", Kickstarter!$F:$F, "Canceled", Kickstarter!$D:$D, "&lt;=34999", Kickstarter!$R:$R, "plays")</f>
        <v>0</v>
      </c>
      <c r="E9">
        <f t="shared" si="1"/>
        <v>11</v>
      </c>
      <c r="F9" s="71">
        <f t="shared" si="2"/>
        <v>0.2727</v>
      </c>
      <c r="G9" s="71">
        <f t="shared" si="0"/>
        <v>0.72729999999999995</v>
      </c>
      <c r="H9" s="71">
        <f t="shared" si="0"/>
        <v>0</v>
      </c>
    </row>
    <row r="10" spans="1:8" x14ac:dyDescent="0.2">
      <c r="A10" t="s">
        <v>8418</v>
      </c>
      <c r="B10">
        <f>COUNTIFS(Kickstarter!$D:$D, "&gt;=35000", Kickstarter!$F:$F, "Successful", Kickstarter!$D:$D, "&lt;=39999", Kickstarter!$R:$R, "plays")</f>
        <v>4</v>
      </c>
      <c r="C10">
        <f>COUNTIFS(Kickstarter!$D:$D, "&gt;=35000", Kickstarter!$F:$F, "Failed", Kickstarter!$D:$D, "&lt;=39999", Kickstarter!$R:$R, "plays")</f>
        <v>2</v>
      </c>
      <c r="D10">
        <f>COUNTIFS(Kickstarter!$D:$D, "&gt;=35000", Kickstarter!$F:$F, "Canceled", Kickstarter!$D:$D, "&lt;=39999", Kickstarter!$R:$R, "plays")</f>
        <v>0</v>
      </c>
      <c r="E10">
        <f t="shared" si="1"/>
        <v>6</v>
      </c>
      <c r="F10" s="71">
        <f t="shared" si="2"/>
        <v>0.66669999999999996</v>
      </c>
      <c r="G10" s="71">
        <f t="shared" si="0"/>
        <v>0.33329999999999999</v>
      </c>
      <c r="H10" s="71">
        <f t="shared" si="0"/>
        <v>0</v>
      </c>
    </row>
    <row r="11" spans="1:8" x14ac:dyDescent="0.2">
      <c r="A11" t="s">
        <v>8419</v>
      </c>
      <c r="B11">
        <f>COUNTIFS(Kickstarter!$D:$D, "&gt;=40000", Kickstarter!$F:$F, "Successful", Kickstarter!$D:$D, "&lt;=44999", Kickstarter!$R:$R, "plays")</f>
        <v>2</v>
      </c>
      <c r="C11">
        <f>COUNTIFS(Kickstarter!$D:$D, "&gt;=40000", Kickstarter!$F:$F, "Failed", Kickstarter!$D:$D, "&lt;=44999", Kickstarter!$R:$R, "plays")</f>
        <v>1</v>
      </c>
      <c r="D11">
        <f>COUNTIFS(Kickstarter!$D:$D, "&gt;=40000", Kickstarter!$F:$F, "Canceled", Kickstarter!$D:$D, "&lt;=44999", Kickstarter!$R:$R, "plays")</f>
        <v>0</v>
      </c>
      <c r="E11">
        <f t="shared" si="1"/>
        <v>3</v>
      </c>
      <c r="F11" s="71">
        <f t="shared" si="2"/>
        <v>0.66669999999999996</v>
      </c>
      <c r="G11" s="71">
        <f t="shared" si="0"/>
        <v>0.33329999999999999</v>
      </c>
      <c r="H11" s="71">
        <f t="shared" si="0"/>
        <v>0</v>
      </c>
    </row>
    <row r="12" spans="1:8" x14ac:dyDescent="0.2">
      <c r="A12" t="s">
        <v>8420</v>
      </c>
      <c r="B12">
        <f>COUNTIFS(Kickstarter!$D:$D, "&gt;=45000", Kickstarter!$F:$F, "Successful", Kickstarter!$D:$D, "&lt;=49999", Kickstarter!$R:$R, "plays")</f>
        <v>0</v>
      </c>
      <c r="C12">
        <f>COUNTIFS(Kickstarter!$D:$D, "&gt;=45000", Kickstarter!$F:$F, "Failed", Kickstarter!$D:$D, "&lt;=49999", Kickstarter!$R:$R, "plays")</f>
        <v>1</v>
      </c>
      <c r="D12">
        <f>COUNTIFS(Kickstarter!$D:$D, "&gt;=45000", Kickstarter!$F:$F, "Canceled", Kickstarter!$D:$D, "&lt;=49999", Kickstarter!$R:$R, "plays")</f>
        <v>0</v>
      </c>
      <c r="E12">
        <f t="shared" si="1"/>
        <v>1</v>
      </c>
      <c r="F12" s="71">
        <f t="shared" si="2"/>
        <v>0</v>
      </c>
      <c r="G12" s="71">
        <f t="shared" si="0"/>
        <v>1</v>
      </c>
      <c r="H12" s="71">
        <f t="shared" si="0"/>
        <v>0</v>
      </c>
    </row>
    <row r="13" spans="1:8" x14ac:dyDescent="0.2">
      <c r="A13" t="s">
        <v>8421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1"/>
        <v>16</v>
      </c>
      <c r="F13" s="71">
        <f t="shared" si="2"/>
        <v>0.125</v>
      </c>
      <c r="G13" s="71">
        <f t="shared" si="0"/>
        <v>0.875</v>
      </c>
      <c r="H13" s="71">
        <f t="shared" si="0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2" ySplit="521" topLeftCell="C2924" activePane="bottomRight" state="frozen"/>
      <selection pane="topRight" activeCell="C1" sqref="C1"/>
      <selection pane="bottomLeft" activeCell="A522" sqref="A522"/>
      <selection pane="bottomRight" activeCell="D4" sqref="D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1640625" customWidth="1"/>
    <col min="16" max="16" width="14.6640625" customWidth="1"/>
    <col min="17" max="17" width="21.83203125" customWidth="1"/>
    <col min="18" max="18" width="15" customWidth="1"/>
    <col min="19" max="19" width="20.5" customWidth="1"/>
    <col min="20" max="20" width="19.3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8366</v>
      </c>
      <c r="T1" s="1" t="s">
        <v>8367</v>
      </c>
      <c r="U1" s="1" t="s">
        <v>8380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43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IFERROR(ROUND(E2844/L2844,2),0)</f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ref="P2845:P2908" si="225">IFERROR(ROUND(E2845/L2845,2),0)</f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5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5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5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5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5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5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5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5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5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5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5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5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5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5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5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5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5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5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5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5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5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5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5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5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5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5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5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5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5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5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5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5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5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5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5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5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5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>
        <f t="shared" si="225"/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ref="P2909:P2972" si="230">IFERROR(ROUND(E2909/L2909,2),0)</f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30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30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30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30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30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30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30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30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30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30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30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30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30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30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30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30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30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30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30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30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30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30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30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30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30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30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30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30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30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30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30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30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si="230"/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ref="P2973:P3036" si="235">IFERROR(ROUND(E2973/L2973,2),0)</f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5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5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5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5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5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5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5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5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5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5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5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5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5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5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5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5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5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5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5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5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5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5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5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5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5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5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5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5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5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5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5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5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5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si="235"/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ref="P3037:P3100" si="240">IFERROR(ROUND(E3037/L3037,2),0)</f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40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40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40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40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40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40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40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40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40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40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40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40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40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40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40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40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40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40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40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40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40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40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40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40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40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40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40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40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40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40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40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40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40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si="240"/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ref="P3101:P3164" si="245">IFERROR(ROUND(E3101/L3101,2),0)</f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5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5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5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5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5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5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5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5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5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5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5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5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5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5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5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5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5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5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5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5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5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5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5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5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5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5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5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5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5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5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5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5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5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si="245"/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ref="P3165:P3228" si="250">IFERROR(ROUND(E3165/L3165,2),0)</f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50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50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50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50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50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50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50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50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50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50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50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50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50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50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50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50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50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50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50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50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50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50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50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50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50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50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50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50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50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50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50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50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50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si="250"/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ref="P3229:P3292" si="255">IFERROR(ROUND(E3229/L3229,2),0)</f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5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5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5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5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5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5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5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5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5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5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5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5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5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5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5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5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5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5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5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5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5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5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5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5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5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5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5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5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5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5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5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5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5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si="255"/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ref="P3293:P3356" si="260">IFERROR(ROUND(E3293/L3293,2),0)</f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60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60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60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60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60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60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60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60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60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60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60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60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60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60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60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60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60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60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60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60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60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60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60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60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60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60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60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60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60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60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60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60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60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si="260"/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ref="P3357:P3420" si="265">IFERROR(ROUND(E3357/L3357,2),0)</f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5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5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5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5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5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5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5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5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5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5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5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5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5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5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5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5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5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5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5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5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5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5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5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5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5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5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5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5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5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5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5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5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5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si="265"/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ref="P3421:P3484" si="270">IFERROR(ROUND(E3421/L3421,2),0)</f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70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70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70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70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70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70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70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70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70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70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70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70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70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70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70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70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70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70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70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70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70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70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70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70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70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70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70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70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70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70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70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70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70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si="270"/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ref="P3485:P3548" si="275">IFERROR(ROUND(E3485/L3485,2),0)</f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5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5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5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5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5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5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5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5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5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5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5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5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5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5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5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5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5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5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5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5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5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5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5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5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5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5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5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5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5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5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5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5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5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si="275"/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ref="P3549:P3612" si="280">IFERROR(ROUND(E3549/L3549,2),0)</f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80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80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80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80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80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80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80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80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80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80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80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80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80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80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80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80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80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80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80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80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80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80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80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80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80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80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80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80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80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80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80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80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80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si="280"/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ref="P3613:P3676" si="285">IFERROR(ROUND(E3613/L3613,2),0)</f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5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5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5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5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5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5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5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5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5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5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5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5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5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5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5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5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5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5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5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5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5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5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5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5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5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5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5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5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5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5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5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5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5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si="285"/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ref="P3677:P3740" si="290">IFERROR(ROUND(E3677/L3677,2),0)</f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90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90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90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90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90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90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90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90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90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90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90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90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90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90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90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90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90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90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90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90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90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90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90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90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90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90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90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90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90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90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90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90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90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si="290"/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ref="P3741:P3804" si="295">IFERROR(ROUND(E3741/L3741,2),0)</f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5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5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5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5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5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5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5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5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5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5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5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5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5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5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5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5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5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5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5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5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5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5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5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5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5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5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5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5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5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5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si="295"/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ref="P3805:P3868" si="300">IFERROR(ROUND(E3805/L3805,2),0)</f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300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300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300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300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300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300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300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300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300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300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300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300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300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300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300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300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300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300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300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300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300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300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300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300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300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300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300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300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300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300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300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300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300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si="300"/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ref="P3869:P3932" si="305">IFERROR(ROUND(E3869/L3869,2),0)</f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5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5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5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5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5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5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5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5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5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5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5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5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5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5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5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5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5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5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5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5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5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5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5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5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5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5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5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5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5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5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5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5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5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si="305"/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ref="P3933:P3996" si="310">IFERROR(ROUND(E3933/L3933,2),0)</f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10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10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10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10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10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10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10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10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10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10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10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10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10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10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10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10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10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10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10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10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10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10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10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10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10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10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10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10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10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10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10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10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10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si="310"/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ref="P3997:P4060" si="315">IFERROR(ROUND(E3997/L3997,2),0)</f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5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5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5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5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5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5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5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5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5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5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5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5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5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5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5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5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5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5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5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5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5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5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5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5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5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5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5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5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5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5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5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5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5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si="315"/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ref="P4061:P4115" si="320">IFERROR(ROUND(E4061/L4061,2),0)</f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20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20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20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20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20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20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20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20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20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20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20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20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20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20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20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20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20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20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20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20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20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20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20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20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20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20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20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20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20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20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20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20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20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>
        <f t="shared" si="320"/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C4F10CA2-AF27-BC4A-8ECD-87DCE02FE752}"/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live">
      <formula>NOT(ISERROR(SEARCH("live",F1)))</formula>
    </cfRule>
    <cfRule type="containsText" dxfId="9" priority="5" operator="containsText" text="failed">
      <formula>NOT(ISERROR(SEARCH("failed",F1)))</formula>
    </cfRule>
    <cfRule type="containsText" dxfId="8" priority="7" operator="containsText" text="successful">
      <formula>NOT(ISERROR(SEARCH("successful",F1)))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8412C-63EA-3B4F-BDCB-F0B70D24A7CE}">
  <dimension ref="A1:K16"/>
  <sheetViews>
    <sheetView workbookViewId="0">
      <selection activeCell="B12" sqref="B12"/>
    </sheetView>
  </sheetViews>
  <sheetFormatPr baseColWidth="10" defaultRowHeight="15" x14ac:dyDescent="0.2"/>
  <cols>
    <col min="1" max="1" width="24.1640625" bestFit="1" customWidth="1"/>
    <col min="2" max="2" width="8.83203125" bestFit="1" customWidth="1"/>
    <col min="3" max="3" width="7.6640625" bestFit="1" customWidth="1"/>
    <col min="5" max="5" width="13.1640625" bestFit="1" customWidth="1"/>
    <col min="6" max="6" width="8.83203125" bestFit="1" customWidth="1"/>
    <col min="7" max="7" width="7.6640625" bestFit="1" customWidth="1"/>
    <col min="9" max="9" width="13.1640625" bestFit="1" customWidth="1"/>
    <col min="10" max="10" width="8.83203125" bestFit="1" customWidth="1"/>
    <col min="11" max="11" width="8.6640625" bestFit="1" customWidth="1"/>
  </cols>
  <sheetData>
    <row r="1" spans="1:11" ht="50" customHeight="1" x14ac:dyDescent="0.2">
      <c r="A1" t="s">
        <v>8392</v>
      </c>
      <c r="B1" t="s">
        <v>8389</v>
      </c>
      <c r="C1" t="s">
        <v>8390</v>
      </c>
      <c r="E1" t="s">
        <v>8393</v>
      </c>
      <c r="F1" t="s">
        <v>8389</v>
      </c>
      <c r="G1" t="s">
        <v>8390</v>
      </c>
      <c r="I1" t="s">
        <v>8394</v>
      </c>
      <c r="J1" t="s">
        <v>8389</v>
      </c>
      <c r="K1" t="s">
        <v>8390</v>
      </c>
    </row>
    <row r="2" spans="1:11" ht="50" customHeight="1" x14ac:dyDescent="0.2">
      <c r="A2" t="s">
        <v>8385</v>
      </c>
      <c r="B2" s="19" t="e">
        <f>AVERAGE(#REF!)</f>
        <v>#REF!</v>
      </c>
      <c r="C2" s="19" t="e">
        <f>AVERAGE(#REF!)</f>
        <v>#REF!</v>
      </c>
      <c r="E2" t="s">
        <v>8385</v>
      </c>
      <c r="F2" s="19">
        <f>AVERAGE('Successful US Photobooks'!$D:$D)</f>
        <v>11797.983870967742</v>
      </c>
      <c r="G2" s="19">
        <f>AVERAGE('Failed US Photobooks'!$D:$D)</f>
        <v>19033.823529411766</v>
      </c>
      <c r="I2" t="s">
        <v>8385</v>
      </c>
      <c r="J2" s="19">
        <f>AVERAGE('Successful US Spaces'!$D:$D)</f>
        <v>18396.529411764706</v>
      </c>
      <c r="K2" s="19">
        <f>AVERAGE('Failed US Spaces'!$D:$D)</f>
        <v>264984.57627118647</v>
      </c>
    </row>
    <row r="3" spans="1:11" ht="50" customHeight="1" x14ac:dyDescent="0.2">
      <c r="A3" t="s">
        <v>8386</v>
      </c>
      <c r="B3" s="19" t="e">
        <f>MEDIAN(#REF!)</f>
        <v>#REF!</v>
      </c>
      <c r="C3" s="19" t="e">
        <f>MEDIAN(#REF!)</f>
        <v>#REF!</v>
      </c>
      <c r="E3" t="s">
        <v>8386</v>
      </c>
      <c r="F3" s="19">
        <f>MEDIAN('Successful US Photobooks'!$D:$D)</f>
        <v>9000</v>
      </c>
      <c r="G3" s="19">
        <f>MEDIAN('Failed US Photobooks'!$D:$D)</f>
        <v>15750</v>
      </c>
      <c r="I3" t="s">
        <v>8386</v>
      </c>
      <c r="J3" s="19">
        <f>MEDIAN('Successful US Spaces'!$D:$D)</f>
        <v>8500</v>
      </c>
      <c r="K3" s="19">
        <f>MEDIAN('Failed US Spaces'!$D:$D)</f>
        <v>25000</v>
      </c>
    </row>
    <row r="4" spans="1:11" ht="50" customHeight="1" x14ac:dyDescent="0.2">
      <c r="A4" t="s">
        <v>8400</v>
      </c>
      <c r="B4" s="19" t="e">
        <f>_xlfn.STDEV.P(#REF!)</f>
        <v>#REF!</v>
      </c>
      <c r="C4" s="19" t="e">
        <f>_xlfn.STDEV.P(#REF!)</f>
        <v>#REF!</v>
      </c>
      <c r="F4" s="19"/>
      <c r="G4" s="19"/>
      <c r="J4" s="19"/>
      <c r="K4" s="19"/>
    </row>
    <row r="5" spans="1:11" ht="50" customHeight="1" x14ac:dyDescent="0.2">
      <c r="A5" t="s">
        <v>8399</v>
      </c>
      <c r="B5" s="19" t="e">
        <f>_xlfn.QUARTILE.EXC(#REF!, 3)</f>
        <v>#REF!</v>
      </c>
      <c r="C5" s="19" t="e">
        <f>_xlfn.QUARTILE.EXC(#REF!, 3)</f>
        <v>#REF!</v>
      </c>
      <c r="E5" t="s">
        <v>8387</v>
      </c>
      <c r="F5" s="19">
        <f>AVERAGE('Successful US Photobooks'!$E:$E)</f>
        <v>16550.925645161289</v>
      </c>
      <c r="G5" s="19">
        <f>AVERAGE('Failed US Photobooks'!$E:$E)</f>
        <v>4461.6611764705876</v>
      </c>
      <c r="I5" t="s">
        <v>8387</v>
      </c>
      <c r="J5" s="19">
        <f>AVERAGE('Successful US Spaces'!$E:$E)</f>
        <v>22944.292205882353</v>
      </c>
      <c r="K5" s="19">
        <f>AVERAGE('Failed US Spaces'!$E:$E)</f>
        <v>1626.3591525423728</v>
      </c>
    </row>
    <row r="6" spans="1:11" ht="50" customHeight="1" x14ac:dyDescent="0.2">
      <c r="A6" t="s">
        <v>8401</v>
      </c>
      <c r="B6" s="19" t="e">
        <f>_xlfn.QUARTILE.EXC(#REF!,1)</f>
        <v>#REF!</v>
      </c>
      <c r="C6" s="19" t="e">
        <f>_xlfn.QUARTILE.EXC(#REF!,1)</f>
        <v>#REF!</v>
      </c>
      <c r="E6" t="s">
        <v>8388</v>
      </c>
      <c r="F6" s="19">
        <f>MEDIAN('Successful US Photobooks'!$E:$E)</f>
        <v>13281.5</v>
      </c>
      <c r="G6" s="19">
        <f>MEDIAN('Failed US Photobooks'!$E:$E)</f>
        <v>1932.5</v>
      </c>
      <c r="I6" t="s">
        <v>8388</v>
      </c>
      <c r="J6" s="19">
        <f>MEDIAN('Successful US Spaces'!$E:$E)</f>
        <v>11347</v>
      </c>
      <c r="K6" s="19">
        <f>MEDIAN('Failed US Spaces'!$E:$E)</f>
        <v>278</v>
      </c>
    </row>
    <row r="7" spans="1:11" ht="50" customHeight="1" x14ac:dyDescent="0.2">
      <c r="A7" t="s">
        <v>8402</v>
      </c>
      <c r="B7" s="19" t="e">
        <f>B5-B6</f>
        <v>#REF!</v>
      </c>
      <c r="C7" s="19" t="e">
        <f>C5-C6</f>
        <v>#REF!</v>
      </c>
    </row>
    <row r="8" spans="1:11" ht="50" customHeight="1" x14ac:dyDescent="0.2">
      <c r="A8" t="s">
        <v>8387</v>
      </c>
      <c r="B8" s="19" t="e">
        <f>AVERAGE(#REF!)</f>
        <v>#REF!</v>
      </c>
      <c r="C8" s="19" t="e">
        <f>AVERAGE(#REF!)</f>
        <v>#REF!</v>
      </c>
    </row>
    <row r="9" spans="1:11" ht="50" customHeight="1" x14ac:dyDescent="0.2">
      <c r="A9" t="s">
        <v>8388</v>
      </c>
      <c r="B9" s="19" t="e">
        <f>MEDIAN(#REF!)</f>
        <v>#REF!</v>
      </c>
      <c r="C9" s="19" t="e">
        <f>MEDIAN(#REF!)</f>
        <v>#REF!</v>
      </c>
    </row>
    <row r="10" spans="1:11" ht="50" customHeight="1" x14ac:dyDescent="0.2">
      <c r="A10" t="s">
        <v>8395</v>
      </c>
      <c r="B10" s="19" t="e">
        <f>_xlfn.STDEV.P(#REF!)</f>
        <v>#REF!</v>
      </c>
      <c r="C10" s="19" t="e">
        <f>_xlfn.STDEV.P(#REF!)</f>
        <v>#REF!</v>
      </c>
    </row>
    <row r="11" spans="1:11" ht="50" customHeight="1" x14ac:dyDescent="0.2">
      <c r="A11" t="s">
        <v>8396</v>
      </c>
      <c r="B11" s="19" t="e">
        <f>_xlfn.QUARTILE.EXC(#REF!, 3)</f>
        <v>#REF!</v>
      </c>
      <c r="C11" s="19" t="e">
        <f>_xlfn.QUARTILE.EXC(#REF!, 3)</f>
        <v>#REF!</v>
      </c>
    </row>
    <row r="12" spans="1:11" ht="50" customHeight="1" x14ac:dyDescent="0.2">
      <c r="A12" t="s">
        <v>8397</v>
      </c>
      <c r="B12" s="19" t="e">
        <f>_xlfn.QUARTILE.EXC(#REF!,1)</f>
        <v>#REF!</v>
      </c>
      <c r="C12" s="19" t="e">
        <f>_xlfn.QUARTILE.EXC(#REF!,1)</f>
        <v>#REF!</v>
      </c>
    </row>
    <row r="13" spans="1:11" ht="50" customHeight="1" x14ac:dyDescent="0.2">
      <c r="A13" t="s">
        <v>8398</v>
      </c>
      <c r="B13" s="19" t="e">
        <f>B11-B12</f>
        <v>#REF!</v>
      </c>
      <c r="C13" s="19" t="e">
        <f>C11-C12</f>
        <v>#REF!</v>
      </c>
    </row>
    <row r="14" spans="1:11" ht="50" customHeight="1" x14ac:dyDescent="0.2"/>
    <row r="15" spans="1:11" ht="50" customHeight="1" x14ac:dyDescent="0.2"/>
    <row r="16" spans="1:11" ht="50" customHeight="1" x14ac:dyDescent="0.2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33C65-24B7-D34C-8199-C6270EFBBC99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83203125" customWidth="1"/>
    <col min="2" max="2" width="53.1640625" style="3" customWidth="1"/>
    <col min="3" max="3" width="16.1640625" customWidth="1"/>
    <col min="4" max="4" width="21.33203125" customWidth="1"/>
    <col min="5" max="5" width="21.1640625" customWidth="1"/>
    <col min="6" max="6" width="17.83203125" customWidth="1"/>
  </cols>
  <sheetData>
    <row r="1" spans="1:6" s="16" customFormat="1" ht="16" x14ac:dyDescent="0.2">
      <c r="A1" s="16" t="s">
        <v>8381</v>
      </c>
      <c r="B1" s="17" t="s">
        <v>8382</v>
      </c>
      <c r="C1" s="16" t="s">
        <v>8383</v>
      </c>
      <c r="D1" s="16" t="s">
        <v>8384</v>
      </c>
      <c r="E1" s="16" t="s">
        <v>8307</v>
      </c>
      <c r="F1" s="16" t="s">
        <v>8261</v>
      </c>
    </row>
    <row r="2" spans="1:6" ht="32" x14ac:dyDescent="0.2">
      <c r="A2" s="18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32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CB820-2B7D-644E-9D3B-94D689D6E1F1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8365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02D52-C92A-DA4D-99B4-338542C2514F}">
  <dimension ref="A1:T63"/>
  <sheetViews>
    <sheetView workbookViewId="0">
      <selection activeCell="L2" sqref="L2"/>
    </sheetView>
  </sheetViews>
  <sheetFormatPr baseColWidth="10" defaultRowHeight="15" x14ac:dyDescent="0.2"/>
  <cols>
    <col min="1" max="1" width="5.1640625" bestFit="1" customWidth="1"/>
    <col min="2" max="2" width="23.1640625" customWidth="1"/>
    <col min="3" max="3" width="47" customWidth="1"/>
    <col min="4" max="4" width="11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50" customHeight="1" x14ac:dyDescent="0.2">
      <c r="A1" s="20" t="s">
        <v>0</v>
      </c>
      <c r="B1" s="21" t="s">
        <v>1</v>
      </c>
      <c r="C1" s="21" t="s">
        <v>4110</v>
      </c>
      <c r="D1" s="22" t="s">
        <v>8391</v>
      </c>
      <c r="E1" s="23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0" t="s">
        <v>8306</v>
      </c>
      <c r="P1" s="20" t="s">
        <v>8307</v>
      </c>
      <c r="Q1" s="24" t="s">
        <v>8358</v>
      </c>
      <c r="R1" s="20" t="s">
        <v>8359</v>
      </c>
      <c r="S1" s="20" t="s">
        <v>8366</v>
      </c>
      <c r="T1" s="20" t="s">
        <v>8367</v>
      </c>
    </row>
    <row r="2" spans="1:20" ht="50" customHeight="1" x14ac:dyDescent="0.2">
      <c r="A2" s="25">
        <v>1185</v>
      </c>
      <c r="B2" s="26" t="s">
        <v>1186</v>
      </c>
      <c r="C2" s="26" t="s">
        <v>5295</v>
      </c>
      <c r="D2" s="27">
        <v>12500</v>
      </c>
      <c r="E2" s="28">
        <v>13180</v>
      </c>
      <c r="F2" s="29" t="s">
        <v>8218</v>
      </c>
      <c r="G2" s="25" t="s">
        <v>8223</v>
      </c>
      <c r="H2" s="25" t="s">
        <v>8245</v>
      </c>
      <c r="I2" s="25">
        <v>1433736000</v>
      </c>
      <c r="J2" s="25">
        <v>1430945149</v>
      </c>
      <c r="K2" s="25" t="b">
        <v>0</v>
      </c>
      <c r="L2" s="25">
        <v>111</v>
      </c>
      <c r="M2" s="25" t="b">
        <v>1</v>
      </c>
      <c r="N2" s="25" t="s">
        <v>8283</v>
      </c>
      <c r="O2" s="30">
        <v>105</v>
      </c>
      <c r="P2" s="25">
        <v>118.74</v>
      </c>
      <c r="Q2" s="31" t="s">
        <v>8336</v>
      </c>
      <c r="R2" s="25" t="s">
        <v>8337</v>
      </c>
      <c r="S2" s="32">
        <v>42130</v>
      </c>
      <c r="T2" s="32">
        <v>42163</v>
      </c>
    </row>
    <row r="3" spans="1:20" ht="50" customHeight="1" x14ac:dyDescent="0.2">
      <c r="A3" s="25">
        <v>1187</v>
      </c>
      <c r="B3" s="26" t="s">
        <v>1188</v>
      </c>
      <c r="C3" s="26" t="s">
        <v>5297</v>
      </c>
      <c r="D3" s="27">
        <v>8750</v>
      </c>
      <c r="E3" s="28">
        <v>9111</v>
      </c>
      <c r="F3" s="29" t="s">
        <v>8218</v>
      </c>
      <c r="G3" s="25" t="s">
        <v>8223</v>
      </c>
      <c r="H3" s="25" t="s">
        <v>8245</v>
      </c>
      <c r="I3" s="25">
        <v>1431885600</v>
      </c>
      <c r="J3" s="25">
        <v>1429133323</v>
      </c>
      <c r="K3" s="25" t="b">
        <v>0</v>
      </c>
      <c r="L3" s="25">
        <v>70</v>
      </c>
      <c r="M3" s="25" t="b">
        <v>1</v>
      </c>
      <c r="N3" s="25" t="s">
        <v>8283</v>
      </c>
      <c r="O3" s="33">
        <v>104</v>
      </c>
      <c r="P3" s="25">
        <v>130.16</v>
      </c>
      <c r="Q3" s="31" t="s">
        <v>8336</v>
      </c>
      <c r="R3" s="25" t="s">
        <v>8337</v>
      </c>
      <c r="S3" s="32">
        <v>42109</v>
      </c>
      <c r="T3" s="32">
        <v>42141</v>
      </c>
    </row>
    <row r="4" spans="1:20" ht="50" customHeight="1" x14ac:dyDescent="0.2">
      <c r="A4" s="25">
        <v>1189</v>
      </c>
      <c r="B4" s="26" t="s">
        <v>1190</v>
      </c>
      <c r="C4" s="26" t="s">
        <v>5299</v>
      </c>
      <c r="D4" s="27">
        <v>9000</v>
      </c>
      <c r="E4" s="28">
        <v>9700</v>
      </c>
      <c r="F4" s="29" t="s">
        <v>8218</v>
      </c>
      <c r="G4" s="25" t="s">
        <v>8223</v>
      </c>
      <c r="H4" s="25" t="s">
        <v>8245</v>
      </c>
      <c r="I4" s="25">
        <v>1467242995</v>
      </c>
      <c r="J4" s="25">
        <v>1465428595</v>
      </c>
      <c r="K4" s="25" t="b">
        <v>0</v>
      </c>
      <c r="L4" s="25">
        <v>86</v>
      </c>
      <c r="M4" s="25" t="b">
        <v>1</v>
      </c>
      <c r="N4" s="25" t="s">
        <v>8283</v>
      </c>
      <c r="O4" s="34">
        <v>108</v>
      </c>
      <c r="P4" s="25">
        <v>112.79</v>
      </c>
      <c r="Q4" s="31" t="s">
        <v>8336</v>
      </c>
      <c r="R4" s="25" t="s">
        <v>8337</v>
      </c>
      <c r="S4" s="32">
        <v>42529</v>
      </c>
      <c r="T4" s="32">
        <v>42550</v>
      </c>
    </row>
    <row r="5" spans="1:20" ht="50" customHeight="1" x14ac:dyDescent="0.2">
      <c r="A5" s="25">
        <v>1190</v>
      </c>
      <c r="B5" s="26" t="s">
        <v>1191</v>
      </c>
      <c r="C5" s="26" t="s">
        <v>5300</v>
      </c>
      <c r="D5" s="27">
        <v>500</v>
      </c>
      <c r="E5" s="28">
        <v>675</v>
      </c>
      <c r="F5" s="29" t="s">
        <v>8218</v>
      </c>
      <c r="G5" s="25" t="s">
        <v>8223</v>
      </c>
      <c r="H5" s="25" t="s">
        <v>8245</v>
      </c>
      <c r="I5" s="25">
        <v>1409500725</v>
      </c>
      <c r="J5" s="25">
        <v>1406908725</v>
      </c>
      <c r="K5" s="25" t="b">
        <v>0</v>
      </c>
      <c r="L5" s="25">
        <v>13</v>
      </c>
      <c r="M5" s="25" t="b">
        <v>1</v>
      </c>
      <c r="N5" s="25" t="s">
        <v>8283</v>
      </c>
      <c r="O5" s="35">
        <v>135</v>
      </c>
      <c r="P5" s="25">
        <v>51.92</v>
      </c>
      <c r="Q5" s="31" t="s">
        <v>8336</v>
      </c>
      <c r="R5" s="25" t="s">
        <v>8337</v>
      </c>
      <c r="S5" s="32">
        <v>41852</v>
      </c>
      <c r="T5" s="32">
        <v>41882</v>
      </c>
    </row>
    <row r="6" spans="1:20" ht="50" customHeight="1" x14ac:dyDescent="0.2">
      <c r="A6" s="25">
        <v>1191</v>
      </c>
      <c r="B6" s="26" t="s">
        <v>1192</v>
      </c>
      <c r="C6" s="26" t="s">
        <v>5301</v>
      </c>
      <c r="D6" s="27">
        <v>2700</v>
      </c>
      <c r="E6" s="28">
        <v>2945</v>
      </c>
      <c r="F6" s="29" t="s">
        <v>8218</v>
      </c>
      <c r="G6" s="25" t="s">
        <v>8223</v>
      </c>
      <c r="H6" s="25" t="s">
        <v>8245</v>
      </c>
      <c r="I6" s="25">
        <v>1458480560</v>
      </c>
      <c r="J6" s="25">
        <v>1455892160</v>
      </c>
      <c r="K6" s="25" t="b">
        <v>0</v>
      </c>
      <c r="L6" s="25">
        <v>33</v>
      </c>
      <c r="M6" s="25" t="b">
        <v>1</v>
      </c>
      <c r="N6" s="25" t="s">
        <v>8283</v>
      </c>
      <c r="O6" s="36">
        <v>109</v>
      </c>
      <c r="P6" s="25">
        <v>89.24</v>
      </c>
      <c r="Q6" s="31" t="s">
        <v>8336</v>
      </c>
      <c r="R6" s="25" t="s">
        <v>8337</v>
      </c>
      <c r="S6" s="32">
        <v>42419</v>
      </c>
      <c r="T6" s="32">
        <v>42449</v>
      </c>
    </row>
    <row r="7" spans="1:20" ht="50" customHeight="1" x14ac:dyDescent="0.2">
      <c r="A7" s="25">
        <v>1193</v>
      </c>
      <c r="B7" s="26" t="s">
        <v>1194</v>
      </c>
      <c r="C7" s="26" t="s">
        <v>5303</v>
      </c>
      <c r="D7" s="27">
        <v>21000</v>
      </c>
      <c r="E7" s="28">
        <v>21831</v>
      </c>
      <c r="F7" s="29" t="s">
        <v>8218</v>
      </c>
      <c r="G7" s="25" t="s">
        <v>8223</v>
      </c>
      <c r="H7" s="25" t="s">
        <v>8245</v>
      </c>
      <c r="I7" s="25">
        <v>1460223453</v>
      </c>
      <c r="J7" s="25">
        <v>1455043053</v>
      </c>
      <c r="K7" s="25" t="b">
        <v>0</v>
      </c>
      <c r="L7" s="25">
        <v>273</v>
      </c>
      <c r="M7" s="25" t="b">
        <v>1</v>
      </c>
      <c r="N7" s="25" t="s">
        <v>8283</v>
      </c>
      <c r="O7" s="33">
        <v>104</v>
      </c>
      <c r="P7" s="25">
        <v>79.97</v>
      </c>
      <c r="Q7" s="31" t="s">
        <v>8336</v>
      </c>
      <c r="R7" s="25" t="s">
        <v>8337</v>
      </c>
      <c r="S7" s="32">
        <v>42409</v>
      </c>
      <c r="T7" s="32">
        <v>42469</v>
      </c>
    </row>
    <row r="8" spans="1:20" ht="50" customHeight="1" x14ac:dyDescent="0.2">
      <c r="A8" s="25">
        <v>1197</v>
      </c>
      <c r="B8" s="26" t="s">
        <v>1198</v>
      </c>
      <c r="C8" s="26" t="s">
        <v>5307</v>
      </c>
      <c r="D8" s="27">
        <v>15000</v>
      </c>
      <c r="E8" s="28">
        <v>37994</v>
      </c>
      <c r="F8" s="29" t="s">
        <v>8218</v>
      </c>
      <c r="G8" s="25" t="s">
        <v>8223</v>
      </c>
      <c r="H8" s="25" t="s">
        <v>8245</v>
      </c>
      <c r="I8" s="25">
        <v>1465797540</v>
      </c>
      <c r="J8" s="25">
        <v>1463155034</v>
      </c>
      <c r="K8" s="25" t="b">
        <v>0</v>
      </c>
      <c r="L8" s="25">
        <v>314</v>
      </c>
      <c r="M8" s="25" t="b">
        <v>1</v>
      </c>
      <c r="N8" s="25" t="s">
        <v>8283</v>
      </c>
      <c r="O8" s="37">
        <v>253</v>
      </c>
      <c r="P8" s="25">
        <v>121</v>
      </c>
      <c r="Q8" s="31" t="s">
        <v>8336</v>
      </c>
      <c r="R8" s="25" t="s">
        <v>8337</v>
      </c>
      <c r="S8" s="32">
        <v>42503</v>
      </c>
      <c r="T8" s="32">
        <v>42534</v>
      </c>
    </row>
    <row r="9" spans="1:20" ht="50" customHeight="1" x14ac:dyDescent="0.2">
      <c r="A9" s="25">
        <v>1198</v>
      </c>
      <c r="B9" s="26" t="s">
        <v>1199</v>
      </c>
      <c r="C9" s="26" t="s">
        <v>5308</v>
      </c>
      <c r="D9" s="27">
        <v>3500</v>
      </c>
      <c r="E9" s="28">
        <v>9121</v>
      </c>
      <c r="F9" s="29" t="s">
        <v>8218</v>
      </c>
      <c r="G9" s="25" t="s">
        <v>8223</v>
      </c>
      <c r="H9" s="25" t="s">
        <v>8245</v>
      </c>
      <c r="I9" s="25">
        <v>1451530800</v>
      </c>
      <c r="J9" s="25">
        <v>1448463086</v>
      </c>
      <c r="K9" s="25" t="b">
        <v>0</v>
      </c>
      <c r="L9" s="25">
        <v>167</v>
      </c>
      <c r="M9" s="25" t="b">
        <v>1</v>
      </c>
      <c r="N9" s="25" t="s">
        <v>8283</v>
      </c>
      <c r="O9" s="37">
        <v>261</v>
      </c>
      <c r="P9" s="25">
        <v>54.62</v>
      </c>
      <c r="Q9" s="31" t="s">
        <v>8336</v>
      </c>
      <c r="R9" s="25" t="s">
        <v>8337</v>
      </c>
      <c r="S9" s="32">
        <v>42333</v>
      </c>
      <c r="T9" s="32">
        <v>42369</v>
      </c>
    </row>
    <row r="10" spans="1:20" ht="50" customHeight="1" x14ac:dyDescent="0.2">
      <c r="A10" s="25">
        <v>1200</v>
      </c>
      <c r="B10" s="26" t="s">
        <v>1201</v>
      </c>
      <c r="C10" s="26" t="s">
        <v>5310</v>
      </c>
      <c r="D10" s="27">
        <v>4800</v>
      </c>
      <c r="E10" s="28">
        <v>6029</v>
      </c>
      <c r="F10" s="29" t="s">
        <v>8218</v>
      </c>
      <c r="G10" s="25" t="s">
        <v>8223</v>
      </c>
      <c r="H10" s="25" t="s">
        <v>8245</v>
      </c>
      <c r="I10" s="25">
        <v>1429183656</v>
      </c>
      <c r="J10" s="25">
        <v>1427369256</v>
      </c>
      <c r="K10" s="25" t="b">
        <v>0</v>
      </c>
      <c r="L10" s="25">
        <v>103</v>
      </c>
      <c r="M10" s="25" t="b">
        <v>1</v>
      </c>
      <c r="N10" s="25" t="s">
        <v>8283</v>
      </c>
      <c r="O10" s="38">
        <v>126</v>
      </c>
      <c r="P10" s="25">
        <v>58.53</v>
      </c>
      <c r="Q10" s="31" t="s">
        <v>8336</v>
      </c>
      <c r="R10" s="25" t="s">
        <v>8337</v>
      </c>
      <c r="S10" s="32">
        <v>42089</v>
      </c>
      <c r="T10" s="32">
        <v>42110</v>
      </c>
    </row>
    <row r="11" spans="1:20" ht="50" customHeight="1" x14ac:dyDescent="0.2">
      <c r="A11" s="25">
        <v>1203</v>
      </c>
      <c r="B11" s="26" t="s">
        <v>1204</v>
      </c>
      <c r="C11" s="26" t="s">
        <v>5313</v>
      </c>
      <c r="D11" s="27">
        <v>16300</v>
      </c>
      <c r="E11" s="28">
        <v>16700</v>
      </c>
      <c r="F11" s="29" t="s">
        <v>8218</v>
      </c>
      <c r="G11" s="25" t="s">
        <v>8223</v>
      </c>
      <c r="H11" s="25" t="s">
        <v>8245</v>
      </c>
      <c r="I11" s="25">
        <v>1433083527</v>
      </c>
      <c r="J11" s="25">
        <v>1430491527</v>
      </c>
      <c r="K11" s="25" t="b">
        <v>0</v>
      </c>
      <c r="L11" s="25">
        <v>101</v>
      </c>
      <c r="M11" s="25" t="b">
        <v>1</v>
      </c>
      <c r="N11" s="25" t="s">
        <v>8283</v>
      </c>
      <c r="O11" s="39">
        <v>102</v>
      </c>
      <c r="P11" s="25">
        <v>165.35</v>
      </c>
      <c r="Q11" s="31" t="s">
        <v>8336</v>
      </c>
      <c r="R11" s="25" t="s">
        <v>8337</v>
      </c>
      <c r="S11" s="32">
        <v>42125</v>
      </c>
      <c r="T11" s="32">
        <v>42155</v>
      </c>
    </row>
    <row r="12" spans="1:20" ht="50" customHeight="1" x14ac:dyDescent="0.2">
      <c r="A12" s="25">
        <v>1204</v>
      </c>
      <c r="B12" s="26" t="s">
        <v>1205</v>
      </c>
      <c r="C12" s="26" t="s">
        <v>5314</v>
      </c>
      <c r="D12" s="27">
        <v>13000</v>
      </c>
      <c r="E12" s="28">
        <v>13383</v>
      </c>
      <c r="F12" s="29" t="s">
        <v>8218</v>
      </c>
      <c r="G12" s="25" t="s">
        <v>8223</v>
      </c>
      <c r="H12" s="25" t="s">
        <v>8245</v>
      </c>
      <c r="I12" s="25">
        <v>1449205200</v>
      </c>
      <c r="J12" s="25">
        <v>1445363833</v>
      </c>
      <c r="K12" s="25" t="b">
        <v>0</v>
      </c>
      <c r="L12" s="25">
        <v>57</v>
      </c>
      <c r="M12" s="25" t="b">
        <v>1</v>
      </c>
      <c r="N12" s="25" t="s">
        <v>8283</v>
      </c>
      <c r="O12" s="40">
        <v>103</v>
      </c>
      <c r="P12" s="25">
        <v>234.79</v>
      </c>
      <c r="Q12" s="31" t="s">
        <v>8336</v>
      </c>
      <c r="R12" s="25" t="s">
        <v>8337</v>
      </c>
      <c r="S12" s="32">
        <v>42297</v>
      </c>
      <c r="T12" s="32">
        <v>42342</v>
      </c>
    </row>
    <row r="13" spans="1:20" ht="50" customHeight="1" x14ac:dyDescent="0.2">
      <c r="A13" s="25">
        <v>1208</v>
      </c>
      <c r="B13" s="26" t="s">
        <v>1209</v>
      </c>
      <c r="C13" s="26" t="s">
        <v>5318</v>
      </c>
      <c r="D13" s="27">
        <v>10000</v>
      </c>
      <c r="E13" s="28">
        <v>15530</v>
      </c>
      <c r="F13" s="29" t="s">
        <v>8218</v>
      </c>
      <c r="G13" s="25" t="s">
        <v>8223</v>
      </c>
      <c r="H13" s="25" t="s">
        <v>8245</v>
      </c>
      <c r="I13" s="25">
        <v>1458835264</v>
      </c>
      <c r="J13" s="25">
        <v>1456246864</v>
      </c>
      <c r="K13" s="25" t="b">
        <v>0</v>
      </c>
      <c r="L13" s="25">
        <v>75</v>
      </c>
      <c r="M13" s="25" t="b">
        <v>1</v>
      </c>
      <c r="N13" s="25" t="s">
        <v>8283</v>
      </c>
      <c r="O13" s="37">
        <v>155</v>
      </c>
      <c r="P13" s="25">
        <v>207.07</v>
      </c>
      <c r="Q13" s="31" t="s">
        <v>8336</v>
      </c>
      <c r="R13" s="25" t="s">
        <v>8337</v>
      </c>
      <c r="S13" s="32">
        <v>42423</v>
      </c>
      <c r="T13" s="32">
        <v>42453</v>
      </c>
    </row>
    <row r="14" spans="1:20" ht="50" customHeight="1" x14ac:dyDescent="0.2">
      <c r="A14" s="25">
        <v>1209</v>
      </c>
      <c r="B14" s="26" t="s">
        <v>1210</v>
      </c>
      <c r="C14" s="26" t="s">
        <v>5319</v>
      </c>
      <c r="D14" s="27">
        <v>6000</v>
      </c>
      <c r="E14" s="28">
        <v>6360</v>
      </c>
      <c r="F14" s="29" t="s">
        <v>8218</v>
      </c>
      <c r="G14" s="25" t="s">
        <v>8223</v>
      </c>
      <c r="H14" s="25" t="s">
        <v>8245</v>
      </c>
      <c r="I14" s="25">
        <v>1488053905</v>
      </c>
      <c r="J14" s="25">
        <v>1485461905</v>
      </c>
      <c r="K14" s="25" t="b">
        <v>0</v>
      </c>
      <c r="L14" s="25">
        <v>46</v>
      </c>
      <c r="M14" s="25" t="b">
        <v>1</v>
      </c>
      <c r="N14" s="25" t="s">
        <v>8283</v>
      </c>
      <c r="O14" s="41">
        <v>106</v>
      </c>
      <c r="P14" s="25">
        <v>138.26</v>
      </c>
      <c r="Q14" s="31" t="s">
        <v>8336</v>
      </c>
      <c r="R14" s="25" t="s">
        <v>8337</v>
      </c>
      <c r="S14" s="32">
        <v>42761</v>
      </c>
      <c r="T14" s="32">
        <v>42791</v>
      </c>
    </row>
    <row r="15" spans="1:20" ht="50" customHeight="1" x14ac:dyDescent="0.2">
      <c r="A15" s="25">
        <v>1212</v>
      </c>
      <c r="B15" s="26" t="s">
        <v>1213</v>
      </c>
      <c r="C15" s="26" t="s">
        <v>5322</v>
      </c>
      <c r="D15" s="27">
        <v>2500</v>
      </c>
      <c r="E15" s="28">
        <v>3226</v>
      </c>
      <c r="F15" s="29" t="s">
        <v>8218</v>
      </c>
      <c r="G15" s="25" t="s">
        <v>8223</v>
      </c>
      <c r="H15" s="25" t="s">
        <v>8245</v>
      </c>
      <c r="I15" s="25">
        <v>1448586000</v>
      </c>
      <c r="J15" s="25">
        <v>1447195695</v>
      </c>
      <c r="K15" s="25" t="b">
        <v>0</v>
      </c>
      <c r="L15" s="25">
        <v>83</v>
      </c>
      <c r="M15" s="25" t="b">
        <v>1</v>
      </c>
      <c r="N15" s="25" t="s">
        <v>8283</v>
      </c>
      <c r="O15" s="42">
        <v>129</v>
      </c>
      <c r="P15" s="25">
        <v>38.869999999999997</v>
      </c>
      <c r="Q15" s="31" t="s">
        <v>8336</v>
      </c>
      <c r="R15" s="25" t="s">
        <v>8337</v>
      </c>
      <c r="S15" s="32">
        <v>42318</v>
      </c>
      <c r="T15" s="32">
        <v>42335</v>
      </c>
    </row>
    <row r="16" spans="1:20" ht="50" customHeight="1" x14ac:dyDescent="0.2">
      <c r="A16" s="25">
        <v>1214</v>
      </c>
      <c r="B16" s="26" t="s">
        <v>1215</v>
      </c>
      <c r="C16" s="26" t="s">
        <v>5324</v>
      </c>
      <c r="D16" s="27">
        <v>2000</v>
      </c>
      <c r="E16" s="28">
        <v>2636</v>
      </c>
      <c r="F16" s="29" t="s">
        <v>8218</v>
      </c>
      <c r="G16" s="25" t="s">
        <v>8223</v>
      </c>
      <c r="H16" s="25" t="s">
        <v>8245</v>
      </c>
      <c r="I16" s="25">
        <v>1433880605</v>
      </c>
      <c r="J16" s="25">
        <v>1428696605</v>
      </c>
      <c r="K16" s="25" t="b">
        <v>0</v>
      </c>
      <c r="L16" s="25">
        <v>25</v>
      </c>
      <c r="M16" s="25" t="b">
        <v>1</v>
      </c>
      <c r="N16" s="25" t="s">
        <v>8283</v>
      </c>
      <c r="O16" s="43">
        <v>132</v>
      </c>
      <c r="P16" s="25">
        <v>105.44</v>
      </c>
      <c r="Q16" s="31" t="s">
        <v>8336</v>
      </c>
      <c r="R16" s="25" t="s">
        <v>8337</v>
      </c>
      <c r="S16" s="32">
        <v>42104</v>
      </c>
      <c r="T16" s="32">
        <v>42164</v>
      </c>
    </row>
    <row r="17" spans="1:20" ht="50" customHeight="1" x14ac:dyDescent="0.2">
      <c r="A17" s="25">
        <v>1215</v>
      </c>
      <c r="B17" s="26" t="s">
        <v>1216</v>
      </c>
      <c r="C17" s="26" t="s">
        <v>5325</v>
      </c>
      <c r="D17" s="27">
        <v>5000</v>
      </c>
      <c r="E17" s="28">
        <v>39304.01</v>
      </c>
      <c r="F17" s="29" t="s">
        <v>8218</v>
      </c>
      <c r="G17" s="25" t="s">
        <v>8223</v>
      </c>
      <c r="H17" s="25" t="s">
        <v>8245</v>
      </c>
      <c r="I17" s="25">
        <v>1401487756</v>
      </c>
      <c r="J17" s="25">
        <v>1398895756</v>
      </c>
      <c r="K17" s="25" t="b">
        <v>0</v>
      </c>
      <c r="L17" s="25">
        <v>549</v>
      </c>
      <c r="M17" s="25" t="b">
        <v>1</v>
      </c>
      <c r="N17" s="25" t="s">
        <v>8283</v>
      </c>
      <c r="O17" s="37">
        <v>786</v>
      </c>
      <c r="P17" s="25">
        <v>71.59</v>
      </c>
      <c r="Q17" s="31" t="s">
        <v>8336</v>
      </c>
      <c r="R17" s="25" t="s">
        <v>8337</v>
      </c>
      <c r="S17" s="32">
        <v>41759</v>
      </c>
      <c r="T17" s="32">
        <v>41789</v>
      </c>
    </row>
    <row r="18" spans="1:20" ht="50" customHeight="1" x14ac:dyDescent="0.2">
      <c r="A18" s="25">
        <v>1216</v>
      </c>
      <c r="B18" s="26" t="s">
        <v>1217</v>
      </c>
      <c r="C18" s="26" t="s">
        <v>5326</v>
      </c>
      <c r="D18" s="27">
        <v>14000</v>
      </c>
      <c r="E18" s="28">
        <v>20398</v>
      </c>
      <c r="F18" s="29" t="s">
        <v>8218</v>
      </c>
      <c r="G18" s="25" t="s">
        <v>8223</v>
      </c>
      <c r="H18" s="25" t="s">
        <v>8245</v>
      </c>
      <c r="I18" s="25">
        <v>1443826980</v>
      </c>
      <c r="J18" s="25">
        <v>1441032457</v>
      </c>
      <c r="K18" s="25" t="b">
        <v>0</v>
      </c>
      <c r="L18" s="25">
        <v>222</v>
      </c>
      <c r="M18" s="25" t="b">
        <v>1</v>
      </c>
      <c r="N18" s="25" t="s">
        <v>8283</v>
      </c>
      <c r="O18" s="44">
        <v>146</v>
      </c>
      <c r="P18" s="25">
        <v>91.88</v>
      </c>
      <c r="Q18" s="31" t="s">
        <v>8336</v>
      </c>
      <c r="R18" s="25" t="s">
        <v>8337</v>
      </c>
      <c r="S18" s="32">
        <v>42247</v>
      </c>
      <c r="T18" s="32">
        <v>42279</v>
      </c>
    </row>
    <row r="19" spans="1:20" ht="50" customHeight="1" x14ac:dyDescent="0.2">
      <c r="A19" s="25">
        <v>1217</v>
      </c>
      <c r="B19" s="26" t="s">
        <v>1218</v>
      </c>
      <c r="C19" s="26" t="s">
        <v>5327</v>
      </c>
      <c r="D19" s="27">
        <v>26500</v>
      </c>
      <c r="E19" s="28">
        <v>27189</v>
      </c>
      <c r="F19" s="29" t="s">
        <v>8218</v>
      </c>
      <c r="G19" s="25" t="s">
        <v>8223</v>
      </c>
      <c r="H19" s="25" t="s">
        <v>8245</v>
      </c>
      <c r="I19" s="25">
        <v>1468524340</v>
      </c>
      <c r="J19" s="25">
        <v>1465932340</v>
      </c>
      <c r="K19" s="25" t="b">
        <v>0</v>
      </c>
      <c r="L19" s="25">
        <v>183</v>
      </c>
      <c r="M19" s="25" t="b">
        <v>1</v>
      </c>
      <c r="N19" s="25" t="s">
        <v>8283</v>
      </c>
      <c r="O19" s="40">
        <v>103</v>
      </c>
      <c r="P19" s="25">
        <v>148.57</v>
      </c>
      <c r="Q19" s="31" t="s">
        <v>8336</v>
      </c>
      <c r="R19" s="25" t="s">
        <v>8337</v>
      </c>
      <c r="S19" s="32">
        <v>42535</v>
      </c>
      <c r="T19" s="32">
        <v>42565</v>
      </c>
    </row>
    <row r="20" spans="1:20" ht="50" customHeight="1" x14ac:dyDescent="0.2">
      <c r="A20" s="25">
        <v>1218</v>
      </c>
      <c r="B20" s="26" t="s">
        <v>1219</v>
      </c>
      <c r="C20" s="26" t="s">
        <v>5328</v>
      </c>
      <c r="D20" s="27">
        <v>9000</v>
      </c>
      <c r="E20" s="28">
        <v>15505</v>
      </c>
      <c r="F20" s="29" t="s">
        <v>8218</v>
      </c>
      <c r="G20" s="25" t="s">
        <v>8223</v>
      </c>
      <c r="H20" s="25" t="s">
        <v>8245</v>
      </c>
      <c r="I20" s="25">
        <v>1446346800</v>
      </c>
      <c r="J20" s="25">
        <v>1443714800</v>
      </c>
      <c r="K20" s="25" t="b">
        <v>0</v>
      </c>
      <c r="L20" s="25">
        <v>89</v>
      </c>
      <c r="M20" s="25" t="b">
        <v>1</v>
      </c>
      <c r="N20" s="25" t="s">
        <v>8283</v>
      </c>
      <c r="O20" s="37">
        <v>172</v>
      </c>
      <c r="P20" s="25">
        <v>174.21</v>
      </c>
      <c r="Q20" s="31" t="s">
        <v>8336</v>
      </c>
      <c r="R20" s="25" t="s">
        <v>8337</v>
      </c>
      <c r="S20" s="32">
        <v>42278</v>
      </c>
      <c r="T20" s="32">
        <v>42309</v>
      </c>
    </row>
    <row r="21" spans="1:20" ht="50" customHeight="1" x14ac:dyDescent="0.2">
      <c r="A21" s="25">
        <v>1219</v>
      </c>
      <c r="B21" s="26" t="s">
        <v>1220</v>
      </c>
      <c r="C21" s="26" t="s">
        <v>5329</v>
      </c>
      <c r="D21" s="27">
        <v>16350</v>
      </c>
      <c r="E21" s="28">
        <v>26024</v>
      </c>
      <c r="F21" s="29" t="s">
        <v>8218</v>
      </c>
      <c r="G21" s="25" t="s">
        <v>8223</v>
      </c>
      <c r="H21" s="25" t="s">
        <v>8245</v>
      </c>
      <c r="I21" s="25">
        <v>1476961513</v>
      </c>
      <c r="J21" s="25">
        <v>1474369513</v>
      </c>
      <c r="K21" s="25" t="b">
        <v>0</v>
      </c>
      <c r="L21" s="25">
        <v>253</v>
      </c>
      <c r="M21" s="25" t="b">
        <v>1</v>
      </c>
      <c r="N21" s="25" t="s">
        <v>8283</v>
      </c>
      <c r="O21" s="37">
        <v>159</v>
      </c>
      <c r="P21" s="25">
        <v>102.86</v>
      </c>
      <c r="Q21" s="31" t="s">
        <v>8336</v>
      </c>
      <c r="R21" s="25" t="s">
        <v>8337</v>
      </c>
      <c r="S21" s="32">
        <v>42633</v>
      </c>
      <c r="T21" s="32">
        <v>42663</v>
      </c>
    </row>
    <row r="22" spans="1:20" ht="50" customHeight="1" x14ac:dyDescent="0.2">
      <c r="A22" s="25">
        <v>1223</v>
      </c>
      <c r="B22" s="26" t="s">
        <v>1224</v>
      </c>
      <c r="C22" s="26" t="s">
        <v>5333</v>
      </c>
      <c r="D22" s="27">
        <v>19800</v>
      </c>
      <c r="E22" s="28">
        <v>22197</v>
      </c>
      <c r="F22" s="29" t="s">
        <v>8218</v>
      </c>
      <c r="G22" s="25" t="s">
        <v>8223</v>
      </c>
      <c r="H22" s="25" t="s">
        <v>8245</v>
      </c>
      <c r="I22" s="25">
        <v>1478754909</v>
      </c>
      <c r="J22" s="25">
        <v>1476159309</v>
      </c>
      <c r="K22" s="25" t="b">
        <v>0</v>
      </c>
      <c r="L22" s="25">
        <v>191</v>
      </c>
      <c r="M22" s="25" t="b">
        <v>1</v>
      </c>
      <c r="N22" s="25" t="s">
        <v>8283</v>
      </c>
      <c r="O22" s="45">
        <v>112</v>
      </c>
      <c r="P22" s="25">
        <v>116.21</v>
      </c>
      <c r="Q22" s="31" t="s">
        <v>8336</v>
      </c>
      <c r="R22" s="25" t="s">
        <v>8337</v>
      </c>
      <c r="S22" s="32">
        <v>42654</v>
      </c>
      <c r="T22" s="32">
        <v>42684</v>
      </c>
    </row>
    <row r="23" spans="1:20" ht="50" customHeight="1" x14ac:dyDescent="0.2">
      <c r="A23" s="25">
        <v>1507</v>
      </c>
      <c r="B23" s="26" t="s">
        <v>1508</v>
      </c>
      <c r="C23" s="26" t="s">
        <v>5617</v>
      </c>
      <c r="D23" s="27">
        <v>1200</v>
      </c>
      <c r="E23" s="28">
        <v>2580</v>
      </c>
      <c r="F23" s="29" t="s">
        <v>8218</v>
      </c>
      <c r="G23" s="25" t="s">
        <v>8223</v>
      </c>
      <c r="H23" s="25" t="s">
        <v>8245</v>
      </c>
      <c r="I23" s="25">
        <v>1273911000</v>
      </c>
      <c r="J23" s="25">
        <v>1268822909</v>
      </c>
      <c r="K23" s="25" t="b">
        <v>1</v>
      </c>
      <c r="L23" s="25">
        <v>33</v>
      </c>
      <c r="M23" s="25" t="b">
        <v>1</v>
      </c>
      <c r="N23" s="25" t="s">
        <v>8283</v>
      </c>
      <c r="O23" s="37">
        <v>215</v>
      </c>
      <c r="P23" s="25">
        <v>78.180000000000007</v>
      </c>
      <c r="Q23" s="31" t="s">
        <v>8336</v>
      </c>
      <c r="R23" s="25" t="s">
        <v>8337</v>
      </c>
      <c r="S23" s="32">
        <v>40254</v>
      </c>
      <c r="T23" s="32">
        <v>40313</v>
      </c>
    </row>
    <row r="24" spans="1:20" ht="50" customHeight="1" x14ac:dyDescent="0.2">
      <c r="A24" s="25">
        <v>1508</v>
      </c>
      <c r="B24" s="26" t="s">
        <v>1509</v>
      </c>
      <c r="C24" s="26" t="s">
        <v>5618</v>
      </c>
      <c r="D24" s="27">
        <v>18500</v>
      </c>
      <c r="E24" s="28">
        <v>20491</v>
      </c>
      <c r="F24" s="29" t="s">
        <v>8218</v>
      </c>
      <c r="G24" s="25" t="s">
        <v>8223</v>
      </c>
      <c r="H24" s="25" t="s">
        <v>8245</v>
      </c>
      <c r="I24" s="25">
        <v>1403880281</v>
      </c>
      <c r="J24" s="25">
        <v>1401201881</v>
      </c>
      <c r="K24" s="25" t="b">
        <v>1</v>
      </c>
      <c r="L24" s="25">
        <v>211</v>
      </c>
      <c r="M24" s="25" t="b">
        <v>1</v>
      </c>
      <c r="N24" s="25" t="s">
        <v>8283</v>
      </c>
      <c r="O24" s="46">
        <v>111</v>
      </c>
      <c r="P24" s="25">
        <v>97.11</v>
      </c>
      <c r="Q24" s="31" t="s">
        <v>8336</v>
      </c>
      <c r="R24" s="25" t="s">
        <v>8337</v>
      </c>
      <c r="S24" s="32">
        <v>41786</v>
      </c>
      <c r="T24" s="32">
        <v>41817</v>
      </c>
    </row>
    <row r="25" spans="1:20" ht="50" customHeight="1" x14ac:dyDescent="0.2">
      <c r="A25" s="25">
        <v>1511</v>
      </c>
      <c r="B25" s="26" t="s">
        <v>1512</v>
      </c>
      <c r="C25" s="26" t="s">
        <v>5621</v>
      </c>
      <c r="D25" s="27">
        <v>14000</v>
      </c>
      <c r="E25" s="28">
        <v>15651</v>
      </c>
      <c r="F25" s="29" t="s">
        <v>8218</v>
      </c>
      <c r="G25" s="25" t="s">
        <v>8223</v>
      </c>
      <c r="H25" s="25" t="s">
        <v>8245</v>
      </c>
      <c r="I25" s="25">
        <v>1447858804</v>
      </c>
      <c r="J25" s="25">
        <v>1445263204</v>
      </c>
      <c r="K25" s="25" t="b">
        <v>1</v>
      </c>
      <c r="L25" s="25">
        <v>206</v>
      </c>
      <c r="M25" s="25" t="b">
        <v>1</v>
      </c>
      <c r="N25" s="25" t="s">
        <v>8283</v>
      </c>
      <c r="O25" s="45">
        <v>112</v>
      </c>
      <c r="P25" s="25">
        <v>75.98</v>
      </c>
      <c r="Q25" s="31" t="s">
        <v>8336</v>
      </c>
      <c r="R25" s="25" t="s">
        <v>8337</v>
      </c>
      <c r="S25" s="32">
        <v>42296</v>
      </c>
      <c r="T25" s="32">
        <v>42326</v>
      </c>
    </row>
    <row r="26" spans="1:20" ht="50" customHeight="1" x14ac:dyDescent="0.2">
      <c r="A26" s="25">
        <v>1512</v>
      </c>
      <c r="B26" s="26" t="s">
        <v>1513</v>
      </c>
      <c r="C26" s="26" t="s">
        <v>5622</v>
      </c>
      <c r="D26" s="27">
        <v>3500</v>
      </c>
      <c r="E26" s="28">
        <v>19557</v>
      </c>
      <c r="F26" s="29" t="s">
        <v>8218</v>
      </c>
      <c r="G26" s="25" t="s">
        <v>8223</v>
      </c>
      <c r="H26" s="25" t="s">
        <v>8245</v>
      </c>
      <c r="I26" s="25">
        <v>1486311939</v>
      </c>
      <c r="J26" s="25">
        <v>1483719939</v>
      </c>
      <c r="K26" s="25" t="b">
        <v>1</v>
      </c>
      <c r="L26" s="25">
        <v>335</v>
      </c>
      <c r="M26" s="25" t="b">
        <v>1</v>
      </c>
      <c r="N26" s="25" t="s">
        <v>8283</v>
      </c>
      <c r="O26" s="37">
        <v>559</v>
      </c>
      <c r="P26" s="25">
        <v>58.38</v>
      </c>
      <c r="Q26" s="31" t="s">
        <v>8336</v>
      </c>
      <c r="R26" s="25" t="s">
        <v>8337</v>
      </c>
      <c r="S26" s="32">
        <v>42741</v>
      </c>
      <c r="T26" s="32">
        <v>42771</v>
      </c>
    </row>
    <row r="27" spans="1:20" ht="50" customHeight="1" x14ac:dyDescent="0.2">
      <c r="A27" s="25">
        <v>1514</v>
      </c>
      <c r="B27" s="26" t="s">
        <v>1515</v>
      </c>
      <c r="C27" s="26" t="s">
        <v>5624</v>
      </c>
      <c r="D27" s="27">
        <v>25000</v>
      </c>
      <c r="E27" s="28">
        <v>26619</v>
      </c>
      <c r="F27" s="29" t="s">
        <v>8218</v>
      </c>
      <c r="G27" s="25" t="s">
        <v>8223</v>
      </c>
      <c r="H27" s="25" t="s">
        <v>8245</v>
      </c>
      <c r="I27" s="25">
        <v>1443363640</v>
      </c>
      <c r="J27" s="25">
        <v>1439907640</v>
      </c>
      <c r="K27" s="25" t="b">
        <v>1</v>
      </c>
      <c r="L27" s="25">
        <v>176</v>
      </c>
      <c r="M27" s="25" t="b">
        <v>1</v>
      </c>
      <c r="N27" s="25" t="s">
        <v>8283</v>
      </c>
      <c r="O27" s="41">
        <v>106</v>
      </c>
      <c r="P27" s="25">
        <v>151.24</v>
      </c>
      <c r="Q27" s="31" t="s">
        <v>8336</v>
      </c>
      <c r="R27" s="25" t="s">
        <v>8337</v>
      </c>
      <c r="S27" s="32">
        <v>42234</v>
      </c>
      <c r="T27" s="32">
        <v>42274</v>
      </c>
    </row>
    <row r="28" spans="1:20" ht="50" customHeight="1" x14ac:dyDescent="0.2">
      <c r="A28" s="25">
        <v>1516</v>
      </c>
      <c r="B28" s="26" t="s">
        <v>1517</v>
      </c>
      <c r="C28" s="26" t="s">
        <v>5626</v>
      </c>
      <c r="D28" s="27">
        <v>17000</v>
      </c>
      <c r="E28" s="28">
        <v>18472</v>
      </c>
      <c r="F28" s="29" t="s">
        <v>8218</v>
      </c>
      <c r="G28" s="25" t="s">
        <v>8223</v>
      </c>
      <c r="H28" s="25" t="s">
        <v>8245</v>
      </c>
      <c r="I28" s="25">
        <v>1475762400</v>
      </c>
      <c r="J28" s="25">
        <v>1473160292</v>
      </c>
      <c r="K28" s="25" t="b">
        <v>1</v>
      </c>
      <c r="L28" s="25">
        <v>116</v>
      </c>
      <c r="M28" s="25" t="b">
        <v>1</v>
      </c>
      <c r="N28" s="25" t="s">
        <v>8283</v>
      </c>
      <c r="O28" s="36">
        <v>109</v>
      </c>
      <c r="P28" s="25">
        <v>159.24</v>
      </c>
      <c r="Q28" s="31" t="s">
        <v>8336</v>
      </c>
      <c r="R28" s="25" t="s">
        <v>8337</v>
      </c>
      <c r="S28" s="32">
        <v>42619</v>
      </c>
      <c r="T28" s="32">
        <v>42649</v>
      </c>
    </row>
    <row r="29" spans="1:20" ht="50" customHeight="1" x14ac:dyDescent="0.2">
      <c r="A29" s="25">
        <v>1517</v>
      </c>
      <c r="B29" s="26" t="s">
        <v>1518</v>
      </c>
      <c r="C29" s="26" t="s">
        <v>5627</v>
      </c>
      <c r="D29" s="27">
        <v>15000</v>
      </c>
      <c r="E29" s="28">
        <v>24297</v>
      </c>
      <c r="F29" s="29" t="s">
        <v>8218</v>
      </c>
      <c r="G29" s="25" t="s">
        <v>8223</v>
      </c>
      <c r="H29" s="25" t="s">
        <v>8245</v>
      </c>
      <c r="I29" s="25">
        <v>1417845600</v>
      </c>
      <c r="J29" s="25">
        <v>1415194553</v>
      </c>
      <c r="K29" s="25" t="b">
        <v>1</v>
      </c>
      <c r="L29" s="25">
        <v>615</v>
      </c>
      <c r="M29" s="25" t="b">
        <v>1</v>
      </c>
      <c r="N29" s="25" t="s">
        <v>8283</v>
      </c>
      <c r="O29" s="37">
        <v>162</v>
      </c>
      <c r="P29" s="25">
        <v>39.51</v>
      </c>
      <c r="Q29" s="31" t="s">
        <v>8336</v>
      </c>
      <c r="R29" s="25" t="s">
        <v>8337</v>
      </c>
      <c r="S29" s="32">
        <v>41948</v>
      </c>
      <c r="T29" s="32">
        <v>41979</v>
      </c>
    </row>
    <row r="30" spans="1:20" ht="50" customHeight="1" x14ac:dyDescent="0.2">
      <c r="A30" s="25">
        <v>1518</v>
      </c>
      <c r="B30" s="26" t="s">
        <v>1519</v>
      </c>
      <c r="C30" s="26" t="s">
        <v>5628</v>
      </c>
      <c r="D30" s="27">
        <v>15000</v>
      </c>
      <c r="E30" s="28">
        <v>30805</v>
      </c>
      <c r="F30" s="29" t="s">
        <v>8218</v>
      </c>
      <c r="G30" s="25" t="s">
        <v>8223</v>
      </c>
      <c r="H30" s="25" t="s">
        <v>8245</v>
      </c>
      <c r="I30" s="25">
        <v>1401565252</v>
      </c>
      <c r="J30" s="25">
        <v>1398973252</v>
      </c>
      <c r="K30" s="25" t="b">
        <v>1</v>
      </c>
      <c r="L30" s="25">
        <v>236</v>
      </c>
      <c r="M30" s="25" t="b">
        <v>1</v>
      </c>
      <c r="N30" s="25" t="s">
        <v>8283</v>
      </c>
      <c r="O30" s="37">
        <v>205</v>
      </c>
      <c r="P30" s="25">
        <v>130.53</v>
      </c>
      <c r="Q30" s="31" t="s">
        <v>8336</v>
      </c>
      <c r="R30" s="25" t="s">
        <v>8337</v>
      </c>
      <c r="S30" s="32">
        <v>41760</v>
      </c>
      <c r="T30" s="32">
        <v>41790</v>
      </c>
    </row>
    <row r="31" spans="1:20" ht="50" customHeight="1" x14ac:dyDescent="0.2">
      <c r="A31" s="25">
        <v>1519</v>
      </c>
      <c r="B31" s="26" t="s">
        <v>1520</v>
      </c>
      <c r="C31" s="26" t="s">
        <v>5629</v>
      </c>
      <c r="D31" s="27">
        <v>9000</v>
      </c>
      <c r="E31" s="28">
        <v>9302.75</v>
      </c>
      <c r="F31" s="29" t="s">
        <v>8218</v>
      </c>
      <c r="G31" s="25" t="s">
        <v>8223</v>
      </c>
      <c r="H31" s="25" t="s">
        <v>8245</v>
      </c>
      <c r="I31" s="25">
        <v>1403301540</v>
      </c>
      <c r="J31" s="25">
        <v>1400867283</v>
      </c>
      <c r="K31" s="25" t="b">
        <v>1</v>
      </c>
      <c r="L31" s="25">
        <v>145</v>
      </c>
      <c r="M31" s="25" t="b">
        <v>1</v>
      </c>
      <c r="N31" s="25" t="s">
        <v>8283</v>
      </c>
      <c r="O31" s="40">
        <v>103</v>
      </c>
      <c r="P31" s="25">
        <v>64.16</v>
      </c>
      <c r="Q31" s="31" t="s">
        <v>8336</v>
      </c>
      <c r="R31" s="25" t="s">
        <v>8337</v>
      </c>
      <c r="S31" s="32">
        <v>41782</v>
      </c>
      <c r="T31" s="32">
        <v>41810</v>
      </c>
    </row>
    <row r="32" spans="1:20" ht="50" customHeight="1" x14ac:dyDescent="0.2">
      <c r="A32" s="25">
        <v>1520</v>
      </c>
      <c r="B32" s="26" t="s">
        <v>1521</v>
      </c>
      <c r="C32" s="26" t="s">
        <v>5630</v>
      </c>
      <c r="D32" s="27">
        <v>18000</v>
      </c>
      <c r="E32" s="28">
        <v>18625</v>
      </c>
      <c r="F32" s="29" t="s">
        <v>8218</v>
      </c>
      <c r="G32" s="25" t="s">
        <v>8223</v>
      </c>
      <c r="H32" s="25" t="s">
        <v>8245</v>
      </c>
      <c r="I32" s="25">
        <v>1418961600</v>
      </c>
      <c r="J32" s="25">
        <v>1415824513</v>
      </c>
      <c r="K32" s="25" t="b">
        <v>1</v>
      </c>
      <c r="L32" s="25">
        <v>167</v>
      </c>
      <c r="M32" s="25" t="b">
        <v>1</v>
      </c>
      <c r="N32" s="25" t="s">
        <v>8283</v>
      </c>
      <c r="O32" s="40">
        <v>103</v>
      </c>
      <c r="P32" s="25">
        <v>111.53</v>
      </c>
      <c r="Q32" s="31" t="s">
        <v>8336</v>
      </c>
      <c r="R32" s="25" t="s">
        <v>8337</v>
      </c>
      <c r="S32" s="32">
        <v>41955</v>
      </c>
      <c r="T32" s="32">
        <v>41992</v>
      </c>
    </row>
    <row r="33" spans="1:20" ht="50" customHeight="1" x14ac:dyDescent="0.2">
      <c r="A33" s="25">
        <v>1521</v>
      </c>
      <c r="B33" s="26" t="s">
        <v>1522</v>
      </c>
      <c r="C33" s="26" t="s">
        <v>5631</v>
      </c>
      <c r="D33" s="27">
        <v>37500</v>
      </c>
      <c r="E33" s="28">
        <v>40055</v>
      </c>
      <c r="F33" s="29" t="s">
        <v>8218</v>
      </c>
      <c r="G33" s="25" t="s">
        <v>8223</v>
      </c>
      <c r="H33" s="25" t="s">
        <v>8245</v>
      </c>
      <c r="I33" s="25">
        <v>1465272091</v>
      </c>
      <c r="J33" s="25">
        <v>1462248091</v>
      </c>
      <c r="K33" s="25" t="b">
        <v>1</v>
      </c>
      <c r="L33" s="25">
        <v>235</v>
      </c>
      <c r="M33" s="25" t="b">
        <v>1</v>
      </c>
      <c r="N33" s="25" t="s">
        <v>8283</v>
      </c>
      <c r="O33" s="47">
        <v>107</v>
      </c>
      <c r="P33" s="25">
        <v>170.45</v>
      </c>
      <c r="Q33" s="31" t="s">
        <v>8336</v>
      </c>
      <c r="R33" s="25" t="s">
        <v>8337</v>
      </c>
      <c r="S33" s="32">
        <v>42493</v>
      </c>
      <c r="T33" s="32">
        <v>42528</v>
      </c>
    </row>
    <row r="34" spans="1:20" ht="50" customHeight="1" x14ac:dyDescent="0.2">
      <c r="A34" s="25">
        <v>1522</v>
      </c>
      <c r="B34" s="26" t="s">
        <v>1523</v>
      </c>
      <c r="C34" s="26" t="s">
        <v>5632</v>
      </c>
      <c r="D34" s="27">
        <v>43500</v>
      </c>
      <c r="E34" s="28">
        <v>60450.1</v>
      </c>
      <c r="F34" s="29" t="s">
        <v>8218</v>
      </c>
      <c r="G34" s="25" t="s">
        <v>8223</v>
      </c>
      <c r="H34" s="25" t="s">
        <v>8245</v>
      </c>
      <c r="I34" s="25">
        <v>1413575739</v>
      </c>
      <c r="J34" s="25">
        <v>1410983739</v>
      </c>
      <c r="K34" s="25" t="b">
        <v>1</v>
      </c>
      <c r="L34" s="25">
        <v>452</v>
      </c>
      <c r="M34" s="25" t="b">
        <v>1</v>
      </c>
      <c r="N34" s="25" t="s">
        <v>8283</v>
      </c>
      <c r="O34" s="48">
        <v>139</v>
      </c>
      <c r="P34" s="25">
        <v>133.74</v>
      </c>
      <c r="Q34" s="31" t="s">
        <v>8336</v>
      </c>
      <c r="R34" s="25" t="s">
        <v>8337</v>
      </c>
      <c r="S34" s="32">
        <v>41899</v>
      </c>
      <c r="T34" s="32">
        <v>41929</v>
      </c>
    </row>
    <row r="35" spans="1:20" ht="50" customHeight="1" x14ac:dyDescent="0.2">
      <c r="A35" s="25">
        <v>1523</v>
      </c>
      <c r="B35" s="26" t="s">
        <v>1524</v>
      </c>
      <c r="C35" s="26" t="s">
        <v>5633</v>
      </c>
      <c r="D35" s="27">
        <v>18500</v>
      </c>
      <c r="E35" s="28">
        <v>23096</v>
      </c>
      <c r="F35" s="29" t="s">
        <v>8218</v>
      </c>
      <c r="G35" s="25" t="s">
        <v>8223</v>
      </c>
      <c r="H35" s="25" t="s">
        <v>8245</v>
      </c>
      <c r="I35" s="25">
        <v>1419292800</v>
      </c>
      <c r="J35" s="25">
        <v>1416592916</v>
      </c>
      <c r="K35" s="25" t="b">
        <v>1</v>
      </c>
      <c r="L35" s="25">
        <v>241</v>
      </c>
      <c r="M35" s="25" t="b">
        <v>1</v>
      </c>
      <c r="N35" s="25" t="s">
        <v>8283</v>
      </c>
      <c r="O35" s="49">
        <v>125</v>
      </c>
      <c r="P35" s="25">
        <v>95.83</v>
      </c>
      <c r="Q35" s="31" t="s">
        <v>8336</v>
      </c>
      <c r="R35" s="25" t="s">
        <v>8337</v>
      </c>
      <c r="S35" s="32">
        <v>41964</v>
      </c>
      <c r="T35" s="32">
        <v>41996</v>
      </c>
    </row>
    <row r="36" spans="1:20" ht="50" customHeight="1" x14ac:dyDescent="0.2">
      <c r="A36" s="25">
        <v>1525</v>
      </c>
      <c r="B36" s="26" t="s">
        <v>1526</v>
      </c>
      <c r="C36" s="26" t="s">
        <v>5635</v>
      </c>
      <c r="D36" s="27">
        <v>2600</v>
      </c>
      <c r="E36" s="28">
        <v>4524.1499999999996</v>
      </c>
      <c r="F36" s="29" t="s">
        <v>8218</v>
      </c>
      <c r="G36" s="25" t="s">
        <v>8223</v>
      </c>
      <c r="H36" s="25" t="s">
        <v>8245</v>
      </c>
      <c r="I36" s="25">
        <v>1471539138</v>
      </c>
      <c r="J36" s="25">
        <v>1468947138</v>
      </c>
      <c r="K36" s="25" t="b">
        <v>1</v>
      </c>
      <c r="L36" s="25">
        <v>140</v>
      </c>
      <c r="M36" s="25" t="b">
        <v>1</v>
      </c>
      <c r="N36" s="25" t="s">
        <v>8283</v>
      </c>
      <c r="O36" s="37">
        <v>174</v>
      </c>
      <c r="P36" s="25">
        <v>32.32</v>
      </c>
      <c r="Q36" s="31" t="s">
        <v>8336</v>
      </c>
      <c r="R36" s="25" t="s">
        <v>8337</v>
      </c>
      <c r="S36" s="32">
        <v>42570</v>
      </c>
      <c r="T36" s="32">
        <v>42600</v>
      </c>
    </row>
    <row r="37" spans="1:20" ht="50" customHeight="1" x14ac:dyDescent="0.2">
      <c r="A37" s="25">
        <v>1526</v>
      </c>
      <c r="B37" s="26" t="s">
        <v>1527</v>
      </c>
      <c r="C37" s="26" t="s">
        <v>5636</v>
      </c>
      <c r="D37" s="27">
        <v>23000</v>
      </c>
      <c r="E37" s="28">
        <v>27675</v>
      </c>
      <c r="F37" s="29" t="s">
        <v>8218</v>
      </c>
      <c r="G37" s="25" t="s">
        <v>8223</v>
      </c>
      <c r="H37" s="25" t="s">
        <v>8245</v>
      </c>
      <c r="I37" s="25">
        <v>1453185447</v>
      </c>
      <c r="J37" s="25">
        <v>1448951847</v>
      </c>
      <c r="K37" s="25" t="b">
        <v>1</v>
      </c>
      <c r="L37" s="25">
        <v>280</v>
      </c>
      <c r="M37" s="25" t="b">
        <v>1</v>
      </c>
      <c r="N37" s="25" t="s">
        <v>8283</v>
      </c>
      <c r="O37" s="50">
        <v>120</v>
      </c>
      <c r="P37" s="25">
        <v>98.84</v>
      </c>
      <c r="Q37" s="31" t="s">
        <v>8336</v>
      </c>
      <c r="R37" s="25" t="s">
        <v>8337</v>
      </c>
      <c r="S37" s="32">
        <v>42339</v>
      </c>
      <c r="T37" s="32">
        <v>42388</v>
      </c>
    </row>
    <row r="38" spans="1:20" ht="50" customHeight="1" x14ac:dyDescent="0.2">
      <c r="A38" s="25">
        <v>1527</v>
      </c>
      <c r="B38" s="26" t="s">
        <v>1528</v>
      </c>
      <c r="C38" s="26" t="s">
        <v>5637</v>
      </c>
      <c r="D38" s="27">
        <v>3500</v>
      </c>
      <c r="E38" s="28">
        <v>3865.55</v>
      </c>
      <c r="F38" s="29" t="s">
        <v>8218</v>
      </c>
      <c r="G38" s="25" t="s">
        <v>8223</v>
      </c>
      <c r="H38" s="25" t="s">
        <v>8245</v>
      </c>
      <c r="I38" s="25">
        <v>1489497886</v>
      </c>
      <c r="J38" s="25">
        <v>1487082286</v>
      </c>
      <c r="K38" s="25" t="b">
        <v>1</v>
      </c>
      <c r="L38" s="25">
        <v>70</v>
      </c>
      <c r="M38" s="25" t="b">
        <v>1</v>
      </c>
      <c r="N38" s="25" t="s">
        <v>8283</v>
      </c>
      <c r="O38" s="51">
        <v>110</v>
      </c>
      <c r="P38" s="25">
        <v>55.22</v>
      </c>
      <c r="Q38" s="31" t="s">
        <v>8336</v>
      </c>
      <c r="R38" s="25" t="s">
        <v>8337</v>
      </c>
      <c r="S38" s="32">
        <v>42780</v>
      </c>
      <c r="T38" s="32">
        <v>42808</v>
      </c>
    </row>
    <row r="39" spans="1:20" ht="50" customHeight="1" x14ac:dyDescent="0.2">
      <c r="A39" s="25">
        <v>1528</v>
      </c>
      <c r="B39" s="26" t="s">
        <v>1529</v>
      </c>
      <c r="C39" s="26" t="s">
        <v>5638</v>
      </c>
      <c r="D39" s="27">
        <v>3000</v>
      </c>
      <c r="E39" s="28">
        <v>8447</v>
      </c>
      <c r="F39" s="29" t="s">
        <v>8218</v>
      </c>
      <c r="G39" s="25" t="s">
        <v>8223</v>
      </c>
      <c r="H39" s="25" t="s">
        <v>8245</v>
      </c>
      <c r="I39" s="25">
        <v>1485907200</v>
      </c>
      <c r="J39" s="25">
        <v>1483292122</v>
      </c>
      <c r="K39" s="25" t="b">
        <v>1</v>
      </c>
      <c r="L39" s="25">
        <v>160</v>
      </c>
      <c r="M39" s="25" t="b">
        <v>1</v>
      </c>
      <c r="N39" s="25" t="s">
        <v>8283</v>
      </c>
      <c r="O39" s="37">
        <v>282</v>
      </c>
      <c r="P39" s="25">
        <v>52.79</v>
      </c>
      <c r="Q39" s="31" t="s">
        <v>8336</v>
      </c>
      <c r="R39" s="25" t="s">
        <v>8337</v>
      </c>
      <c r="S39" s="32">
        <v>42736</v>
      </c>
      <c r="T39" s="32">
        <v>42767</v>
      </c>
    </row>
    <row r="40" spans="1:20" ht="50" customHeight="1" x14ac:dyDescent="0.2">
      <c r="A40" s="25">
        <v>1529</v>
      </c>
      <c r="B40" s="26" t="s">
        <v>1530</v>
      </c>
      <c r="C40" s="26" t="s">
        <v>5639</v>
      </c>
      <c r="D40" s="27">
        <v>19000</v>
      </c>
      <c r="E40" s="28">
        <v>19129</v>
      </c>
      <c r="F40" s="29" t="s">
        <v>8218</v>
      </c>
      <c r="G40" s="25" t="s">
        <v>8223</v>
      </c>
      <c r="H40" s="25" t="s">
        <v>8245</v>
      </c>
      <c r="I40" s="25">
        <v>1426773920</v>
      </c>
      <c r="J40" s="25">
        <v>1424185520</v>
      </c>
      <c r="K40" s="25" t="b">
        <v>1</v>
      </c>
      <c r="L40" s="25">
        <v>141</v>
      </c>
      <c r="M40" s="25" t="b">
        <v>1</v>
      </c>
      <c r="N40" s="25" t="s">
        <v>8283</v>
      </c>
      <c r="O40" s="52">
        <v>101</v>
      </c>
      <c r="P40" s="25">
        <v>135.66999999999999</v>
      </c>
      <c r="Q40" s="31" t="s">
        <v>8336</v>
      </c>
      <c r="R40" s="25" t="s">
        <v>8337</v>
      </c>
      <c r="S40" s="32">
        <v>42052</v>
      </c>
      <c r="T40" s="32">
        <v>42082</v>
      </c>
    </row>
    <row r="41" spans="1:20" ht="50" customHeight="1" x14ac:dyDescent="0.2">
      <c r="A41" s="25">
        <v>1530</v>
      </c>
      <c r="B41" s="26" t="s">
        <v>1531</v>
      </c>
      <c r="C41" s="26" t="s">
        <v>5640</v>
      </c>
      <c r="D41" s="27">
        <v>35000</v>
      </c>
      <c r="E41" s="28">
        <v>47189</v>
      </c>
      <c r="F41" s="29" t="s">
        <v>8218</v>
      </c>
      <c r="G41" s="25" t="s">
        <v>8223</v>
      </c>
      <c r="H41" s="25" t="s">
        <v>8245</v>
      </c>
      <c r="I41" s="25">
        <v>1445624695</v>
      </c>
      <c r="J41" s="25">
        <v>1443464695</v>
      </c>
      <c r="K41" s="25" t="b">
        <v>1</v>
      </c>
      <c r="L41" s="25">
        <v>874</v>
      </c>
      <c r="M41" s="25" t="b">
        <v>1</v>
      </c>
      <c r="N41" s="25" t="s">
        <v>8283</v>
      </c>
      <c r="O41" s="35">
        <v>135</v>
      </c>
      <c r="P41" s="25">
        <v>53.99</v>
      </c>
      <c r="Q41" s="31" t="s">
        <v>8336</v>
      </c>
      <c r="R41" s="25" t="s">
        <v>8337</v>
      </c>
      <c r="S41" s="32">
        <v>42275</v>
      </c>
      <c r="T41" s="32">
        <v>42300</v>
      </c>
    </row>
    <row r="42" spans="1:20" ht="50" customHeight="1" x14ac:dyDescent="0.2">
      <c r="A42" s="25">
        <v>1531</v>
      </c>
      <c r="B42" s="26" t="s">
        <v>1532</v>
      </c>
      <c r="C42" s="26" t="s">
        <v>5641</v>
      </c>
      <c r="D42" s="27">
        <v>2350</v>
      </c>
      <c r="E42" s="28">
        <v>4135</v>
      </c>
      <c r="F42" s="29" t="s">
        <v>8218</v>
      </c>
      <c r="G42" s="25" t="s">
        <v>8223</v>
      </c>
      <c r="H42" s="25" t="s">
        <v>8245</v>
      </c>
      <c r="I42" s="25">
        <v>1417402800</v>
      </c>
      <c r="J42" s="25">
        <v>1414610126</v>
      </c>
      <c r="K42" s="25" t="b">
        <v>1</v>
      </c>
      <c r="L42" s="25">
        <v>73</v>
      </c>
      <c r="M42" s="25" t="b">
        <v>1</v>
      </c>
      <c r="N42" s="25" t="s">
        <v>8283</v>
      </c>
      <c r="O42" s="37">
        <v>176</v>
      </c>
      <c r="P42" s="25">
        <v>56.64</v>
      </c>
      <c r="Q42" s="31" t="s">
        <v>8336</v>
      </c>
      <c r="R42" s="25" t="s">
        <v>8337</v>
      </c>
      <c r="S42" s="32">
        <v>41941</v>
      </c>
      <c r="T42" s="32">
        <v>41974</v>
      </c>
    </row>
    <row r="43" spans="1:20" ht="50" customHeight="1" x14ac:dyDescent="0.2">
      <c r="A43" s="25">
        <v>1533</v>
      </c>
      <c r="B43" s="26" t="s">
        <v>1534</v>
      </c>
      <c r="C43" s="26" t="s">
        <v>5643</v>
      </c>
      <c r="D43" s="27">
        <v>45000</v>
      </c>
      <c r="E43" s="28">
        <v>65313</v>
      </c>
      <c r="F43" s="29" t="s">
        <v>8218</v>
      </c>
      <c r="G43" s="25" t="s">
        <v>8223</v>
      </c>
      <c r="H43" s="25" t="s">
        <v>8245</v>
      </c>
      <c r="I43" s="25">
        <v>1462161540</v>
      </c>
      <c r="J43" s="25">
        <v>1457913777</v>
      </c>
      <c r="K43" s="25" t="b">
        <v>1</v>
      </c>
      <c r="L43" s="25">
        <v>740</v>
      </c>
      <c r="M43" s="25" t="b">
        <v>1</v>
      </c>
      <c r="N43" s="25" t="s">
        <v>8283</v>
      </c>
      <c r="O43" s="53">
        <v>145</v>
      </c>
      <c r="P43" s="25">
        <v>88.26</v>
      </c>
      <c r="Q43" s="31" t="s">
        <v>8336</v>
      </c>
      <c r="R43" s="25" t="s">
        <v>8337</v>
      </c>
      <c r="S43" s="32">
        <v>42443</v>
      </c>
      <c r="T43" s="32">
        <v>42492</v>
      </c>
    </row>
    <row r="44" spans="1:20" ht="50" customHeight="1" x14ac:dyDescent="0.2">
      <c r="A44" s="25">
        <v>1534</v>
      </c>
      <c r="B44" s="26" t="s">
        <v>1535</v>
      </c>
      <c r="C44" s="26" t="s">
        <v>5644</v>
      </c>
      <c r="D44" s="27">
        <v>7500</v>
      </c>
      <c r="E44" s="28">
        <v>31330</v>
      </c>
      <c r="F44" s="29" t="s">
        <v>8218</v>
      </c>
      <c r="G44" s="25" t="s">
        <v>8223</v>
      </c>
      <c r="H44" s="25" t="s">
        <v>8245</v>
      </c>
      <c r="I44" s="25">
        <v>1441383062</v>
      </c>
      <c r="J44" s="25">
        <v>1438791062</v>
      </c>
      <c r="K44" s="25" t="b">
        <v>1</v>
      </c>
      <c r="L44" s="25">
        <v>369</v>
      </c>
      <c r="M44" s="25" t="b">
        <v>1</v>
      </c>
      <c r="N44" s="25" t="s">
        <v>8283</v>
      </c>
      <c r="O44" s="37">
        <v>418</v>
      </c>
      <c r="P44" s="25">
        <v>84.91</v>
      </c>
      <c r="Q44" s="31" t="s">
        <v>8336</v>
      </c>
      <c r="R44" s="25" t="s">
        <v>8337</v>
      </c>
      <c r="S44" s="32">
        <v>42221</v>
      </c>
      <c r="T44" s="32">
        <v>42251</v>
      </c>
    </row>
    <row r="45" spans="1:20" ht="50" customHeight="1" x14ac:dyDescent="0.2">
      <c r="A45" s="25">
        <v>1535</v>
      </c>
      <c r="B45" s="26" t="s">
        <v>1536</v>
      </c>
      <c r="C45" s="26" t="s">
        <v>5645</v>
      </c>
      <c r="D45" s="27">
        <v>4000</v>
      </c>
      <c r="E45" s="28">
        <v>5297</v>
      </c>
      <c r="F45" s="29" t="s">
        <v>8218</v>
      </c>
      <c r="G45" s="25" t="s">
        <v>8223</v>
      </c>
      <c r="H45" s="25" t="s">
        <v>8245</v>
      </c>
      <c r="I45" s="25">
        <v>1464040800</v>
      </c>
      <c r="J45" s="25">
        <v>1461527631</v>
      </c>
      <c r="K45" s="25" t="b">
        <v>1</v>
      </c>
      <c r="L45" s="25">
        <v>110</v>
      </c>
      <c r="M45" s="25" t="b">
        <v>1</v>
      </c>
      <c r="N45" s="25" t="s">
        <v>8283</v>
      </c>
      <c r="O45" s="43">
        <v>132</v>
      </c>
      <c r="P45" s="25">
        <v>48.15</v>
      </c>
      <c r="Q45" s="31" t="s">
        <v>8336</v>
      </c>
      <c r="R45" s="25" t="s">
        <v>8337</v>
      </c>
      <c r="S45" s="32">
        <v>42484</v>
      </c>
      <c r="T45" s="32">
        <v>42513</v>
      </c>
    </row>
    <row r="46" spans="1:20" ht="50" customHeight="1" x14ac:dyDescent="0.2">
      <c r="A46" s="25">
        <v>1536</v>
      </c>
      <c r="B46" s="26" t="s">
        <v>1537</v>
      </c>
      <c r="C46" s="26" t="s">
        <v>5646</v>
      </c>
      <c r="D46" s="27">
        <v>12000</v>
      </c>
      <c r="E46" s="28">
        <v>30037.01</v>
      </c>
      <c r="F46" s="29" t="s">
        <v>8218</v>
      </c>
      <c r="G46" s="25" t="s">
        <v>8223</v>
      </c>
      <c r="H46" s="25" t="s">
        <v>8245</v>
      </c>
      <c r="I46" s="25">
        <v>1440702910</v>
      </c>
      <c r="J46" s="25">
        <v>1438110910</v>
      </c>
      <c r="K46" s="25" t="b">
        <v>1</v>
      </c>
      <c r="L46" s="25">
        <v>455</v>
      </c>
      <c r="M46" s="25" t="b">
        <v>1</v>
      </c>
      <c r="N46" s="25" t="s">
        <v>8283</v>
      </c>
      <c r="O46" s="37">
        <v>250</v>
      </c>
      <c r="P46" s="25">
        <v>66.02</v>
      </c>
      <c r="Q46" s="31" t="s">
        <v>8336</v>
      </c>
      <c r="R46" s="25" t="s">
        <v>8337</v>
      </c>
      <c r="S46" s="32">
        <v>42213</v>
      </c>
      <c r="T46" s="32">
        <v>42243</v>
      </c>
    </row>
    <row r="47" spans="1:20" ht="50" customHeight="1" x14ac:dyDescent="0.2">
      <c r="A47" s="25">
        <v>1538</v>
      </c>
      <c r="B47" s="26" t="s">
        <v>1539</v>
      </c>
      <c r="C47" s="26" t="s">
        <v>5648</v>
      </c>
      <c r="D47" s="27">
        <v>7000</v>
      </c>
      <c r="E47" s="28">
        <v>7184</v>
      </c>
      <c r="F47" s="29" t="s">
        <v>8218</v>
      </c>
      <c r="G47" s="25" t="s">
        <v>8223</v>
      </c>
      <c r="H47" s="25" t="s">
        <v>8245</v>
      </c>
      <c r="I47" s="25">
        <v>1421952370</v>
      </c>
      <c r="J47" s="25">
        <v>1418064370</v>
      </c>
      <c r="K47" s="25" t="b">
        <v>1</v>
      </c>
      <c r="L47" s="25">
        <v>46</v>
      </c>
      <c r="M47" s="25" t="b">
        <v>1</v>
      </c>
      <c r="N47" s="25" t="s">
        <v>8283</v>
      </c>
      <c r="O47" s="40">
        <v>103</v>
      </c>
      <c r="P47" s="25">
        <v>156.16999999999999</v>
      </c>
      <c r="Q47" s="31" t="s">
        <v>8336</v>
      </c>
      <c r="R47" s="25" t="s">
        <v>8337</v>
      </c>
      <c r="S47" s="32">
        <v>41981</v>
      </c>
      <c r="T47" s="32">
        <v>42026</v>
      </c>
    </row>
    <row r="48" spans="1:20" ht="50" customHeight="1" x14ac:dyDescent="0.2">
      <c r="A48" s="25">
        <v>1539</v>
      </c>
      <c r="B48" s="26" t="s">
        <v>1540</v>
      </c>
      <c r="C48" s="26" t="s">
        <v>5649</v>
      </c>
      <c r="D48" s="27">
        <v>20000</v>
      </c>
      <c r="E48" s="28">
        <v>27197.22</v>
      </c>
      <c r="F48" s="29" t="s">
        <v>8218</v>
      </c>
      <c r="G48" s="25" t="s">
        <v>8223</v>
      </c>
      <c r="H48" s="25" t="s">
        <v>8245</v>
      </c>
      <c r="I48" s="25">
        <v>1483481019</v>
      </c>
      <c r="J48" s="25">
        <v>1480629819</v>
      </c>
      <c r="K48" s="25" t="b">
        <v>0</v>
      </c>
      <c r="L48" s="25">
        <v>284</v>
      </c>
      <c r="M48" s="25" t="b">
        <v>1</v>
      </c>
      <c r="N48" s="25" t="s">
        <v>8283</v>
      </c>
      <c r="O48" s="54">
        <v>136</v>
      </c>
      <c r="P48" s="25">
        <v>95.76</v>
      </c>
      <c r="Q48" s="31" t="s">
        <v>8336</v>
      </c>
      <c r="R48" s="25" t="s">
        <v>8337</v>
      </c>
      <c r="S48" s="32">
        <v>42705</v>
      </c>
      <c r="T48" s="32">
        <v>42738</v>
      </c>
    </row>
    <row r="49" spans="1:20" ht="50" customHeight="1" x14ac:dyDescent="0.2">
      <c r="A49" s="25">
        <v>1540</v>
      </c>
      <c r="B49" s="26" t="s">
        <v>1541</v>
      </c>
      <c r="C49" s="26" t="s">
        <v>5650</v>
      </c>
      <c r="D49" s="27">
        <v>15000</v>
      </c>
      <c r="E49" s="28">
        <v>17680</v>
      </c>
      <c r="F49" s="29" t="s">
        <v>8218</v>
      </c>
      <c r="G49" s="25" t="s">
        <v>8223</v>
      </c>
      <c r="H49" s="25" t="s">
        <v>8245</v>
      </c>
      <c r="I49" s="25">
        <v>1416964500</v>
      </c>
      <c r="J49" s="25">
        <v>1414368616</v>
      </c>
      <c r="K49" s="25" t="b">
        <v>1</v>
      </c>
      <c r="L49" s="25">
        <v>98</v>
      </c>
      <c r="M49" s="25" t="b">
        <v>1</v>
      </c>
      <c r="N49" s="25" t="s">
        <v>8283</v>
      </c>
      <c r="O49" s="55">
        <v>118</v>
      </c>
      <c r="P49" s="25">
        <v>180.41</v>
      </c>
      <c r="Q49" s="31" t="s">
        <v>8336</v>
      </c>
      <c r="R49" s="25" t="s">
        <v>8337</v>
      </c>
      <c r="S49" s="32">
        <v>41939</v>
      </c>
      <c r="T49" s="32">
        <v>41969</v>
      </c>
    </row>
    <row r="50" spans="1:20" ht="50" customHeight="1" x14ac:dyDescent="0.2">
      <c r="A50" s="25">
        <v>1742</v>
      </c>
      <c r="B50" s="26" t="s">
        <v>1743</v>
      </c>
      <c r="C50" s="26" t="s">
        <v>5852</v>
      </c>
      <c r="D50" s="27">
        <v>2000</v>
      </c>
      <c r="E50" s="28">
        <v>2175</v>
      </c>
      <c r="F50" s="29" t="s">
        <v>8218</v>
      </c>
      <c r="G50" s="25" t="s">
        <v>8223</v>
      </c>
      <c r="H50" s="25" t="s">
        <v>8245</v>
      </c>
      <c r="I50" s="25">
        <v>1483822800</v>
      </c>
      <c r="J50" s="25">
        <v>1481058170</v>
      </c>
      <c r="K50" s="25" t="b">
        <v>0</v>
      </c>
      <c r="L50" s="25">
        <v>34</v>
      </c>
      <c r="M50" s="25" t="b">
        <v>1</v>
      </c>
      <c r="N50" s="25" t="s">
        <v>8283</v>
      </c>
      <c r="O50" s="36">
        <v>109</v>
      </c>
      <c r="P50" s="25">
        <v>63.97</v>
      </c>
      <c r="Q50" s="31" t="s">
        <v>8336</v>
      </c>
      <c r="R50" s="25" t="s">
        <v>8337</v>
      </c>
      <c r="S50" s="32">
        <v>42710</v>
      </c>
      <c r="T50" s="32">
        <v>42742</v>
      </c>
    </row>
    <row r="51" spans="1:20" ht="50" customHeight="1" x14ac:dyDescent="0.2">
      <c r="A51" s="25">
        <v>1743</v>
      </c>
      <c r="B51" s="26" t="s">
        <v>1744</v>
      </c>
      <c r="C51" s="26" t="s">
        <v>5853</v>
      </c>
      <c r="D51" s="27">
        <v>6000</v>
      </c>
      <c r="E51" s="28">
        <v>6025</v>
      </c>
      <c r="F51" s="29" t="s">
        <v>8218</v>
      </c>
      <c r="G51" s="25" t="s">
        <v>8223</v>
      </c>
      <c r="H51" s="25" t="s">
        <v>8245</v>
      </c>
      <c r="I51" s="25">
        <v>1472270340</v>
      </c>
      <c r="J51" s="25">
        <v>1470348775</v>
      </c>
      <c r="K51" s="25" t="b">
        <v>0</v>
      </c>
      <c r="L51" s="25">
        <v>67</v>
      </c>
      <c r="M51" s="25" t="b">
        <v>1</v>
      </c>
      <c r="N51" s="25" t="s">
        <v>8283</v>
      </c>
      <c r="O51" s="56">
        <v>100</v>
      </c>
      <c r="P51" s="25">
        <v>89.93</v>
      </c>
      <c r="Q51" s="31" t="s">
        <v>8336</v>
      </c>
      <c r="R51" s="25" t="s">
        <v>8337</v>
      </c>
      <c r="S51" s="32">
        <v>42586</v>
      </c>
      <c r="T51" s="32">
        <v>42609</v>
      </c>
    </row>
    <row r="52" spans="1:20" ht="50" customHeight="1" x14ac:dyDescent="0.2">
      <c r="A52" s="25">
        <v>1745</v>
      </c>
      <c r="B52" s="26" t="s">
        <v>1746</v>
      </c>
      <c r="C52" s="26" t="s">
        <v>5855</v>
      </c>
      <c r="D52" s="27">
        <v>7000</v>
      </c>
      <c r="E52" s="28">
        <v>7981</v>
      </c>
      <c r="F52" s="29" t="s">
        <v>8218</v>
      </c>
      <c r="G52" s="25" t="s">
        <v>8223</v>
      </c>
      <c r="H52" s="25" t="s">
        <v>8245</v>
      </c>
      <c r="I52" s="25">
        <v>1482372000</v>
      </c>
      <c r="J52" s="25">
        <v>1479276838</v>
      </c>
      <c r="K52" s="25" t="b">
        <v>0</v>
      </c>
      <c r="L52" s="25">
        <v>89</v>
      </c>
      <c r="M52" s="25" t="b">
        <v>1</v>
      </c>
      <c r="N52" s="25" t="s">
        <v>8283</v>
      </c>
      <c r="O52" s="57">
        <v>114</v>
      </c>
      <c r="P52" s="25">
        <v>89.67</v>
      </c>
      <c r="Q52" s="31" t="s">
        <v>8336</v>
      </c>
      <c r="R52" s="25" t="s">
        <v>8337</v>
      </c>
      <c r="S52" s="32">
        <v>42690</v>
      </c>
      <c r="T52" s="32">
        <v>42726</v>
      </c>
    </row>
    <row r="53" spans="1:20" ht="50" customHeight="1" x14ac:dyDescent="0.2">
      <c r="A53" s="25">
        <v>1746</v>
      </c>
      <c r="B53" s="26" t="s">
        <v>1747</v>
      </c>
      <c r="C53" s="26" t="s">
        <v>5856</v>
      </c>
      <c r="D53" s="27">
        <v>15000</v>
      </c>
      <c r="E53" s="28">
        <v>22215</v>
      </c>
      <c r="F53" s="29" t="s">
        <v>8218</v>
      </c>
      <c r="G53" s="25" t="s">
        <v>8223</v>
      </c>
      <c r="H53" s="25" t="s">
        <v>8245</v>
      </c>
      <c r="I53" s="25">
        <v>1479952800</v>
      </c>
      <c r="J53" s="25">
        <v>1477368867</v>
      </c>
      <c r="K53" s="25" t="b">
        <v>0</v>
      </c>
      <c r="L53" s="25">
        <v>107</v>
      </c>
      <c r="M53" s="25" t="b">
        <v>1</v>
      </c>
      <c r="N53" s="25" t="s">
        <v>8283</v>
      </c>
      <c r="O53" s="58">
        <v>148</v>
      </c>
      <c r="P53" s="25">
        <v>207.62</v>
      </c>
      <c r="Q53" s="31" t="s">
        <v>8336</v>
      </c>
      <c r="R53" s="25" t="s">
        <v>8337</v>
      </c>
      <c r="S53" s="32">
        <v>42668</v>
      </c>
      <c r="T53" s="32">
        <v>42698</v>
      </c>
    </row>
    <row r="54" spans="1:20" ht="50" customHeight="1" x14ac:dyDescent="0.2">
      <c r="A54" s="25">
        <v>1750</v>
      </c>
      <c r="B54" s="26" t="s">
        <v>1751</v>
      </c>
      <c r="C54" s="26" t="s">
        <v>5860</v>
      </c>
      <c r="D54" s="27">
        <v>5000</v>
      </c>
      <c r="E54" s="28">
        <v>10081</v>
      </c>
      <c r="F54" s="29" t="s">
        <v>8218</v>
      </c>
      <c r="G54" s="25" t="s">
        <v>8223</v>
      </c>
      <c r="H54" s="25" t="s">
        <v>8245</v>
      </c>
      <c r="I54" s="25">
        <v>1461096304</v>
      </c>
      <c r="J54" s="25">
        <v>1458936304</v>
      </c>
      <c r="K54" s="25" t="b">
        <v>0</v>
      </c>
      <c r="L54" s="25">
        <v>125</v>
      </c>
      <c r="M54" s="25" t="b">
        <v>1</v>
      </c>
      <c r="N54" s="25" t="s">
        <v>8283</v>
      </c>
      <c r="O54" s="37">
        <v>202</v>
      </c>
      <c r="P54" s="25">
        <v>80.650000000000006</v>
      </c>
      <c r="Q54" s="31" t="s">
        <v>8336</v>
      </c>
      <c r="R54" s="25" t="s">
        <v>8337</v>
      </c>
      <c r="S54" s="32">
        <v>42454</v>
      </c>
      <c r="T54" s="32">
        <v>42479</v>
      </c>
    </row>
    <row r="55" spans="1:20" ht="50" customHeight="1" x14ac:dyDescent="0.2">
      <c r="A55" s="25">
        <v>1751</v>
      </c>
      <c r="B55" s="26" t="s">
        <v>1752</v>
      </c>
      <c r="C55" s="26" t="s">
        <v>5861</v>
      </c>
      <c r="D55" s="27">
        <v>10000</v>
      </c>
      <c r="E55" s="28">
        <v>10290</v>
      </c>
      <c r="F55" s="29" t="s">
        <v>8218</v>
      </c>
      <c r="G55" s="25" t="s">
        <v>8223</v>
      </c>
      <c r="H55" s="25" t="s">
        <v>8245</v>
      </c>
      <c r="I55" s="25">
        <v>1426787123</v>
      </c>
      <c r="J55" s="25">
        <v>1424198723</v>
      </c>
      <c r="K55" s="25" t="b">
        <v>0</v>
      </c>
      <c r="L55" s="25">
        <v>61</v>
      </c>
      <c r="M55" s="25" t="b">
        <v>1</v>
      </c>
      <c r="N55" s="25" t="s">
        <v>8283</v>
      </c>
      <c r="O55" s="40">
        <v>103</v>
      </c>
      <c r="P55" s="25">
        <v>168.69</v>
      </c>
      <c r="Q55" s="31" t="s">
        <v>8336</v>
      </c>
      <c r="R55" s="25" t="s">
        <v>8337</v>
      </c>
      <c r="S55" s="32">
        <v>42052</v>
      </c>
      <c r="T55" s="32">
        <v>42082</v>
      </c>
    </row>
    <row r="56" spans="1:20" ht="50" customHeight="1" x14ac:dyDescent="0.2">
      <c r="A56" s="25">
        <v>1755</v>
      </c>
      <c r="B56" s="26" t="s">
        <v>1756</v>
      </c>
      <c r="C56" s="26" t="s">
        <v>5865</v>
      </c>
      <c r="D56" s="27">
        <v>25</v>
      </c>
      <c r="E56" s="28">
        <v>30</v>
      </c>
      <c r="F56" s="29" t="s">
        <v>8218</v>
      </c>
      <c r="G56" s="25" t="s">
        <v>8223</v>
      </c>
      <c r="H56" s="25" t="s">
        <v>8245</v>
      </c>
      <c r="I56" s="25">
        <v>1444071361</v>
      </c>
      <c r="J56" s="25">
        <v>1441479361</v>
      </c>
      <c r="K56" s="25" t="b">
        <v>0</v>
      </c>
      <c r="L56" s="25">
        <v>4</v>
      </c>
      <c r="M56" s="25" t="b">
        <v>1</v>
      </c>
      <c r="N56" s="25" t="s">
        <v>8283</v>
      </c>
      <c r="O56" s="50">
        <v>120</v>
      </c>
      <c r="P56" s="25">
        <v>7.5</v>
      </c>
      <c r="Q56" s="31" t="s">
        <v>8336</v>
      </c>
      <c r="R56" s="25" t="s">
        <v>8337</v>
      </c>
      <c r="S56" s="32">
        <v>42252</v>
      </c>
      <c r="T56" s="32">
        <v>42282</v>
      </c>
    </row>
    <row r="57" spans="1:20" ht="50" customHeight="1" x14ac:dyDescent="0.2">
      <c r="A57" s="25">
        <v>1756</v>
      </c>
      <c r="B57" s="26" t="s">
        <v>1757</v>
      </c>
      <c r="C57" s="26" t="s">
        <v>5866</v>
      </c>
      <c r="D57" s="27">
        <v>5500</v>
      </c>
      <c r="E57" s="28">
        <v>5655.6</v>
      </c>
      <c r="F57" s="29" t="s">
        <v>8218</v>
      </c>
      <c r="G57" s="25" t="s">
        <v>8223</v>
      </c>
      <c r="H57" s="25" t="s">
        <v>8245</v>
      </c>
      <c r="I57" s="25">
        <v>1472443269</v>
      </c>
      <c r="J57" s="25">
        <v>1468987269</v>
      </c>
      <c r="K57" s="25" t="b">
        <v>0</v>
      </c>
      <c r="L57" s="25">
        <v>120</v>
      </c>
      <c r="M57" s="25" t="b">
        <v>1</v>
      </c>
      <c r="N57" s="25" t="s">
        <v>8283</v>
      </c>
      <c r="O57" s="40">
        <v>103</v>
      </c>
      <c r="P57" s="25">
        <v>47.13</v>
      </c>
      <c r="Q57" s="31" t="s">
        <v>8336</v>
      </c>
      <c r="R57" s="25" t="s">
        <v>8337</v>
      </c>
      <c r="S57" s="32">
        <v>42571</v>
      </c>
      <c r="T57" s="32">
        <v>42611</v>
      </c>
    </row>
    <row r="58" spans="1:20" ht="50" customHeight="1" x14ac:dyDescent="0.2">
      <c r="A58" s="25">
        <v>1757</v>
      </c>
      <c r="B58" s="26" t="s">
        <v>1758</v>
      </c>
      <c r="C58" s="26" t="s">
        <v>5867</v>
      </c>
      <c r="D58" s="27">
        <v>5000</v>
      </c>
      <c r="E58" s="28">
        <v>5800</v>
      </c>
      <c r="F58" s="29" t="s">
        <v>8218</v>
      </c>
      <c r="G58" s="25" t="s">
        <v>8223</v>
      </c>
      <c r="H58" s="25" t="s">
        <v>8245</v>
      </c>
      <c r="I58" s="25">
        <v>1485631740</v>
      </c>
      <c r="J58" s="25">
        <v>1483041083</v>
      </c>
      <c r="K58" s="25" t="b">
        <v>0</v>
      </c>
      <c r="L58" s="25">
        <v>14</v>
      </c>
      <c r="M58" s="25" t="b">
        <v>1</v>
      </c>
      <c r="N58" s="25" t="s">
        <v>8283</v>
      </c>
      <c r="O58" s="59">
        <v>116</v>
      </c>
      <c r="P58" s="25">
        <v>414.29</v>
      </c>
      <c r="Q58" s="31" t="s">
        <v>8336</v>
      </c>
      <c r="R58" s="25" t="s">
        <v>8337</v>
      </c>
      <c r="S58" s="32">
        <v>42733</v>
      </c>
      <c r="T58" s="32">
        <v>42763</v>
      </c>
    </row>
    <row r="59" spans="1:20" ht="50" customHeight="1" x14ac:dyDescent="0.2">
      <c r="A59" s="25">
        <v>1758</v>
      </c>
      <c r="B59" s="26" t="s">
        <v>1759</v>
      </c>
      <c r="C59" s="26" t="s">
        <v>5868</v>
      </c>
      <c r="D59" s="27">
        <v>1000</v>
      </c>
      <c r="E59" s="28">
        <v>1147</v>
      </c>
      <c r="F59" s="29" t="s">
        <v>8218</v>
      </c>
      <c r="G59" s="25" t="s">
        <v>8223</v>
      </c>
      <c r="H59" s="25" t="s">
        <v>8245</v>
      </c>
      <c r="I59" s="25">
        <v>1468536992</v>
      </c>
      <c r="J59" s="25">
        <v>1463352992</v>
      </c>
      <c r="K59" s="25" t="b">
        <v>0</v>
      </c>
      <c r="L59" s="25">
        <v>27</v>
      </c>
      <c r="M59" s="25" t="b">
        <v>1</v>
      </c>
      <c r="N59" s="25" t="s">
        <v>8283</v>
      </c>
      <c r="O59" s="60">
        <v>115</v>
      </c>
      <c r="P59" s="25">
        <v>42.48</v>
      </c>
      <c r="Q59" s="31" t="s">
        <v>8336</v>
      </c>
      <c r="R59" s="25" t="s">
        <v>8337</v>
      </c>
      <c r="S59" s="32">
        <v>42505</v>
      </c>
      <c r="T59" s="32">
        <v>42565</v>
      </c>
    </row>
    <row r="60" spans="1:20" ht="50" customHeight="1" x14ac:dyDescent="0.2">
      <c r="A60" s="25">
        <v>1759</v>
      </c>
      <c r="B60" s="26" t="s">
        <v>1760</v>
      </c>
      <c r="C60" s="26" t="s">
        <v>5869</v>
      </c>
      <c r="D60" s="27">
        <v>5000</v>
      </c>
      <c r="E60" s="28">
        <v>5330</v>
      </c>
      <c r="F60" s="29" t="s">
        <v>8218</v>
      </c>
      <c r="G60" s="25" t="s">
        <v>8223</v>
      </c>
      <c r="H60" s="25" t="s">
        <v>8245</v>
      </c>
      <c r="I60" s="25">
        <v>1427309629</v>
      </c>
      <c r="J60" s="25">
        <v>1425585229</v>
      </c>
      <c r="K60" s="25" t="b">
        <v>0</v>
      </c>
      <c r="L60" s="25">
        <v>49</v>
      </c>
      <c r="M60" s="25" t="b">
        <v>1</v>
      </c>
      <c r="N60" s="25" t="s">
        <v>8283</v>
      </c>
      <c r="O60" s="47">
        <v>107</v>
      </c>
      <c r="P60" s="25">
        <v>108.78</v>
      </c>
      <c r="Q60" s="31" t="s">
        <v>8336</v>
      </c>
      <c r="R60" s="25" t="s">
        <v>8337</v>
      </c>
      <c r="S60" s="32">
        <v>42068</v>
      </c>
      <c r="T60" s="32">
        <v>42088</v>
      </c>
    </row>
    <row r="61" spans="1:20" ht="50" customHeight="1" x14ac:dyDescent="0.2">
      <c r="A61" s="25">
        <v>1760</v>
      </c>
      <c r="B61" s="26" t="s">
        <v>1761</v>
      </c>
      <c r="C61" s="26" t="s">
        <v>5870</v>
      </c>
      <c r="D61" s="27">
        <v>5000</v>
      </c>
      <c r="E61" s="28">
        <v>8272</v>
      </c>
      <c r="F61" s="29" t="s">
        <v>8218</v>
      </c>
      <c r="G61" s="25" t="s">
        <v>8223</v>
      </c>
      <c r="H61" s="25" t="s">
        <v>8245</v>
      </c>
      <c r="I61" s="25">
        <v>1456416513</v>
      </c>
      <c r="J61" s="25">
        <v>1454688513</v>
      </c>
      <c r="K61" s="25" t="b">
        <v>0</v>
      </c>
      <c r="L61" s="25">
        <v>102</v>
      </c>
      <c r="M61" s="25" t="b">
        <v>1</v>
      </c>
      <c r="N61" s="25" t="s">
        <v>8283</v>
      </c>
      <c r="O61" s="37">
        <v>165</v>
      </c>
      <c r="P61" s="25">
        <v>81.099999999999994</v>
      </c>
      <c r="Q61" s="31" t="s">
        <v>8336</v>
      </c>
      <c r="R61" s="25" t="s">
        <v>8337</v>
      </c>
      <c r="S61" s="32">
        <v>42405</v>
      </c>
      <c r="T61" s="32">
        <v>42425</v>
      </c>
    </row>
    <row r="62" spans="1:20" ht="50" customHeight="1" x14ac:dyDescent="0.2">
      <c r="A62" s="25">
        <v>1762</v>
      </c>
      <c r="B62" s="26" t="s">
        <v>1763</v>
      </c>
      <c r="C62" s="26" t="s">
        <v>5872</v>
      </c>
      <c r="D62" s="27">
        <v>100</v>
      </c>
      <c r="E62" s="28">
        <v>885</v>
      </c>
      <c r="F62" s="29" t="s">
        <v>8218</v>
      </c>
      <c r="G62" s="25" t="s">
        <v>8223</v>
      </c>
      <c r="H62" s="25" t="s">
        <v>8245</v>
      </c>
      <c r="I62" s="25">
        <v>1457739245</v>
      </c>
      <c r="J62" s="25">
        <v>1455147245</v>
      </c>
      <c r="K62" s="25" t="b">
        <v>0</v>
      </c>
      <c r="L62" s="25">
        <v>25</v>
      </c>
      <c r="M62" s="25" t="b">
        <v>1</v>
      </c>
      <c r="N62" s="25" t="s">
        <v>8283</v>
      </c>
      <c r="O62" s="37">
        <v>885</v>
      </c>
      <c r="P62" s="25">
        <v>35.4</v>
      </c>
      <c r="Q62" s="31" t="s">
        <v>8336</v>
      </c>
      <c r="R62" s="25" t="s">
        <v>8337</v>
      </c>
      <c r="S62" s="32">
        <v>42410</v>
      </c>
      <c r="T62" s="32">
        <v>42440</v>
      </c>
    </row>
    <row r="63" spans="1:20" ht="50" customHeight="1" x14ac:dyDescent="0.2">
      <c r="A63" s="25">
        <v>1763</v>
      </c>
      <c r="B63" s="26" t="s">
        <v>1764</v>
      </c>
      <c r="C63" s="26" t="s">
        <v>5873</v>
      </c>
      <c r="D63" s="27">
        <v>12000</v>
      </c>
      <c r="E63" s="28">
        <v>12229</v>
      </c>
      <c r="F63" s="29" t="s">
        <v>8218</v>
      </c>
      <c r="G63" s="25" t="s">
        <v>8223</v>
      </c>
      <c r="H63" s="25" t="s">
        <v>8245</v>
      </c>
      <c r="I63" s="25">
        <v>1477255840</v>
      </c>
      <c r="J63" s="25">
        <v>1474663840</v>
      </c>
      <c r="K63" s="25" t="b">
        <v>0</v>
      </c>
      <c r="L63" s="25">
        <v>118</v>
      </c>
      <c r="M63" s="25" t="b">
        <v>1</v>
      </c>
      <c r="N63" s="25" t="s">
        <v>8283</v>
      </c>
      <c r="O63" s="39">
        <v>102</v>
      </c>
      <c r="P63" s="25">
        <v>103.64</v>
      </c>
      <c r="Q63" s="31" t="s">
        <v>8336</v>
      </c>
      <c r="R63" s="25" t="s">
        <v>8337</v>
      </c>
      <c r="S63" s="32">
        <v>42636</v>
      </c>
      <c r="T63" s="32">
        <v>42666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7AC4D-DD7B-3E49-8F15-EDE5246A3990}">
  <dimension ref="A1:T35"/>
  <sheetViews>
    <sheetView workbookViewId="0">
      <selection activeCell="D1" sqref="D1"/>
    </sheetView>
  </sheetViews>
  <sheetFormatPr baseColWidth="10" defaultRowHeight="15" x14ac:dyDescent="0.2"/>
  <cols>
    <col min="1" max="1" width="5.1640625" bestFit="1" customWidth="1"/>
    <col min="2" max="2" width="22.33203125" customWidth="1"/>
    <col min="3" max="3" width="56.83203125" customWidth="1"/>
    <col min="4" max="4" width="11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50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8366</v>
      </c>
      <c r="T1" s="1" t="s">
        <v>8367</v>
      </c>
    </row>
    <row r="2" spans="1:20" ht="50" customHeight="1" x14ac:dyDescent="0.2">
      <c r="A2">
        <v>1765</v>
      </c>
      <c r="B2" s="3" t="s">
        <v>1766</v>
      </c>
      <c r="C2" s="3" t="s">
        <v>5875</v>
      </c>
      <c r="D2" s="6">
        <v>12500</v>
      </c>
      <c r="E2" s="8">
        <v>7433.48</v>
      </c>
      <c r="F2" t="s">
        <v>8220</v>
      </c>
      <c r="G2" t="s">
        <v>8223</v>
      </c>
      <c r="H2" t="s">
        <v>8245</v>
      </c>
      <c r="I2">
        <v>1407972712</v>
      </c>
      <c r="J2">
        <v>1405380712</v>
      </c>
      <c r="K2" t="b">
        <v>1</v>
      </c>
      <c r="L2">
        <v>103</v>
      </c>
      <c r="M2" t="b">
        <v>0</v>
      </c>
      <c r="N2" t="s">
        <v>8283</v>
      </c>
      <c r="O2">
        <v>59</v>
      </c>
      <c r="P2">
        <v>72.17</v>
      </c>
      <c r="Q2" s="10" t="s">
        <v>8336</v>
      </c>
      <c r="R2" t="s">
        <v>8337</v>
      </c>
      <c r="S2" s="14">
        <v>41834.980462962965</v>
      </c>
      <c r="T2" s="14">
        <v>41864.980462962965</v>
      </c>
    </row>
    <row r="3" spans="1:20" ht="50" customHeight="1" x14ac:dyDescent="0.2">
      <c r="A3">
        <v>1767</v>
      </c>
      <c r="B3" s="3" t="s">
        <v>1768</v>
      </c>
      <c r="C3" s="3" t="s">
        <v>5877</v>
      </c>
      <c r="D3" s="6">
        <v>5000</v>
      </c>
      <c r="E3" s="8">
        <v>2286</v>
      </c>
      <c r="F3" t="s">
        <v>8220</v>
      </c>
      <c r="G3" t="s">
        <v>8223</v>
      </c>
      <c r="H3" t="s">
        <v>8245</v>
      </c>
      <c r="I3">
        <v>1407080884</v>
      </c>
      <c r="J3">
        <v>1404488884</v>
      </c>
      <c r="K3" t="b">
        <v>1</v>
      </c>
      <c r="L3">
        <v>39</v>
      </c>
      <c r="M3" t="b">
        <v>0</v>
      </c>
      <c r="N3" t="s">
        <v>8283</v>
      </c>
      <c r="O3">
        <v>46</v>
      </c>
      <c r="P3">
        <v>58.62</v>
      </c>
      <c r="Q3" s="10" t="s">
        <v>8336</v>
      </c>
      <c r="R3" t="s">
        <v>8337</v>
      </c>
      <c r="S3" s="14">
        <v>41824.658379629633</v>
      </c>
      <c r="T3" s="14">
        <v>41854.658379629633</v>
      </c>
    </row>
    <row r="4" spans="1:20" ht="50" customHeight="1" x14ac:dyDescent="0.2">
      <c r="A4">
        <v>1768</v>
      </c>
      <c r="B4" s="3" t="s">
        <v>1769</v>
      </c>
      <c r="C4" s="3" t="s">
        <v>5878</v>
      </c>
      <c r="D4" s="6">
        <v>5000</v>
      </c>
      <c r="E4" s="8">
        <v>187</v>
      </c>
      <c r="F4" t="s">
        <v>8220</v>
      </c>
      <c r="G4" t="s">
        <v>8223</v>
      </c>
      <c r="H4" t="s">
        <v>8245</v>
      </c>
      <c r="I4">
        <v>1411824444</v>
      </c>
      <c r="J4">
        <v>1406640444</v>
      </c>
      <c r="K4" t="b">
        <v>1</v>
      </c>
      <c r="L4">
        <v>15</v>
      </c>
      <c r="M4" t="b">
        <v>0</v>
      </c>
      <c r="N4" t="s">
        <v>8283</v>
      </c>
      <c r="O4">
        <v>4</v>
      </c>
      <c r="P4">
        <v>12.47</v>
      </c>
      <c r="Q4" s="10" t="s">
        <v>8336</v>
      </c>
      <c r="R4" t="s">
        <v>8337</v>
      </c>
      <c r="S4" s="14">
        <v>41849.560694444444</v>
      </c>
      <c r="T4" s="14">
        <v>41909.560694444444</v>
      </c>
    </row>
    <row r="5" spans="1:20" ht="50" customHeight="1" x14ac:dyDescent="0.2">
      <c r="A5">
        <v>1769</v>
      </c>
      <c r="B5" s="3" t="s">
        <v>1770</v>
      </c>
      <c r="C5" s="3" t="s">
        <v>5879</v>
      </c>
      <c r="D5" s="6">
        <v>40000</v>
      </c>
      <c r="E5" s="8">
        <v>1081</v>
      </c>
      <c r="F5" t="s">
        <v>8220</v>
      </c>
      <c r="G5" t="s">
        <v>8223</v>
      </c>
      <c r="H5" t="s">
        <v>8245</v>
      </c>
      <c r="I5">
        <v>1421177959</v>
      </c>
      <c r="J5">
        <v>1418585959</v>
      </c>
      <c r="K5" t="b">
        <v>1</v>
      </c>
      <c r="L5">
        <v>22</v>
      </c>
      <c r="M5" t="b">
        <v>0</v>
      </c>
      <c r="N5" t="s">
        <v>8283</v>
      </c>
      <c r="O5">
        <v>3</v>
      </c>
      <c r="P5">
        <v>49.14</v>
      </c>
      <c r="Q5" s="10" t="s">
        <v>8336</v>
      </c>
      <c r="R5" t="s">
        <v>8337</v>
      </c>
      <c r="S5" s="14">
        <v>41987.818969907406</v>
      </c>
      <c r="T5" s="14">
        <v>42017.818969907406</v>
      </c>
    </row>
    <row r="6" spans="1:20" ht="50" customHeight="1" x14ac:dyDescent="0.2">
      <c r="A6">
        <v>1770</v>
      </c>
      <c r="B6" s="3" t="s">
        <v>1771</v>
      </c>
      <c r="C6" s="3" t="s">
        <v>5880</v>
      </c>
      <c r="D6" s="6">
        <v>24500</v>
      </c>
      <c r="E6" s="8">
        <v>13846</v>
      </c>
      <c r="F6" t="s">
        <v>8220</v>
      </c>
      <c r="G6" t="s">
        <v>8223</v>
      </c>
      <c r="H6" t="s">
        <v>8245</v>
      </c>
      <c r="I6">
        <v>1413312194</v>
      </c>
      <c r="J6">
        <v>1410288194</v>
      </c>
      <c r="K6" t="b">
        <v>1</v>
      </c>
      <c r="L6">
        <v>92</v>
      </c>
      <c r="M6" t="b">
        <v>0</v>
      </c>
      <c r="N6" t="s">
        <v>8283</v>
      </c>
      <c r="O6">
        <v>57</v>
      </c>
      <c r="P6">
        <v>150.5</v>
      </c>
      <c r="Q6" s="10" t="s">
        <v>8336</v>
      </c>
      <c r="R6" t="s">
        <v>8337</v>
      </c>
      <c r="S6" s="14">
        <v>41891.780023148152</v>
      </c>
      <c r="T6" s="14">
        <v>41926.780023148152</v>
      </c>
    </row>
    <row r="7" spans="1:20" ht="50" customHeight="1" x14ac:dyDescent="0.2">
      <c r="A7">
        <v>1773</v>
      </c>
      <c r="B7" s="3" t="s">
        <v>1774</v>
      </c>
      <c r="C7" s="3" t="s">
        <v>5883</v>
      </c>
      <c r="D7" s="6">
        <v>30000</v>
      </c>
      <c r="E7" s="8">
        <v>1877</v>
      </c>
      <c r="F7" t="s">
        <v>8220</v>
      </c>
      <c r="G7" t="s">
        <v>8223</v>
      </c>
      <c r="H7" t="s">
        <v>8245</v>
      </c>
      <c r="I7">
        <v>1421691298</v>
      </c>
      <c r="J7">
        <v>1417803298</v>
      </c>
      <c r="K7" t="b">
        <v>1</v>
      </c>
      <c r="L7">
        <v>19</v>
      </c>
      <c r="M7" t="b">
        <v>0</v>
      </c>
      <c r="N7" t="s">
        <v>8283</v>
      </c>
      <c r="O7">
        <v>6</v>
      </c>
      <c r="P7">
        <v>98.79</v>
      </c>
      <c r="Q7" s="10" t="s">
        <v>8336</v>
      </c>
      <c r="R7" t="s">
        <v>8337</v>
      </c>
      <c r="S7" s="14">
        <v>41978.760393518518</v>
      </c>
      <c r="T7" s="14">
        <v>42023.760393518518</v>
      </c>
    </row>
    <row r="8" spans="1:20" ht="50" customHeight="1" x14ac:dyDescent="0.2">
      <c r="A8">
        <v>1774</v>
      </c>
      <c r="B8" s="3" t="s">
        <v>1775</v>
      </c>
      <c r="C8" s="3" t="s">
        <v>5884</v>
      </c>
      <c r="D8" s="6">
        <v>2500</v>
      </c>
      <c r="E8" s="8">
        <v>1148</v>
      </c>
      <c r="F8" t="s">
        <v>8220</v>
      </c>
      <c r="G8" t="s">
        <v>8223</v>
      </c>
      <c r="H8" t="s">
        <v>8245</v>
      </c>
      <c r="I8">
        <v>1417273140</v>
      </c>
      <c r="J8">
        <v>1413609292</v>
      </c>
      <c r="K8" t="b">
        <v>1</v>
      </c>
      <c r="L8">
        <v>13</v>
      </c>
      <c r="M8" t="b">
        <v>0</v>
      </c>
      <c r="N8" t="s">
        <v>8283</v>
      </c>
      <c r="O8">
        <v>46</v>
      </c>
      <c r="P8">
        <v>88.31</v>
      </c>
      <c r="Q8" s="10" t="s">
        <v>8336</v>
      </c>
      <c r="R8" t="s">
        <v>8337</v>
      </c>
      <c r="S8" s="14">
        <v>41930.218657407408</v>
      </c>
      <c r="T8" s="14">
        <v>41972.624305555553</v>
      </c>
    </row>
    <row r="9" spans="1:20" ht="50" customHeight="1" x14ac:dyDescent="0.2">
      <c r="A9">
        <v>1775</v>
      </c>
      <c r="B9" s="3" t="s">
        <v>1776</v>
      </c>
      <c r="C9" s="3" t="s">
        <v>5885</v>
      </c>
      <c r="D9" s="6">
        <v>32500</v>
      </c>
      <c r="E9" s="8">
        <v>21158</v>
      </c>
      <c r="F9" t="s">
        <v>8220</v>
      </c>
      <c r="G9" t="s">
        <v>8223</v>
      </c>
      <c r="H9" t="s">
        <v>8245</v>
      </c>
      <c r="I9">
        <v>1414193160</v>
      </c>
      <c r="J9">
        <v>1410305160</v>
      </c>
      <c r="K9" t="b">
        <v>1</v>
      </c>
      <c r="L9">
        <v>124</v>
      </c>
      <c r="M9" t="b">
        <v>0</v>
      </c>
      <c r="N9" t="s">
        <v>8283</v>
      </c>
      <c r="O9">
        <v>65</v>
      </c>
      <c r="P9">
        <v>170.63</v>
      </c>
      <c r="Q9" s="10" t="s">
        <v>8336</v>
      </c>
      <c r="R9" t="s">
        <v>8337</v>
      </c>
      <c r="S9" s="14">
        <v>41891.976388888892</v>
      </c>
      <c r="T9" s="14">
        <v>41936.976388888892</v>
      </c>
    </row>
    <row r="10" spans="1:20" ht="50" customHeight="1" x14ac:dyDescent="0.2">
      <c r="A10">
        <v>1778</v>
      </c>
      <c r="B10" s="3" t="s">
        <v>1779</v>
      </c>
      <c r="C10" s="3" t="s">
        <v>5888</v>
      </c>
      <c r="D10" s="6">
        <v>50000</v>
      </c>
      <c r="E10" s="8">
        <v>995</v>
      </c>
      <c r="F10" t="s">
        <v>8220</v>
      </c>
      <c r="G10" t="s">
        <v>8223</v>
      </c>
      <c r="H10" t="s">
        <v>8245</v>
      </c>
      <c r="I10">
        <v>1427485395</v>
      </c>
      <c r="J10">
        <v>1423600995</v>
      </c>
      <c r="K10" t="b">
        <v>1</v>
      </c>
      <c r="L10">
        <v>15</v>
      </c>
      <c r="M10" t="b">
        <v>0</v>
      </c>
      <c r="N10" t="s">
        <v>8283</v>
      </c>
      <c r="O10">
        <v>2</v>
      </c>
      <c r="P10">
        <v>66.33</v>
      </c>
      <c r="Q10" s="10" t="s">
        <v>8336</v>
      </c>
      <c r="R10" t="s">
        <v>8337</v>
      </c>
      <c r="S10" s="14">
        <v>42045.86336805555</v>
      </c>
      <c r="T10" s="14">
        <v>42090.821701388893</v>
      </c>
    </row>
    <row r="11" spans="1:20" ht="50" customHeight="1" x14ac:dyDescent="0.2">
      <c r="A11">
        <v>1779</v>
      </c>
      <c r="B11" s="3" t="s">
        <v>1780</v>
      </c>
      <c r="C11" s="3" t="s">
        <v>5889</v>
      </c>
      <c r="D11" s="6">
        <v>11000</v>
      </c>
      <c r="E11" s="8">
        <v>3986</v>
      </c>
      <c r="F11" t="s">
        <v>8220</v>
      </c>
      <c r="G11" t="s">
        <v>8223</v>
      </c>
      <c r="H11" t="s">
        <v>8245</v>
      </c>
      <c r="I11">
        <v>1472834180</v>
      </c>
      <c r="J11">
        <v>1470242180</v>
      </c>
      <c r="K11" t="b">
        <v>1</v>
      </c>
      <c r="L11">
        <v>38</v>
      </c>
      <c r="M11" t="b">
        <v>0</v>
      </c>
      <c r="N11" t="s">
        <v>8283</v>
      </c>
      <c r="O11">
        <v>36</v>
      </c>
      <c r="P11">
        <v>104.89</v>
      </c>
      <c r="Q11" s="10" t="s">
        <v>8336</v>
      </c>
      <c r="R11" t="s">
        <v>8337</v>
      </c>
      <c r="S11" s="14">
        <v>42585.691898148143</v>
      </c>
      <c r="T11" s="14">
        <v>42615.691898148143</v>
      </c>
    </row>
    <row r="12" spans="1:20" ht="50" customHeight="1" x14ac:dyDescent="0.2">
      <c r="A12">
        <v>1780</v>
      </c>
      <c r="B12" s="3" t="s">
        <v>1781</v>
      </c>
      <c r="C12" s="3" t="s">
        <v>5890</v>
      </c>
      <c r="D12" s="6">
        <v>30000</v>
      </c>
      <c r="E12" s="8">
        <v>11923</v>
      </c>
      <c r="F12" t="s">
        <v>8220</v>
      </c>
      <c r="G12" t="s">
        <v>8223</v>
      </c>
      <c r="H12" t="s">
        <v>8245</v>
      </c>
      <c r="I12">
        <v>1467469510</v>
      </c>
      <c r="J12">
        <v>1462285510</v>
      </c>
      <c r="K12" t="b">
        <v>1</v>
      </c>
      <c r="L12">
        <v>152</v>
      </c>
      <c r="M12" t="b">
        <v>0</v>
      </c>
      <c r="N12" t="s">
        <v>8283</v>
      </c>
      <c r="O12">
        <v>40</v>
      </c>
      <c r="P12">
        <v>78.44</v>
      </c>
      <c r="Q12" s="10" t="s">
        <v>8336</v>
      </c>
      <c r="R12" t="s">
        <v>8337</v>
      </c>
      <c r="S12" s="14">
        <v>42493.600810185191</v>
      </c>
      <c r="T12" s="14">
        <v>42553.600810185191</v>
      </c>
    </row>
    <row r="13" spans="1:20" ht="50" customHeight="1" x14ac:dyDescent="0.2">
      <c r="A13">
        <v>1781</v>
      </c>
      <c r="B13" s="3" t="s">
        <v>1782</v>
      </c>
      <c r="C13" s="3" t="s">
        <v>5891</v>
      </c>
      <c r="D13" s="6">
        <v>5500</v>
      </c>
      <c r="E13" s="8">
        <v>1417</v>
      </c>
      <c r="F13" t="s">
        <v>8220</v>
      </c>
      <c r="G13" t="s">
        <v>8223</v>
      </c>
      <c r="H13" t="s">
        <v>8245</v>
      </c>
      <c r="I13">
        <v>1473950945</v>
      </c>
      <c r="J13">
        <v>1471272545</v>
      </c>
      <c r="K13" t="b">
        <v>1</v>
      </c>
      <c r="L13">
        <v>24</v>
      </c>
      <c r="M13" t="b">
        <v>0</v>
      </c>
      <c r="N13" t="s">
        <v>8283</v>
      </c>
      <c r="O13">
        <v>26</v>
      </c>
      <c r="P13">
        <v>59.04</v>
      </c>
      <c r="Q13" s="10" t="s">
        <v>8336</v>
      </c>
      <c r="R13" t="s">
        <v>8337</v>
      </c>
      <c r="S13" s="14">
        <v>42597.617418981477</v>
      </c>
      <c r="T13" s="14">
        <v>42628.617418981477</v>
      </c>
    </row>
    <row r="14" spans="1:20" ht="50" customHeight="1" x14ac:dyDescent="0.2">
      <c r="A14">
        <v>1782</v>
      </c>
      <c r="B14" s="3" t="s">
        <v>1783</v>
      </c>
      <c r="C14" s="3" t="s">
        <v>5892</v>
      </c>
      <c r="D14" s="6">
        <v>35000</v>
      </c>
      <c r="E14" s="8">
        <v>5422</v>
      </c>
      <c r="F14" t="s">
        <v>8220</v>
      </c>
      <c r="G14" t="s">
        <v>8223</v>
      </c>
      <c r="H14" t="s">
        <v>8245</v>
      </c>
      <c r="I14">
        <v>1456062489</v>
      </c>
      <c r="J14">
        <v>1453211289</v>
      </c>
      <c r="K14" t="b">
        <v>1</v>
      </c>
      <c r="L14">
        <v>76</v>
      </c>
      <c r="M14" t="b">
        <v>0</v>
      </c>
      <c r="N14" t="s">
        <v>8283</v>
      </c>
      <c r="O14">
        <v>15</v>
      </c>
      <c r="P14">
        <v>71.34</v>
      </c>
      <c r="Q14" s="10" t="s">
        <v>8336</v>
      </c>
      <c r="R14" t="s">
        <v>8337</v>
      </c>
      <c r="S14" s="14">
        <v>42388.575104166666</v>
      </c>
      <c r="T14" s="14">
        <v>42421.575104166666</v>
      </c>
    </row>
    <row r="15" spans="1:20" ht="50" customHeight="1" x14ac:dyDescent="0.2">
      <c r="A15">
        <v>1783</v>
      </c>
      <c r="B15" s="3" t="s">
        <v>1784</v>
      </c>
      <c r="C15" s="3" t="s">
        <v>5893</v>
      </c>
      <c r="D15" s="6">
        <v>40000</v>
      </c>
      <c r="E15" s="8">
        <v>9477</v>
      </c>
      <c r="F15" t="s">
        <v>8220</v>
      </c>
      <c r="G15" t="s">
        <v>8223</v>
      </c>
      <c r="H15" t="s">
        <v>8245</v>
      </c>
      <c r="I15">
        <v>1432248478</v>
      </c>
      <c r="J15">
        <v>1429656478</v>
      </c>
      <c r="K15" t="b">
        <v>1</v>
      </c>
      <c r="L15">
        <v>185</v>
      </c>
      <c r="M15" t="b">
        <v>0</v>
      </c>
      <c r="N15" t="s">
        <v>8283</v>
      </c>
      <c r="O15">
        <v>24</v>
      </c>
      <c r="P15">
        <v>51.23</v>
      </c>
      <c r="Q15" s="10" t="s">
        <v>8336</v>
      </c>
      <c r="R15" t="s">
        <v>8337</v>
      </c>
      <c r="S15" s="14">
        <v>42115.949976851851</v>
      </c>
      <c r="T15" s="14">
        <v>42145.949976851851</v>
      </c>
    </row>
    <row r="16" spans="1:20" ht="50" customHeight="1" x14ac:dyDescent="0.2">
      <c r="A16">
        <v>1784</v>
      </c>
      <c r="B16" s="3" t="s">
        <v>1785</v>
      </c>
      <c r="C16" s="3" t="s">
        <v>5894</v>
      </c>
      <c r="D16" s="6">
        <v>5000</v>
      </c>
      <c r="E16" s="8">
        <v>1988</v>
      </c>
      <c r="F16" t="s">
        <v>8220</v>
      </c>
      <c r="G16" t="s">
        <v>8223</v>
      </c>
      <c r="H16" t="s">
        <v>8245</v>
      </c>
      <c r="I16">
        <v>1422674700</v>
      </c>
      <c r="J16">
        <v>1419954240</v>
      </c>
      <c r="K16" t="b">
        <v>1</v>
      </c>
      <c r="L16">
        <v>33</v>
      </c>
      <c r="M16" t="b">
        <v>0</v>
      </c>
      <c r="N16" t="s">
        <v>8283</v>
      </c>
      <c r="O16">
        <v>40</v>
      </c>
      <c r="P16">
        <v>60.24</v>
      </c>
      <c r="Q16" s="10" t="s">
        <v>8336</v>
      </c>
      <c r="R16" t="s">
        <v>8337</v>
      </c>
      <c r="S16" s="14">
        <v>42003.655555555553</v>
      </c>
      <c r="T16" s="14">
        <v>42035.142361111109</v>
      </c>
    </row>
    <row r="17" spans="1:20" ht="50" customHeight="1" x14ac:dyDescent="0.2">
      <c r="A17">
        <v>1785</v>
      </c>
      <c r="B17" s="3" t="s">
        <v>1786</v>
      </c>
      <c r="C17" s="3" t="s">
        <v>5895</v>
      </c>
      <c r="D17" s="6">
        <v>24000</v>
      </c>
      <c r="E17" s="8">
        <v>4853</v>
      </c>
      <c r="F17" t="s">
        <v>8220</v>
      </c>
      <c r="G17" t="s">
        <v>8223</v>
      </c>
      <c r="H17" t="s">
        <v>8245</v>
      </c>
      <c r="I17">
        <v>1413417600</v>
      </c>
      <c r="J17">
        <v>1410750855</v>
      </c>
      <c r="K17" t="b">
        <v>1</v>
      </c>
      <c r="L17">
        <v>108</v>
      </c>
      <c r="M17" t="b">
        <v>0</v>
      </c>
      <c r="N17" t="s">
        <v>8283</v>
      </c>
      <c r="O17">
        <v>20</v>
      </c>
      <c r="P17">
        <v>44.94</v>
      </c>
      <c r="Q17" s="10" t="s">
        <v>8336</v>
      </c>
      <c r="R17" t="s">
        <v>8337</v>
      </c>
      <c r="S17" s="14">
        <v>41897.134895833333</v>
      </c>
      <c r="T17" s="14">
        <v>41928</v>
      </c>
    </row>
    <row r="18" spans="1:20" ht="50" customHeight="1" x14ac:dyDescent="0.2">
      <c r="A18">
        <v>1787</v>
      </c>
      <c r="B18" s="3" t="s">
        <v>1788</v>
      </c>
      <c r="C18" s="3" t="s">
        <v>5897</v>
      </c>
      <c r="D18" s="6">
        <v>10000</v>
      </c>
      <c r="E18" s="8">
        <v>1533</v>
      </c>
      <c r="F18" t="s">
        <v>8220</v>
      </c>
      <c r="G18" t="s">
        <v>8223</v>
      </c>
      <c r="H18" t="s">
        <v>8245</v>
      </c>
      <c r="I18">
        <v>1428158637</v>
      </c>
      <c r="J18">
        <v>1425570237</v>
      </c>
      <c r="K18" t="b">
        <v>1</v>
      </c>
      <c r="L18">
        <v>24</v>
      </c>
      <c r="M18" t="b">
        <v>0</v>
      </c>
      <c r="N18" t="s">
        <v>8283</v>
      </c>
      <c r="O18">
        <v>15</v>
      </c>
      <c r="P18">
        <v>63.88</v>
      </c>
      <c r="Q18" s="10" t="s">
        <v>8336</v>
      </c>
      <c r="R18" t="s">
        <v>8337</v>
      </c>
      <c r="S18" s="14">
        <v>42068.65552083333</v>
      </c>
      <c r="T18" s="14">
        <v>42098.613854166666</v>
      </c>
    </row>
    <row r="19" spans="1:20" ht="50" customHeight="1" x14ac:dyDescent="0.2">
      <c r="A19">
        <v>1789</v>
      </c>
      <c r="B19" s="3" t="s">
        <v>1790</v>
      </c>
      <c r="C19" s="3" t="s">
        <v>5899</v>
      </c>
      <c r="D19" s="6">
        <v>8000</v>
      </c>
      <c r="E19" s="8">
        <v>40</v>
      </c>
      <c r="F19" t="s">
        <v>8220</v>
      </c>
      <c r="G19" t="s">
        <v>8223</v>
      </c>
      <c r="H19" t="s">
        <v>8245</v>
      </c>
      <c r="I19">
        <v>1421042403</v>
      </c>
      <c r="J19">
        <v>1415858403</v>
      </c>
      <c r="K19" t="b">
        <v>1</v>
      </c>
      <c r="L19">
        <v>4</v>
      </c>
      <c r="M19" t="b">
        <v>0</v>
      </c>
      <c r="N19" t="s">
        <v>8283</v>
      </c>
      <c r="O19">
        <v>1</v>
      </c>
      <c r="P19">
        <v>10</v>
      </c>
      <c r="Q19" s="10" t="s">
        <v>8336</v>
      </c>
      <c r="R19" t="s">
        <v>8337</v>
      </c>
      <c r="S19" s="14">
        <v>41956.250034722223</v>
      </c>
      <c r="T19" s="14">
        <v>42016.250034722223</v>
      </c>
    </row>
    <row r="20" spans="1:20" ht="50" customHeight="1" x14ac:dyDescent="0.2">
      <c r="A20">
        <v>1790</v>
      </c>
      <c r="B20" s="3" t="s">
        <v>1791</v>
      </c>
      <c r="C20" s="3" t="s">
        <v>5900</v>
      </c>
      <c r="D20" s="6">
        <v>33000</v>
      </c>
      <c r="E20" s="8">
        <v>1636</v>
      </c>
      <c r="F20" t="s">
        <v>8220</v>
      </c>
      <c r="G20" t="s">
        <v>8223</v>
      </c>
      <c r="H20" t="s">
        <v>8245</v>
      </c>
      <c r="I20">
        <v>1423152678</v>
      </c>
      <c r="J20">
        <v>1420560678</v>
      </c>
      <c r="K20" t="b">
        <v>1</v>
      </c>
      <c r="L20">
        <v>15</v>
      </c>
      <c r="M20" t="b">
        <v>0</v>
      </c>
      <c r="N20" t="s">
        <v>8283</v>
      </c>
      <c r="O20">
        <v>5</v>
      </c>
      <c r="P20">
        <v>109.07</v>
      </c>
      <c r="Q20" s="10" t="s">
        <v>8336</v>
      </c>
      <c r="R20" t="s">
        <v>8337</v>
      </c>
      <c r="S20" s="14">
        <v>42010.674513888895</v>
      </c>
      <c r="T20" s="14">
        <v>42040.674513888895</v>
      </c>
    </row>
    <row r="21" spans="1:20" ht="50" customHeight="1" x14ac:dyDescent="0.2">
      <c r="A21">
        <v>1792</v>
      </c>
      <c r="B21" s="3" t="s">
        <v>1793</v>
      </c>
      <c r="C21" s="3" t="s">
        <v>5902</v>
      </c>
      <c r="D21" s="6">
        <v>25000</v>
      </c>
      <c r="E21" s="8">
        <v>15281</v>
      </c>
      <c r="F21" t="s">
        <v>8220</v>
      </c>
      <c r="G21" t="s">
        <v>8223</v>
      </c>
      <c r="H21" t="s">
        <v>8245</v>
      </c>
      <c r="I21">
        <v>1439189940</v>
      </c>
      <c r="J21">
        <v>1435970682</v>
      </c>
      <c r="K21" t="b">
        <v>1</v>
      </c>
      <c r="L21">
        <v>139</v>
      </c>
      <c r="M21" t="b">
        <v>0</v>
      </c>
      <c r="N21" t="s">
        <v>8283</v>
      </c>
      <c r="O21">
        <v>61</v>
      </c>
      <c r="P21">
        <v>109.94</v>
      </c>
      <c r="Q21" s="10" t="s">
        <v>8336</v>
      </c>
      <c r="R21" t="s">
        <v>8337</v>
      </c>
      <c r="S21" s="14">
        <v>42189.031041666662</v>
      </c>
      <c r="T21" s="14">
        <v>42226.290972222225</v>
      </c>
    </row>
    <row r="22" spans="1:20" ht="50" customHeight="1" x14ac:dyDescent="0.2">
      <c r="A22">
        <v>1794</v>
      </c>
      <c r="B22" s="3" t="s">
        <v>1795</v>
      </c>
      <c r="C22" s="3" t="s">
        <v>5904</v>
      </c>
      <c r="D22" s="6">
        <v>9000</v>
      </c>
      <c r="E22" s="8">
        <v>997</v>
      </c>
      <c r="F22" t="s">
        <v>8220</v>
      </c>
      <c r="G22" t="s">
        <v>8223</v>
      </c>
      <c r="H22" t="s">
        <v>8245</v>
      </c>
      <c r="I22">
        <v>1423660422</v>
      </c>
      <c r="J22">
        <v>1420636422</v>
      </c>
      <c r="K22" t="b">
        <v>1</v>
      </c>
      <c r="L22">
        <v>18</v>
      </c>
      <c r="M22" t="b">
        <v>0</v>
      </c>
      <c r="N22" t="s">
        <v>8283</v>
      </c>
      <c r="O22">
        <v>11</v>
      </c>
      <c r="P22">
        <v>55.39</v>
      </c>
      <c r="Q22" s="10" t="s">
        <v>8336</v>
      </c>
      <c r="R22" t="s">
        <v>8337</v>
      </c>
      <c r="S22" s="14">
        <v>42011.551180555558</v>
      </c>
      <c r="T22" s="14">
        <v>42046.551180555558</v>
      </c>
    </row>
    <row r="23" spans="1:20" ht="50" customHeight="1" x14ac:dyDescent="0.2">
      <c r="A23">
        <v>1797</v>
      </c>
      <c r="B23" s="3" t="s">
        <v>1798</v>
      </c>
      <c r="C23" s="3" t="s">
        <v>5907</v>
      </c>
      <c r="D23" s="6">
        <v>10000</v>
      </c>
      <c r="E23" s="8">
        <v>6755</v>
      </c>
      <c r="F23" t="s">
        <v>8220</v>
      </c>
      <c r="G23" t="s">
        <v>8223</v>
      </c>
      <c r="H23" t="s">
        <v>8245</v>
      </c>
      <c r="I23">
        <v>1481809189</v>
      </c>
      <c r="J23">
        <v>1479217189</v>
      </c>
      <c r="K23" t="b">
        <v>1</v>
      </c>
      <c r="L23">
        <v>140</v>
      </c>
      <c r="M23" t="b">
        <v>0</v>
      </c>
      <c r="N23" t="s">
        <v>8283</v>
      </c>
      <c r="O23">
        <v>68</v>
      </c>
      <c r="P23">
        <v>48.25</v>
      </c>
      <c r="Q23" s="10" t="s">
        <v>8336</v>
      </c>
      <c r="R23" t="s">
        <v>8337</v>
      </c>
      <c r="S23" s="14">
        <v>42689.56931712963</v>
      </c>
      <c r="T23" s="14">
        <v>42719.56931712963</v>
      </c>
    </row>
    <row r="24" spans="1:20" ht="50" customHeight="1" x14ac:dyDescent="0.2">
      <c r="A24">
        <v>1798</v>
      </c>
      <c r="B24" s="3" t="s">
        <v>1799</v>
      </c>
      <c r="C24" s="3" t="s">
        <v>5908</v>
      </c>
      <c r="D24" s="6">
        <v>16000</v>
      </c>
      <c r="E24" s="8">
        <v>2182</v>
      </c>
      <c r="F24" t="s">
        <v>8220</v>
      </c>
      <c r="G24" t="s">
        <v>8223</v>
      </c>
      <c r="H24" t="s">
        <v>8245</v>
      </c>
      <c r="I24">
        <v>1454572233</v>
      </c>
      <c r="J24">
        <v>1449388233</v>
      </c>
      <c r="K24" t="b">
        <v>1</v>
      </c>
      <c r="L24">
        <v>37</v>
      </c>
      <c r="M24" t="b">
        <v>0</v>
      </c>
      <c r="N24" t="s">
        <v>8283</v>
      </c>
      <c r="O24">
        <v>14</v>
      </c>
      <c r="P24">
        <v>58.97</v>
      </c>
      <c r="Q24" s="10" t="s">
        <v>8336</v>
      </c>
      <c r="R24" t="s">
        <v>8337</v>
      </c>
      <c r="S24" s="14">
        <v>42344.32677083333</v>
      </c>
      <c r="T24" s="14">
        <v>42404.32677083333</v>
      </c>
    </row>
    <row r="25" spans="1:20" ht="50" customHeight="1" x14ac:dyDescent="0.2">
      <c r="A25">
        <v>1803</v>
      </c>
      <c r="B25" s="3" t="s">
        <v>1804</v>
      </c>
      <c r="C25" s="3" t="s">
        <v>5913</v>
      </c>
      <c r="D25" s="6">
        <v>17500</v>
      </c>
      <c r="E25" s="8">
        <v>5390</v>
      </c>
      <c r="F25" t="s">
        <v>8220</v>
      </c>
      <c r="G25" t="s">
        <v>8223</v>
      </c>
      <c r="H25" t="s">
        <v>8245</v>
      </c>
      <c r="I25">
        <v>1423878182</v>
      </c>
      <c r="J25">
        <v>1421199782</v>
      </c>
      <c r="K25" t="b">
        <v>1</v>
      </c>
      <c r="L25">
        <v>75</v>
      </c>
      <c r="M25" t="b">
        <v>0</v>
      </c>
      <c r="N25" t="s">
        <v>8283</v>
      </c>
      <c r="O25">
        <v>31</v>
      </c>
      <c r="P25">
        <v>71.87</v>
      </c>
      <c r="Q25" s="10" t="s">
        <v>8336</v>
      </c>
      <c r="R25" t="s">
        <v>8337</v>
      </c>
      <c r="S25" s="14">
        <v>42018.071550925932</v>
      </c>
      <c r="T25" s="14">
        <v>42049.071550925932</v>
      </c>
    </row>
    <row r="26" spans="1:20" ht="50" customHeight="1" x14ac:dyDescent="0.2">
      <c r="A26">
        <v>1804</v>
      </c>
      <c r="B26" s="3" t="s">
        <v>1805</v>
      </c>
      <c r="C26" s="3" t="s">
        <v>5914</v>
      </c>
      <c r="D26" s="6">
        <v>15500</v>
      </c>
      <c r="E26" s="8">
        <v>5452</v>
      </c>
      <c r="F26" t="s">
        <v>8220</v>
      </c>
      <c r="G26" t="s">
        <v>8223</v>
      </c>
      <c r="H26" t="s">
        <v>8245</v>
      </c>
      <c r="I26">
        <v>1447521404</v>
      </c>
      <c r="J26">
        <v>1444061804</v>
      </c>
      <c r="K26" t="b">
        <v>1</v>
      </c>
      <c r="L26">
        <v>52</v>
      </c>
      <c r="M26" t="b">
        <v>0</v>
      </c>
      <c r="N26" t="s">
        <v>8283</v>
      </c>
      <c r="O26">
        <v>35</v>
      </c>
      <c r="P26">
        <v>104.85</v>
      </c>
      <c r="Q26" s="10" t="s">
        <v>8336</v>
      </c>
      <c r="R26" t="s">
        <v>8337</v>
      </c>
      <c r="S26" s="14">
        <v>42282.678287037037</v>
      </c>
      <c r="T26" s="14">
        <v>42322.719953703709</v>
      </c>
    </row>
    <row r="27" spans="1:20" ht="50" customHeight="1" x14ac:dyDescent="0.2">
      <c r="A27">
        <v>1807</v>
      </c>
      <c r="B27" s="3" t="s">
        <v>1808</v>
      </c>
      <c r="C27" s="3" t="s">
        <v>5917</v>
      </c>
      <c r="D27" s="6">
        <v>5000</v>
      </c>
      <c r="E27" s="8">
        <v>553</v>
      </c>
      <c r="F27" t="s">
        <v>8220</v>
      </c>
      <c r="G27" t="s">
        <v>8223</v>
      </c>
      <c r="H27" t="s">
        <v>8245</v>
      </c>
      <c r="I27">
        <v>1411868313</v>
      </c>
      <c r="J27">
        <v>1409276313</v>
      </c>
      <c r="K27" t="b">
        <v>1</v>
      </c>
      <c r="L27">
        <v>8</v>
      </c>
      <c r="M27" t="b">
        <v>0</v>
      </c>
      <c r="N27" t="s">
        <v>8283</v>
      </c>
      <c r="O27">
        <v>11</v>
      </c>
      <c r="P27">
        <v>69.13</v>
      </c>
      <c r="Q27" s="10" t="s">
        <v>8336</v>
      </c>
      <c r="R27" t="s">
        <v>8337</v>
      </c>
      <c r="S27" s="14">
        <v>41880.068437499998</v>
      </c>
      <c r="T27" s="14">
        <v>41910.068437499998</v>
      </c>
    </row>
    <row r="28" spans="1:20" ht="50" customHeight="1" x14ac:dyDescent="0.2">
      <c r="A28">
        <v>1808</v>
      </c>
      <c r="B28" s="3" t="s">
        <v>1809</v>
      </c>
      <c r="C28" s="3" t="s">
        <v>5918</v>
      </c>
      <c r="D28" s="6">
        <v>28000</v>
      </c>
      <c r="E28" s="8">
        <v>11594</v>
      </c>
      <c r="F28" t="s">
        <v>8220</v>
      </c>
      <c r="G28" t="s">
        <v>8223</v>
      </c>
      <c r="H28" t="s">
        <v>8245</v>
      </c>
      <c r="I28">
        <v>1486830030</v>
      </c>
      <c r="J28">
        <v>1483806030</v>
      </c>
      <c r="K28" t="b">
        <v>1</v>
      </c>
      <c r="L28">
        <v>96</v>
      </c>
      <c r="M28" t="b">
        <v>0</v>
      </c>
      <c r="N28" t="s">
        <v>8283</v>
      </c>
      <c r="O28">
        <v>41</v>
      </c>
      <c r="P28">
        <v>120.77</v>
      </c>
      <c r="Q28" s="10" t="s">
        <v>8336</v>
      </c>
      <c r="R28" t="s">
        <v>8337</v>
      </c>
      <c r="S28" s="14">
        <v>42742.680902777778</v>
      </c>
      <c r="T28" s="14">
        <v>42777.680902777778</v>
      </c>
    </row>
    <row r="29" spans="1:20" ht="50" customHeight="1" x14ac:dyDescent="0.2">
      <c r="A29">
        <v>1810</v>
      </c>
      <c r="B29" s="3" t="s">
        <v>1811</v>
      </c>
      <c r="C29" s="3" t="s">
        <v>5920</v>
      </c>
      <c r="D29" s="6">
        <v>450</v>
      </c>
      <c r="E29" s="8">
        <v>15</v>
      </c>
      <c r="F29" t="s">
        <v>8220</v>
      </c>
      <c r="G29" t="s">
        <v>8223</v>
      </c>
      <c r="H29" t="s">
        <v>8245</v>
      </c>
      <c r="I29">
        <v>1408657826</v>
      </c>
      <c r="J29">
        <v>1407621026</v>
      </c>
      <c r="K29" t="b">
        <v>0</v>
      </c>
      <c r="L29">
        <v>2</v>
      </c>
      <c r="M29" t="b">
        <v>0</v>
      </c>
      <c r="N29" t="s">
        <v>8283</v>
      </c>
      <c r="O29">
        <v>3</v>
      </c>
      <c r="P29">
        <v>7.5</v>
      </c>
      <c r="Q29" s="10" t="s">
        <v>8336</v>
      </c>
      <c r="R29" t="s">
        <v>8337</v>
      </c>
      <c r="S29" s="14">
        <v>41860.91002314815</v>
      </c>
      <c r="T29" s="14">
        <v>41872.91002314815</v>
      </c>
    </row>
    <row r="30" spans="1:20" ht="50" customHeight="1" x14ac:dyDescent="0.2">
      <c r="A30">
        <v>1811</v>
      </c>
      <c r="B30" s="3" t="s">
        <v>1812</v>
      </c>
      <c r="C30" s="3" t="s">
        <v>5921</v>
      </c>
      <c r="D30" s="6">
        <v>54000</v>
      </c>
      <c r="E30" s="8">
        <v>40</v>
      </c>
      <c r="F30" t="s">
        <v>8220</v>
      </c>
      <c r="G30" t="s">
        <v>8223</v>
      </c>
      <c r="H30" t="s">
        <v>8245</v>
      </c>
      <c r="I30">
        <v>1414123200</v>
      </c>
      <c r="J30">
        <v>1408962270</v>
      </c>
      <c r="K30" t="b">
        <v>0</v>
      </c>
      <c r="L30">
        <v>26</v>
      </c>
      <c r="M30" t="b">
        <v>0</v>
      </c>
      <c r="N30" t="s">
        <v>8283</v>
      </c>
      <c r="O30">
        <v>0</v>
      </c>
      <c r="P30">
        <v>1.54</v>
      </c>
      <c r="Q30" s="10" t="s">
        <v>8336</v>
      </c>
      <c r="R30" t="s">
        <v>8337</v>
      </c>
      <c r="S30" s="14">
        <v>41876.433680555558</v>
      </c>
      <c r="T30" s="14">
        <v>41936.166666666664</v>
      </c>
    </row>
    <row r="31" spans="1:20" ht="50" customHeight="1" x14ac:dyDescent="0.2">
      <c r="A31">
        <v>1815</v>
      </c>
      <c r="B31" s="3" t="s">
        <v>1816</v>
      </c>
      <c r="C31" s="3" t="s">
        <v>5925</v>
      </c>
      <c r="D31" s="6">
        <v>3000</v>
      </c>
      <c r="E31" s="8">
        <v>0</v>
      </c>
      <c r="F31" t="s">
        <v>8220</v>
      </c>
      <c r="G31" t="s">
        <v>8223</v>
      </c>
      <c r="H31" t="s">
        <v>8245</v>
      </c>
      <c r="I31">
        <v>1435787137</v>
      </c>
      <c r="J31">
        <v>1434577537</v>
      </c>
      <c r="K31" t="b">
        <v>0</v>
      </c>
      <c r="L31">
        <v>0</v>
      </c>
      <c r="M31" t="b">
        <v>0</v>
      </c>
      <c r="N31" t="s">
        <v>8283</v>
      </c>
      <c r="O31">
        <v>0</v>
      </c>
      <c r="P31">
        <v>0</v>
      </c>
      <c r="Q31" s="10" t="s">
        <v>8336</v>
      </c>
      <c r="R31" t="s">
        <v>8337</v>
      </c>
      <c r="S31" s="14">
        <v>42172.906678240746</v>
      </c>
      <c r="T31" s="14">
        <v>42186.906678240746</v>
      </c>
    </row>
    <row r="32" spans="1:20" ht="50" customHeight="1" x14ac:dyDescent="0.2">
      <c r="A32">
        <v>1817</v>
      </c>
      <c r="B32" s="3" t="s">
        <v>1818</v>
      </c>
      <c r="C32" s="3" t="s">
        <v>5927</v>
      </c>
      <c r="D32" s="6">
        <v>18000</v>
      </c>
      <c r="E32" s="8">
        <v>9419</v>
      </c>
      <c r="F32" t="s">
        <v>8220</v>
      </c>
      <c r="G32" t="s">
        <v>8223</v>
      </c>
      <c r="H32" t="s">
        <v>8245</v>
      </c>
      <c r="I32">
        <v>1485759540</v>
      </c>
      <c r="J32">
        <v>1480607607</v>
      </c>
      <c r="K32" t="b">
        <v>0</v>
      </c>
      <c r="L32">
        <v>100</v>
      </c>
      <c r="M32" t="b">
        <v>0</v>
      </c>
      <c r="N32" t="s">
        <v>8283</v>
      </c>
      <c r="O32">
        <v>52</v>
      </c>
      <c r="P32">
        <v>94.19</v>
      </c>
      <c r="Q32" s="10" t="s">
        <v>8336</v>
      </c>
      <c r="R32" t="s">
        <v>8337</v>
      </c>
      <c r="S32" s="14">
        <v>42705.662118055552</v>
      </c>
      <c r="T32" s="14">
        <v>42765.290972222225</v>
      </c>
    </row>
    <row r="33" spans="1:20" ht="50" customHeight="1" x14ac:dyDescent="0.2">
      <c r="A33">
        <v>1818</v>
      </c>
      <c r="B33" s="3" t="s">
        <v>1819</v>
      </c>
      <c r="C33" s="3" t="s">
        <v>5928</v>
      </c>
      <c r="D33" s="6">
        <v>15000</v>
      </c>
      <c r="E33" s="8">
        <v>0</v>
      </c>
      <c r="F33" t="s">
        <v>8220</v>
      </c>
      <c r="G33" t="s">
        <v>8223</v>
      </c>
      <c r="H33" t="s">
        <v>8245</v>
      </c>
      <c r="I33">
        <v>1428035850</v>
      </c>
      <c r="J33">
        <v>1425447450</v>
      </c>
      <c r="K33" t="b">
        <v>0</v>
      </c>
      <c r="L33">
        <v>0</v>
      </c>
      <c r="M33" t="b">
        <v>0</v>
      </c>
      <c r="N33" t="s">
        <v>8283</v>
      </c>
      <c r="O33">
        <v>0</v>
      </c>
      <c r="P33">
        <v>0</v>
      </c>
      <c r="Q33" s="10" t="s">
        <v>8336</v>
      </c>
      <c r="R33" t="s">
        <v>8337</v>
      </c>
      <c r="S33" s="14">
        <v>42067.234375</v>
      </c>
      <c r="T33" s="14">
        <v>42097.192708333328</v>
      </c>
    </row>
    <row r="34" spans="1:20" ht="50" customHeight="1" x14ac:dyDescent="0.2">
      <c r="A34">
        <v>1819</v>
      </c>
      <c r="B34" s="3" t="s">
        <v>1820</v>
      </c>
      <c r="C34" s="3" t="s">
        <v>5929</v>
      </c>
      <c r="D34" s="6">
        <v>1200</v>
      </c>
      <c r="E34" s="8">
        <v>25</v>
      </c>
      <c r="F34" t="s">
        <v>8220</v>
      </c>
      <c r="G34" t="s">
        <v>8223</v>
      </c>
      <c r="H34" t="s">
        <v>8245</v>
      </c>
      <c r="I34">
        <v>1406743396</v>
      </c>
      <c r="J34">
        <v>1404151396</v>
      </c>
      <c r="K34" t="b">
        <v>0</v>
      </c>
      <c r="L34">
        <v>4</v>
      </c>
      <c r="M34" t="b">
        <v>0</v>
      </c>
      <c r="N34" t="s">
        <v>8283</v>
      </c>
      <c r="O34">
        <v>2</v>
      </c>
      <c r="P34">
        <v>6.25</v>
      </c>
      <c r="Q34" s="10" t="s">
        <v>8336</v>
      </c>
      <c r="R34" t="s">
        <v>8337</v>
      </c>
      <c r="S34" s="14">
        <v>41820.752268518518</v>
      </c>
      <c r="T34" s="14">
        <v>41850.752268518518</v>
      </c>
    </row>
    <row r="35" spans="1:20" ht="50" customHeight="1" x14ac:dyDescent="0.2">
      <c r="A35">
        <v>1820</v>
      </c>
      <c r="B35" s="3" t="s">
        <v>1821</v>
      </c>
      <c r="C35" s="3" t="s">
        <v>5930</v>
      </c>
      <c r="D35" s="6">
        <v>26000</v>
      </c>
      <c r="E35" s="8">
        <v>1707</v>
      </c>
      <c r="F35" t="s">
        <v>8220</v>
      </c>
      <c r="G35" t="s">
        <v>8223</v>
      </c>
      <c r="H35" t="s">
        <v>8245</v>
      </c>
      <c r="I35">
        <v>1427850090</v>
      </c>
      <c r="J35">
        <v>1425261690</v>
      </c>
      <c r="K35" t="b">
        <v>0</v>
      </c>
      <c r="L35">
        <v>8</v>
      </c>
      <c r="M35" t="b">
        <v>0</v>
      </c>
      <c r="N35" t="s">
        <v>8283</v>
      </c>
      <c r="O35">
        <v>7</v>
      </c>
      <c r="P35">
        <v>213.38</v>
      </c>
      <c r="Q35" s="10" t="s">
        <v>8336</v>
      </c>
      <c r="R35" t="s">
        <v>8337</v>
      </c>
      <c r="S35" s="14">
        <v>42065.084375000006</v>
      </c>
      <c r="T35" s="14">
        <v>42095.042708333334</v>
      </c>
    </row>
  </sheetData>
  <conditionalFormatting sqref="F1:F35">
    <cfRule type="containsText" dxfId="7" priority="2" operator="containsText" text="canceled">
      <formula>NOT(ISERROR(SEARCH("canceled",F1)))</formula>
    </cfRule>
    <cfRule type="containsText" dxfId="6" priority="3" operator="containsText" text="live">
      <formula>NOT(ISERROR(SEARCH("live",F1)))</formula>
    </cfRule>
    <cfRule type="containsText" dxfId="5" priority="4" operator="containsText" text="failed">
      <formula>NOT(ISERROR(SEARCH("failed",F1)))</formula>
    </cfRule>
    <cfRule type="containsText" dxfId="4" priority="5" operator="containsText" text="successful">
      <formula>NOT(ISERROR(SEARCH("successful",F1)))</formula>
    </cfRule>
  </conditionalFormatting>
  <conditionalFormatting sqref="O1:P1 O2:O35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BDE83-7DA0-9E41-AFB9-D89AE5E78133}">
  <dimension ref="A1:T69"/>
  <sheetViews>
    <sheetView workbookViewId="0">
      <selection activeCell="C3" sqref="C3"/>
    </sheetView>
  </sheetViews>
  <sheetFormatPr baseColWidth="10" defaultRowHeight="15" x14ac:dyDescent="0.2"/>
  <cols>
    <col min="1" max="1" width="5.1640625" bestFit="1" customWidth="1"/>
    <col min="2" max="2" width="23.83203125" bestFit="1" customWidth="1"/>
    <col min="3" max="3" width="80.16406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50" customHeight="1" x14ac:dyDescent="0.2">
      <c r="A1" s="20" t="s">
        <v>0</v>
      </c>
      <c r="B1" s="21" t="s">
        <v>1</v>
      </c>
      <c r="C1" s="21" t="s">
        <v>4110</v>
      </c>
      <c r="D1" s="22" t="s">
        <v>8391</v>
      </c>
      <c r="E1" s="23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0" t="s">
        <v>8306</v>
      </c>
      <c r="P1" s="20" t="s">
        <v>8307</v>
      </c>
      <c r="Q1" s="24" t="s">
        <v>8358</v>
      </c>
      <c r="R1" s="20" t="s">
        <v>8359</v>
      </c>
      <c r="S1" s="20" t="s">
        <v>8366</v>
      </c>
      <c r="T1" s="20" t="s">
        <v>8367</v>
      </c>
    </row>
    <row r="2" spans="1:20" ht="50" customHeight="1" x14ac:dyDescent="0.2">
      <c r="A2" s="25">
        <v>2706</v>
      </c>
      <c r="B2" s="26" t="s">
        <v>2706</v>
      </c>
      <c r="C2" s="26" t="s">
        <v>6816</v>
      </c>
      <c r="D2" s="27">
        <v>35000</v>
      </c>
      <c r="E2" s="28">
        <v>39304</v>
      </c>
      <c r="F2" s="29" t="s">
        <v>8218</v>
      </c>
      <c r="G2" s="25" t="s">
        <v>8223</v>
      </c>
      <c r="H2" s="25" t="s">
        <v>8245</v>
      </c>
      <c r="I2" s="25">
        <v>1413442740</v>
      </c>
      <c r="J2" s="25">
        <v>1410937483</v>
      </c>
      <c r="K2" s="25" t="b">
        <v>1</v>
      </c>
      <c r="L2" s="25">
        <v>263</v>
      </c>
      <c r="M2" s="25" t="b">
        <v>1</v>
      </c>
      <c r="N2" s="25" t="s">
        <v>8301</v>
      </c>
      <c r="O2" s="45">
        <v>112</v>
      </c>
      <c r="P2" s="25">
        <v>149.44</v>
      </c>
      <c r="Q2" s="31" t="s">
        <v>8315</v>
      </c>
      <c r="R2" s="25" t="s">
        <v>8355</v>
      </c>
      <c r="S2" s="32">
        <v>41899</v>
      </c>
      <c r="T2" s="32">
        <v>41928</v>
      </c>
    </row>
    <row r="3" spans="1:20" ht="50" customHeight="1" x14ac:dyDescent="0.2">
      <c r="A3" s="25">
        <v>2707</v>
      </c>
      <c r="B3" s="26" t="s">
        <v>2707</v>
      </c>
      <c r="C3" s="26" t="s">
        <v>6817</v>
      </c>
      <c r="D3" s="27">
        <v>8000</v>
      </c>
      <c r="E3" s="28">
        <v>28067.57</v>
      </c>
      <c r="F3" s="29" t="s">
        <v>8218</v>
      </c>
      <c r="G3" s="25" t="s">
        <v>8223</v>
      </c>
      <c r="H3" s="25" t="s">
        <v>8245</v>
      </c>
      <c r="I3" s="25">
        <v>1369637940</v>
      </c>
      <c r="J3" s="25">
        <v>1367088443</v>
      </c>
      <c r="K3" s="25" t="b">
        <v>1</v>
      </c>
      <c r="L3" s="25">
        <v>394</v>
      </c>
      <c r="M3" s="25" t="b">
        <v>1</v>
      </c>
      <c r="N3" s="25" t="s">
        <v>8301</v>
      </c>
      <c r="O3" s="37">
        <v>351</v>
      </c>
      <c r="P3" s="25">
        <v>71.239999999999995</v>
      </c>
      <c r="Q3" s="31" t="s">
        <v>8315</v>
      </c>
      <c r="R3" s="25" t="s">
        <v>8355</v>
      </c>
      <c r="S3" s="32">
        <v>41391</v>
      </c>
      <c r="T3" s="32">
        <v>41421</v>
      </c>
    </row>
    <row r="4" spans="1:20" ht="50" customHeight="1" x14ac:dyDescent="0.2">
      <c r="A4" s="25">
        <v>2709</v>
      </c>
      <c r="B4" s="26" t="s">
        <v>2709</v>
      </c>
      <c r="C4" s="26" t="s">
        <v>6819</v>
      </c>
      <c r="D4" s="27">
        <v>50000</v>
      </c>
      <c r="E4" s="28">
        <v>50803</v>
      </c>
      <c r="F4" s="29" t="s">
        <v>8218</v>
      </c>
      <c r="G4" s="25" t="s">
        <v>8223</v>
      </c>
      <c r="H4" s="25" t="s">
        <v>8245</v>
      </c>
      <c r="I4" s="25">
        <v>1475553540</v>
      </c>
      <c r="J4" s="25">
        <v>1472528141</v>
      </c>
      <c r="K4" s="25" t="b">
        <v>1</v>
      </c>
      <c r="L4" s="25">
        <v>308</v>
      </c>
      <c r="M4" s="25" t="b">
        <v>1</v>
      </c>
      <c r="N4" s="25" t="s">
        <v>8301</v>
      </c>
      <c r="O4" s="39">
        <v>102</v>
      </c>
      <c r="P4" s="25">
        <v>164.94</v>
      </c>
      <c r="Q4" s="31" t="s">
        <v>8315</v>
      </c>
      <c r="R4" s="25" t="s">
        <v>8355</v>
      </c>
      <c r="S4" s="32">
        <v>42612</v>
      </c>
      <c r="T4" s="32">
        <v>42647</v>
      </c>
    </row>
    <row r="5" spans="1:20" ht="50" customHeight="1" x14ac:dyDescent="0.2">
      <c r="A5" s="25">
        <v>2710</v>
      </c>
      <c r="B5" s="26" t="s">
        <v>2710</v>
      </c>
      <c r="C5" s="26" t="s">
        <v>6820</v>
      </c>
      <c r="D5" s="27">
        <v>60000</v>
      </c>
      <c r="E5" s="28">
        <v>92340.21</v>
      </c>
      <c r="F5" s="29" t="s">
        <v>8218</v>
      </c>
      <c r="G5" s="25" t="s">
        <v>8223</v>
      </c>
      <c r="H5" s="25" t="s">
        <v>8245</v>
      </c>
      <c r="I5" s="25">
        <v>1407549600</v>
      </c>
      <c r="J5" s="25">
        <v>1404797428</v>
      </c>
      <c r="K5" s="25" t="b">
        <v>1</v>
      </c>
      <c r="L5" s="25">
        <v>1088</v>
      </c>
      <c r="M5" s="25" t="b">
        <v>1</v>
      </c>
      <c r="N5" s="25" t="s">
        <v>8301</v>
      </c>
      <c r="O5" s="61">
        <v>154</v>
      </c>
      <c r="P5" s="25">
        <v>84.87</v>
      </c>
      <c r="Q5" s="31" t="s">
        <v>8315</v>
      </c>
      <c r="R5" s="25" t="s">
        <v>8355</v>
      </c>
      <c r="S5" s="32">
        <v>41828</v>
      </c>
      <c r="T5" s="32">
        <v>41860</v>
      </c>
    </row>
    <row r="6" spans="1:20" ht="50" customHeight="1" x14ac:dyDescent="0.2">
      <c r="A6" s="25">
        <v>2712</v>
      </c>
      <c r="B6" s="26" t="s">
        <v>2712</v>
      </c>
      <c r="C6" s="26" t="s">
        <v>6822</v>
      </c>
      <c r="D6" s="27">
        <v>5500</v>
      </c>
      <c r="E6" s="28">
        <v>7226</v>
      </c>
      <c r="F6" s="29" t="s">
        <v>8218</v>
      </c>
      <c r="G6" s="25" t="s">
        <v>8223</v>
      </c>
      <c r="H6" s="25" t="s">
        <v>8245</v>
      </c>
      <c r="I6" s="25">
        <v>1373738400</v>
      </c>
      <c r="J6" s="25">
        <v>1370568560</v>
      </c>
      <c r="K6" s="25" t="b">
        <v>1</v>
      </c>
      <c r="L6" s="25">
        <v>143</v>
      </c>
      <c r="M6" s="25" t="b">
        <v>1</v>
      </c>
      <c r="N6" s="25" t="s">
        <v>8301</v>
      </c>
      <c r="O6" s="62">
        <v>131</v>
      </c>
      <c r="P6" s="25">
        <v>50.53</v>
      </c>
      <c r="Q6" s="31" t="s">
        <v>8315</v>
      </c>
      <c r="R6" s="25" t="s">
        <v>8355</v>
      </c>
      <c r="S6" s="32">
        <v>41432</v>
      </c>
      <c r="T6" s="32">
        <v>41468</v>
      </c>
    </row>
    <row r="7" spans="1:20" ht="50" customHeight="1" x14ac:dyDescent="0.2">
      <c r="A7" s="25">
        <v>2713</v>
      </c>
      <c r="B7" s="26" t="s">
        <v>2713</v>
      </c>
      <c r="C7" s="26" t="s">
        <v>6823</v>
      </c>
      <c r="D7" s="27">
        <v>150000</v>
      </c>
      <c r="E7" s="28">
        <v>153362</v>
      </c>
      <c r="F7" s="29" t="s">
        <v>8218</v>
      </c>
      <c r="G7" s="25" t="s">
        <v>8223</v>
      </c>
      <c r="H7" s="25" t="s">
        <v>8245</v>
      </c>
      <c r="I7" s="25">
        <v>1450971684</v>
      </c>
      <c r="J7" s="25">
        <v>1447515684</v>
      </c>
      <c r="K7" s="25" t="b">
        <v>1</v>
      </c>
      <c r="L7" s="25">
        <v>1420</v>
      </c>
      <c r="M7" s="25" t="b">
        <v>1</v>
      </c>
      <c r="N7" s="25" t="s">
        <v>8301</v>
      </c>
      <c r="O7" s="39">
        <v>102</v>
      </c>
      <c r="P7" s="25">
        <v>108</v>
      </c>
      <c r="Q7" s="31" t="s">
        <v>8315</v>
      </c>
      <c r="R7" s="25" t="s">
        <v>8355</v>
      </c>
      <c r="S7" s="32">
        <v>42322</v>
      </c>
      <c r="T7" s="32">
        <v>42362</v>
      </c>
    </row>
    <row r="8" spans="1:20" ht="50" customHeight="1" x14ac:dyDescent="0.2">
      <c r="A8" s="25">
        <v>2714</v>
      </c>
      <c r="B8" s="26" t="s">
        <v>2714</v>
      </c>
      <c r="C8" s="26" t="s">
        <v>6824</v>
      </c>
      <c r="D8" s="27">
        <v>25000</v>
      </c>
      <c r="E8" s="28">
        <v>29089</v>
      </c>
      <c r="F8" s="29" t="s">
        <v>8218</v>
      </c>
      <c r="G8" s="25" t="s">
        <v>8223</v>
      </c>
      <c r="H8" s="25" t="s">
        <v>8245</v>
      </c>
      <c r="I8" s="25">
        <v>1476486000</v>
      </c>
      <c r="J8" s="25">
        <v>1474040596</v>
      </c>
      <c r="K8" s="25" t="b">
        <v>1</v>
      </c>
      <c r="L8" s="25">
        <v>305</v>
      </c>
      <c r="M8" s="25" t="b">
        <v>1</v>
      </c>
      <c r="N8" s="25" t="s">
        <v>8301</v>
      </c>
      <c r="O8" s="59">
        <v>116</v>
      </c>
      <c r="P8" s="25">
        <v>95.37</v>
      </c>
      <c r="Q8" s="31" t="s">
        <v>8315</v>
      </c>
      <c r="R8" s="25" t="s">
        <v>8355</v>
      </c>
      <c r="S8" s="32">
        <v>42629</v>
      </c>
      <c r="T8" s="32">
        <v>42657</v>
      </c>
    </row>
    <row r="9" spans="1:20" ht="50" customHeight="1" x14ac:dyDescent="0.2">
      <c r="A9" s="25">
        <v>2715</v>
      </c>
      <c r="B9" s="26" t="s">
        <v>2715</v>
      </c>
      <c r="C9" s="26" t="s">
        <v>6825</v>
      </c>
      <c r="D9" s="27">
        <v>12000</v>
      </c>
      <c r="E9" s="28">
        <v>31754.69</v>
      </c>
      <c r="F9" s="29" t="s">
        <v>8218</v>
      </c>
      <c r="G9" s="25" t="s">
        <v>8223</v>
      </c>
      <c r="H9" s="25" t="s">
        <v>8245</v>
      </c>
      <c r="I9" s="25">
        <v>1456047228</v>
      </c>
      <c r="J9" s="25">
        <v>1453109628</v>
      </c>
      <c r="K9" s="25" t="b">
        <v>1</v>
      </c>
      <c r="L9" s="25">
        <v>551</v>
      </c>
      <c r="M9" s="25" t="b">
        <v>1</v>
      </c>
      <c r="N9" s="25" t="s">
        <v>8301</v>
      </c>
      <c r="O9" s="37">
        <v>265</v>
      </c>
      <c r="P9" s="25">
        <v>57.63</v>
      </c>
      <c r="Q9" s="31" t="s">
        <v>8315</v>
      </c>
      <c r="R9" s="25" t="s">
        <v>8355</v>
      </c>
      <c r="S9" s="32">
        <v>42387</v>
      </c>
      <c r="T9" s="32">
        <v>42421</v>
      </c>
    </row>
    <row r="10" spans="1:20" ht="50" customHeight="1" x14ac:dyDescent="0.2">
      <c r="A10" s="25">
        <v>2717</v>
      </c>
      <c r="B10" s="26" t="s">
        <v>2717</v>
      </c>
      <c r="C10" s="26" t="s">
        <v>6827</v>
      </c>
      <c r="D10" s="27">
        <v>25000</v>
      </c>
      <c r="E10" s="28">
        <v>30026</v>
      </c>
      <c r="F10" s="29" t="s">
        <v>8218</v>
      </c>
      <c r="G10" s="25" t="s">
        <v>8223</v>
      </c>
      <c r="H10" s="25" t="s">
        <v>8245</v>
      </c>
      <c r="I10" s="25">
        <v>1417906649</v>
      </c>
      <c r="J10" s="25">
        <v>1414015049</v>
      </c>
      <c r="K10" s="25" t="b">
        <v>1</v>
      </c>
      <c r="L10" s="25">
        <v>325</v>
      </c>
      <c r="M10" s="25" t="b">
        <v>1</v>
      </c>
      <c r="N10" s="25" t="s">
        <v>8301</v>
      </c>
      <c r="O10" s="50">
        <v>120</v>
      </c>
      <c r="P10" s="25">
        <v>92.39</v>
      </c>
      <c r="Q10" s="31" t="s">
        <v>8315</v>
      </c>
      <c r="R10" s="25" t="s">
        <v>8355</v>
      </c>
      <c r="S10" s="32">
        <v>41934</v>
      </c>
      <c r="T10" s="32">
        <v>41979</v>
      </c>
    </row>
    <row r="11" spans="1:20" ht="50" customHeight="1" x14ac:dyDescent="0.2">
      <c r="A11" s="25">
        <v>2718</v>
      </c>
      <c r="B11" s="26" t="s">
        <v>2718</v>
      </c>
      <c r="C11" s="26" t="s">
        <v>6828</v>
      </c>
      <c r="D11" s="27">
        <v>18000</v>
      </c>
      <c r="E11" s="28">
        <v>18645</v>
      </c>
      <c r="F11" s="29" t="s">
        <v>8218</v>
      </c>
      <c r="G11" s="25" t="s">
        <v>8223</v>
      </c>
      <c r="H11" s="25" t="s">
        <v>8245</v>
      </c>
      <c r="I11" s="25">
        <v>1462316400</v>
      </c>
      <c r="J11" s="25">
        <v>1459865945</v>
      </c>
      <c r="K11" s="25" t="b">
        <v>1</v>
      </c>
      <c r="L11" s="25">
        <v>148</v>
      </c>
      <c r="M11" s="25" t="b">
        <v>1</v>
      </c>
      <c r="N11" s="25" t="s">
        <v>8301</v>
      </c>
      <c r="O11" s="33">
        <v>104</v>
      </c>
      <c r="P11" s="25">
        <v>125.98</v>
      </c>
      <c r="Q11" s="31" t="s">
        <v>8315</v>
      </c>
      <c r="R11" s="25" t="s">
        <v>8355</v>
      </c>
      <c r="S11" s="32">
        <v>42465</v>
      </c>
      <c r="T11" s="32">
        <v>42493</v>
      </c>
    </row>
    <row r="12" spans="1:20" ht="50" customHeight="1" x14ac:dyDescent="0.2">
      <c r="A12" s="25">
        <v>2719</v>
      </c>
      <c r="B12" s="26" t="s">
        <v>2719</v>
      </c>
      <c r="C12" s="26" t="s">
        <v>6829</v>
      </c>
      <c r="D12" s="27">
        <v>6000</v>
      </c>
      <c r="E12" s="28">
        <v>6530</v>
      </c>
      <c r="F12" s="29" t="s">
        <v>8218</v>
      </c>
      <c r="G12" s="25" t="s">
        <v>8223</v>
      </c>
      <c r="H12" s="25" t="s">
        <v>8245</v>
      </c>
      <c r="I12" s="25">
        <v>1460936694</v>
      </c>
      <c r="J12" s="25">
        <v>1455756294</v>
      </c>
      <c r="K12" s="25" t="b">
        <v>0</v>
      </c>
      <c r="L12" s="25">
        <v>69</v>
      </c>
      <c r="M12" s="25" t="b">
        <v>1</v>
      </c>
      <c r="N12" s="25" t="s">
        <v>8301</v>
      </c>
      <c r="O12" s="36">
        <v>109</v>
      </c>
      <c r="P12" s="25">
        <v>94.64</v>
      </c>
      <c r="Q12" s="31" t="s">
        <v>8315</v>
      </c>
      <c r="R12" s="25" t="s">
        <v>8355</v>
      </c>
      <c r="S12" s="32">
        <v>42418</v>
      </c>
      <c r="T12" s="32">
        <v>42477</v>
      </c>
    </row>
    <row r="13" spans="1:20" ht="50" customHeight="1" x14ac:dyDescent="0.2">
      <c r="A13" s="25">
        <v>2720</v>
      </c>
      <c r="B13" s="26" t="s">
        <v>2720</v>
      </c>
      <c r="C13" s="26" t="s">
        <v>6830</v>
      </c>
      <c r="D13" s="27">
        <v>25000</v>
      </c>
      <c r="E13" s="28">
        <v>29531</v>
      </c>
      <c r="F13" s="29" t="s">
        <v>8218</v>
      </c>
      <c r="G13" s="25" t="s">
        <v>8223</v>
      </c>
      <c r="H13" s="25" t="s">
        <v>8245</v>
      </c>
      <c r="I13" s="25">
        <v>1478866253</v>
      </c>
      <c r="J13" s="25">
        <v>1476270653</v>
      </c>
      <c r="K13" s="25" t="b">
        <v>0</v>
      </c>
      <c r="L13" s="25">
        <v>173</v>
      </c>
      <c r="M13" s="25" t="b">
        <v>1</v>
      </c>
      <c r="N13" s="25" t="s">
        <v>8301</v>
      </c>
      <c r="O13" s="55">
        <v>118</v>
      </c>
      <c r="P13" s="25">
        <v>170.7</v>
      </c>
      <c r="Q13" s="31" t="s">
        <v>8315</v>
      </c>
      <c r="R13" s="25" t="s">
        <v>8355</v>
      </c>
      <c r="S13" s="32">
        <v>42655</v>
      </c>
      <c r="T13" s="32">
        <v>42685</v>
      </c>
    </row>
    <row r="14" spans="1:20" ht="50" customHeight="1" x14ac:dyDescent="0.2">
      <c r="A14" s="25">
        <v>2983</v>
      </c>
      <c r="B14" s="26" t="s">
        <v>2983</v>
      </c>
      <c r="C14" s="26" t="s">
        <v>7093</v>
      </c>
      <c r="D14" s="27">
        <v>116000</v>
      </c>
      <c r="E14" s="28">
        <v>169985.91</v>
      </c>
      <c r="F14" s="29" t="s">
        <v>8218</v>
      </c>
      <c r="G14" s="25" t="s">
        <v>8223</v>
      </c>
      <c r="H14" s="25" t="s">
        <v>8245</v>
      </c>
      <c r="I14" s="25">
        <v>1415722236</v>
      </c>
      <c r="J14" s="25">
        <v>1410534636</v>
      </c>
      <c r="K14" s="25" t="b">
        <v>1</v>
      </c>
      <c r="L14" s="25">
        <v>1095</v>
      </c>
      <c r="M14" s="25" t="b">
        <v>1</v>
      </c>
      <c r="N14" s="25" t="s">
        <v>8301</v>
      </c>
      <c r="O14" s="63">
        <v>147</v>
      </c>
      <c r="P14" s="25">
        <v>155.24</v>
      </c>
      <c r="Q14" s="31" t="s">
        <v>8315</v>
      </c>
      <c r="R14" s="25" t="s">
        <v>8355</v>
      </c>
      <c r="S14" s="32">
        <v>41894</v>
      </c>
      <c r="T14" s="32">
        <v>41954</v>
      </c>
    </row>
    <row r="15" spans="1:20" ht="50" customHeight="1" x14ac:dyDescent="0.2">
      <c r="A15" s="25">
        <v>2984</v>
      </c>
      <c r="B15" s="26" t="s">
        <v>2984</v>
      </c>
      <c r="C15" s="26" t="s">
        <v>7094</v>
      </c>
      <c r="D15" s="27">
        <v>25000</v>
      </c>
      <c r="E15" s="28">
        <v>25088</v>
      </c>
      <c r="F15" s="29" t="s">
        <v>8218</v>
      </c>
      <c r="G15" s="25" t="s">
        <v>8223</v>
      </c>
      <c r="H15" s="25" t="s">
        <v>8245</v>
      </c>
      <c r="I15" s="25">
        <v>1472020881</v>
      </c>
      <c r="J15" s="25">
        <v>1469428881</v>
      </c>
      <c r="K15" s="25" t="b">
        <v>1</v>
      </c>
      <c r="L15" s="25">
        <v>218</v>
      </c>
      <c r="M15" s="25" t="b">
        <v>1</v>
      </c>
      <c r="N15" s="25" t="s">
        <v>8301</v>
      </c>
      <c r="O15" s="56">
        <v>100</v>
      </c>
      <c r="P15" s="25">
        <v>115.08</v>
      </c>
      <c r="Q15" s="31" t="s">
        <v>8315</v>
      </c>
      <c r="R15" s="25" t="s">
        <v>8355</v>
      </c>
      <c r="S15" s="32">
        <v>42576</v>
      </c>
      <c r="T15" s="32">
        <v>42606</v>
      </c>
    </row>
    <row r="16" spans="1:20" ht="50" customHeight="1" x14ac:dyDescent="0.2">
      <c r="A16" s="25">
        <v>2987</v>
      </c>
      <c r="B16" s="26" t="s">
        <v>2987</v>
      </c>
      <c r="C16" s="26" t="s">
        <v>7097</v>
      </c>
      <c r="D16" s="27">
        <v>25000</v>
      </c>
      <c r="E16" s="28">
        <v>27600.2</v>
      </c>
      <c r="F16" s="29" t="s">
        <v>8218</v>
      </c>
      <c r="G16" s="25" t="s">
        <v>8223</v>
      </c>
      <c r="H16" s="25" t="s">
        <v>8245</v>
      </c>
      <c r="I16" s="25">
        <v>1476316800</v>
      </c>
      <c r="J16" s="25">
        <v>1473837751</v>
      </c>
      <c r="K16" s="25" t="b">
        <v>0</v>
      </c>
      <c r="L16" s="25">
        <v>265</v>
      </c>
      <c r="M16" s="25" t="b">
        <v>1</v>
      </c>
      <c r="N16" s="25" t="s">
        <v>8301</v>
      </c>
      <c r="O16" s="51">
        <v>110</v>
      </c>
      <c r="P16" s="25">
        <v>104.15</v>
      </c>
      <c r="Q16" s="31" t="s">
        <v>8315</v>
      </c>
      <c r="R16" s="25" t="s">
        <v>8355</v>
      </c>
      <c r="S16" s="32">
        <v>42627</v>
      </c>
      <c r="T16" s="32">
        <v>42656</v>
      </c>
    </row>
    <row r="17" spans="1:20" ht="50" customHeight="1" x14ac:dyDescent="0.2">
      <c r="A17" s="25">
        <v>2989</v>
      </c>
      <c r="B17" s="26" t="s">
        <v>2989</v>
      </c>
      <c r="C17" s="26" t="s">
        <v>7099</v>
      </c>
      <c r="D17" s="27">
        <v>20000</v>
      </c>
      <c r="E17" s="28">
        <v>35307</v>
      </c>
      <c r="F17" s="29" t="s">
        <v>8218</v>
      </c>
      <c r="G17" s="25" t="s">
        <v>8223</v>
      </c>
      <c r="H17" s="25" t="s">
        <v>8245</v>
      </c>
      <c r="I17" s="25">
        <v>1450673940</v>
      </c>
      <c r="J17" s="25">
        <v>1448756962</v>
      </c>
      <c r="K17" s="25" t="b">
        <v>0</v>
      </c>
      <c r="L17" s="25">
        <v>364</v>
      </c>
      <c r="M17" s="25" t="b">
        <v>1</v>
      </c>
      <c r="N17" s="25" t="s">
        <v>8301</v>
      </c>
      <c r="O17" s="37">
        <v>177</v>
      </c>
      <c r="P17" s="25">
        <v>97</v>
      </c>
      <c r="Q17" s="31" t="s">
        <v>8315</v>
      </c>
      <c r="R17" s="25" t="s">
        <v>8355</v>
      </c>
      <c r="S17" s="32">
        <v>42337</v>
      </c>
      <c r="T17" s="32">
        <v>42359</v>
      </c>
    </row>
    <row r="18" spans="1:20" ht="50" customHeight="1" x14ac:dyDescent="0.2">
      <c r="A18" s="25">
        <v>2990</v>
      </c>
      <c r="B18" s="26" t="s">
        <v>2990</v>
      </c>
      <c r="C18" s="26" t="s">
        <v>7100</v>
      </c>
      <c r="D18" s="27">
        <v>10000</v>
      </c>
      <c r="E18" s="28">
        <v>10000</v>
      </c>
      <c r="F18" s="29" t="s">
        <v>8218</v>
      </c>
      <c r="G18" s="25" t="s">
        <v>8223</v>
      </c>
      <c r="H18" s="25" t="s">
        <v>8245</v>
      </c>
      <c r="I18" s="25">
        <v>1452174420</v>
      </c>
      <c r="J18" s="25">
        <v>1449150420</v>
      </c>
      <c r="K18" s="25" t="b">
        <v>0</v>
      </c>
      <c r="L18" s="25">
        <v>27</v>
      </c>
      <c r="M18" s="25" t="b">
        <v>1</v>
      </c>
      <c r="N18" s="25" t="s">
        <v>8301</v>
      </c>
      <c r="O18" s="56">
        <v>100</v>
      </c>
      <c r="P18" s="25">
        <v>370.37</v>
      </c>
      <c r="Q18" s="31" t="s">
        <v>8315</v>
      </c>
      <c r="R18" s="25" t="s">
        <v>8355</v>
      </c>
      <c r="S18" s="32">
        <v>42341</v>
      </c>
      <c r="T18" s="32">
        <v>42376</v>
      </c>
    </row>
    <row r="19" spans="1:20" ht="50" customHeight="1" x14ac:dyDescent="0.2">
      <c r="A19" s="25">
        <v>2991</v>
      </c>
      <c r="B19" s="26" t="s">
        <v>2991</v>
      </c>
      <c r="C19" s="26" t="s">
        <v>7101</v>
      </c>
      <c r="D19" s="27">
        <v>8500</v>
      </c>
      <c r="E19" s="28">
        <v>8780</v>
      </c>
      <c r="F19" s="29" t="s">
        <v>8218</v>
      </c>
      <c r="G19" s="25" t="s">
        <v>8223</v>
      </c>
      <c r="H19" s="25" t="s">
        <v>8245</v>
      </c>
      <c r="I19" s="25">
        <v>1485547530</v>
      </c>
      <c r="J19" s="25">
        <v>1483646730</v>
      </c>
      <c r="K19" s="25" t="b">
        <v>0</v>
      </c>
      <c r="L19" s="25">
        <v>93</v>
      </c>
      <c r="M19" s="25" t="b">
        <v>1</v>
      </c>
      <c r="N19" s="25" t="s">
        <v>8301</v>
      </c>
      <c r="O19" s="40">
        <v>103</v>
      </c>
      <c r="P19" s="25">
        <v>94.41</v>
      </c>
      <c r="Q19" s="31" t="s">
        <v>8315</v>
      </c>
      <c r="R19" s="25" t="s">
        <v>8355</v>
      </c>
      <c r="S19" s="32">
        <v>42740</v>
      </c>
      <c r="T19" s="32">
        <v>42762</v>
      </c>
    </row>
    <row r="20" spans="1:20" ht="50" customHeight="1" x14ac:dyDescent="0.2">
      <c r="A20" s="25">
        <v>2992</v>
      </c>
      <c r="B20" s="26" t="s">
        <v>2992</v>
      </c>
      <c r="C20" s="26" t="s">
        <v>7102</v>
      </c>
      <c r="D20" s="27">
        <v>3000</v>
      </c>
      <c r="E20" s="28">
        <v>3135</v>
      </c>
      <c r="F20" s="29" t="s">
        <v>8218</v>
      </c>
      <c r="G20" s="25" t="s">
        <v>8223</v>
      </c>
      <c r="H20" s="25" t="s">
        <v>8245</v>
      </c>
      <c r="I20" s="25">
        <v>1476037510</v>
      </c>
      <c r="J20" s="25">
        <v>1473445510</v>
      </c>
      <c r="K20" s="25" t="b">
        <v>0</v>
      </c>
      <c r="L20" s="25">
        <v>64</v>
      </c>
      <c r="M20" s="25" t="b">
        <v>1</v>
      </c>
      <c r="N20" s="25" t="s">
        <v>8301</v>
      </c>
      <c r="O20" s="30">
        <v>105</v>
      </c>
      <c r="P20" s="25">
        <v>48.98</v>
      </c>
      <c r="Q20" s="31" t="s">
        <v>8315</v>
      </c>
      <c r="R20" s="25" t="s">
        <v>8355</v>
      </c>
      <c r="S20" s="32">
        <v>42622</v>
      </c>
      <c r="T20" s="32">
        <v>42652</v>
      </c>
    </row>
    <row r="21" spans="1:20" ht="50" customHeight="1" x14ac:dyDescent="0.2">
      <c r="A21" s="25">
        <v>2993</v>
      </c>
      <c r="B21" s="26" t="s">
        <v>2993</v>
      </c>
      <c r="C21" s="26" t="s">
        <v>7103</v>
      </c>
      <c r="D21" s="27">
        <v>1000</v>
      </c>
      <c r="E21" s="28">
        <v>1003</v>
      </c>
      <c r="F21" s="29" t="s">
        <v>8218</v>
      </c>
      <c r="G21" s="25" t="s">
        <v>8223</v>
      </c>
      <c r="H21" s="25" t="s">
        <v>8245</v>
      </c>
      <c r="I21" s="25">
        <v>1455998867</v>
      </c>
      <c r="J21" s="25">
        <v>1453406867</v>
      </c>
      <c r="K21" s="25" t="b">
        <v>0</v>
      </c>
      <c r="L21" s="25">
        <v>22</v>
      </c>
      <c r="M21" s="25" t="b">
        <v>1</v>
      </c>
      <c r="N21" s="25" t="s">
        <v>8301</v>
      </c>
      <c r="O21" s="56">
        <v>100</v>
      </c>
      <c r="P21" s="25">
        <v>45.59</v>
      </c>
      <c r="Q21" s="31" t="s">
        <v>8315</v>
      </c>
      <c r="R21" s="25" t="s">
        <v>8355</v>
      </c>
      <c r="S21" s="32">
        <v>42390</v>
      </c>
      <c r="T21" s="32">
        <v>42420</v>
      </c>
    </row>
    <row r="22" spans="1:20" ht="50" customHeight="1" x14ac:dyDescent="0.2">
      <c r="A22" s="25">
        <v>2995</v>
      </c>
      <c r="B22" s="26" t="s">
        <v>2995</v>
      </c>
      <c r="C22" s="26" t="s">
        <v>7105</v>
      </c>
      <c r="D22" s="27">
        <v>15000</v>
      </c>
      <c r="E22" s="28">
        <v>15744</v>
      </c>
      <c r="F22" s="29" t="s">
        <v>8218</v>
      </c>
      <c r="G22" s="25" t="s">
        <v>8223</v>
      </c>
      <c r="H22" s="25" t="s">
        <v>8245</v>
      </c>
      <c r="I22" s="25">
        <v>1484841471</v>
      </c>
      <c r="J22" s="25">
        <v>1482249471</v>
      </c>
      <c r="K22" s="25" t="b">
        <v>0</v>
      </c>
      <c r="L22" s="25">
        <v>249</v>
      </c>
      <c r="M22" s="25" t="b">
        <v>1</v>
      </c>
      <c r="N22" s="25" t="s">
        <v>8301</v>
      </c>
      <c r="O22" s="30">
        <v>105</v>
      </c>
      <c r="P22" s="25">
        <v>63.23</v>
      </c>
      <c r="Q22" s="31" t="s">
        <v>8315</v>
      </c>
      <c r="R22" s="25" t="s">
        <v>8355</v>
      </c>
      <c r="S22" s="32">
        <v>42724</v>
      </c>
      <c r="T22" s="32">
        <v>42754</v>
      </c>
    </row>
    <row r="23" spans="1:20" ht="50" customHeight="1" x14ac:dyDescent="0.2">
      <c r="A23" s="25">
        <v>2996</v>
      </c>
      <c r="B23" s="26" t="s">
        <v>2996</v>
      </c>
      <c r="C23" s="26" t="s">
        <v>7106</v>
      </c>
      <c r="D23" s="27">
        <v>35000</v>
      </c>
      <c r="E23" s="28">
        <v>60180</v>
      </c>
      <c r="F23" s="29" t="s">
        <v>8218</v>
      </c>
      <c r="G23" s="25" t="s">
        <v>8223</v>
      </c>
      <c r="H23" s="25" t="s">
        <v>8245</v>
      </c>
      <c r="I23" s="25">
        <v>1432677240</v>
      </c>
      <c r="J23" s="25">
        <v>1427493240</v>
      </c>
      <c r="K23" s="25" t="b">
        <v>0</v>
      </c>
      <c r="L23" s="25">
        <v>392</v>
      </c>
      <c r="M23" s="25" t="b">
        <v>1</v>
      </c>
      <c r="N23" s="25" t="s">
        <v>8301</v>
      </c>
      <c r="O23" s="37">
        <v>172</v>
      </c>
      <c r="P23" s="25">
        <v>153.52000000000001</v>
      </c>
      <c r="Q23" s="31" t="s">
        <v>8315</v>
      </c>
      <c r="R23" s="25" t="s">
        <v>8355</v>
      </c>
      <c r="S23" s="32">
        <v>42090</v>
      </c>
      <c r="T23" s="32">
        <v>42150</v>
      </c>
    </row>
    <row r="24" spans="1:20" ht="50" customHeight="1" x14ac:dyDescent="0.2">
      <c r="A24" s="25">
        <v>2997</v>
      </c>
      <c r="B24" s="26" t="s">
        <v>2997</v>
      </c>
      <c r="C24" s="26" t="s">
        <v>7107</v>
      </c>
      <c r="D24" s="27">
        <v>10000</v>
      </c>
      <c r="E24" s="28">
        <v>10373</v>
      </c>
      <c r="F24" s="29" t="s">
        <v>8218</v>
      </c>
      <c r="G24" s="25" t="s">
        <v>8223</v>
      </c>
      <c r="H24" s="25" t="s">
        <v>8245</v>
      </c>
      <c r="I24" s="25">
        <v>1488171540</v>
      </c>
      <c r="J24" s="25">
        <v>1486661793</v>
      </c>
      <c r="K24" s="25" t="b">
        <v>0</v>
      </c>
      <c r="L24" s="25">
        <v>115</v>
      </c>
      <c r="M24" s="25" t="b">
        <v>1</v>
      </c>
      <c r="N24" s="25" t="s">
        <v>8301</v>
      </c>
      <c r="O24" s="33">
        <v>104</v>
      </c>
      <c r="P24" s="25">
        <v>90.2</v>
      </c>
      <c r="Q24" s="31" t="s">
        <v>8315</v>
      </c>
      <c r="R24" s="25" t="s">
        <v>8355</v>
      </c>
      <c r="S24" s="32">
        <v>42775</v>
      </c>
      <c r="T24" s="32">
        <v>42793</v>
      </c>
    </row>
    <row r="25" spans="1:20" ht="50" customHeight="1" x14ac:dyDescent="0.2">
      <c r="A25" s="25">
        <v>2998</v>
      </c>
      <c r="B25" s="26" t="s">
        <v>2998</v>
      </c>
      <c r="C25" s="26" t="s">
        <v>7108</v>
      </c>
      <c r="D25" s="27">
        <v>50000</v>
      </c>
      <c r="E25" s="28">
        <v>51514.5</v>
      </c>
      <c r="F25" s="29" t="s">
        <v>8218</v>
      </c>
      <c r="G25" s="25" t="s">
        <v>8223</v>
      </c>
      <c r="H25" s="25" t="s">
        <v>8245</v>
      </c>
      <c r="I25" s="25">
        <v>1402892700</v>
      </c>
      <c r="J25" s="25">
        <v>1400474329</v>
      </c>
      <c r="K25" s="25" t="b">
        <v>0</v>
      </c>
      <c r="L25" s="25">
        <v>433</v>
      </c>
      <c r="M25" s="25" t="b">
        <v>1</v>
      </c>
      <c r="N25" s="25" t="s">
        <v>8301</v>
      </c>
      <c r="O25" s="40">
        <v>103</v>
      </c>
      <c r="P25" s="25">
        <v>118.97</v>
      </c>
      <c r="Q25" s="31" t="s">
        <v>8315</v>
      </c>
      <c r="R25" s="25" t="s">
        <v>8355</v>
      </c>
      <c r="S25" s="32">
        <v>41778</v>
      </c>
      <c r="T25" s="32">
        <v>41806</v>
      </c>
    </row>
    <row r="26" spans="1:20" ht="50" customHeight="1" x14ac:dyDescent="0.2">
      <c r="A26" s="25">
        <v>2999</v>
      </c>
      <c r="B26" s="26" t="s">
        <v>2999</v>
      </c>
      <c r="C26" s="26" t="s">
        <v>7109</v>
      </c>
      <c r="D26" s="27">
        <v>1350</v>
      </c>
      <c r="E26" s="28">
        <v>1605</v>
      </c>
      <c r="F26" s="29" t="s">
        <v>8218</v>
      </c>
      <c r="G26" s="25" t="s">
        <v>8223</v>
      </c>
      <c r="H26" s="25" t="s">
        <v>8245</v>
      </c>
      <c r="I26" s="25">
        <v>1488333600</v>
      </c>
      <c r="J26" s="25">
        <v>1487094360</v>
      </c>
      <c r="K26" s="25" t="b">
        <v>0</v>
      </c>
      <c r="L26" s="25">
        <v>20</v>
      </c>
      <c r="M26" s="25" t="b">
        <v>1</v>
      </c>
      <c r="N26" s="25" t="s">
        <v>8301</v>
      </c>
      <c r="O26" s="64">
        <v>119</v>
      </c>
      <c r="P26" s="25">
        <v>80.25</v>
      </c>
      <c r="Q26" s="31" t="s">
        <v>8315</v>
      </c>
      <c r="R26" s="25" t="s">
        <v>8355</v>
      </c>
      <c r="S26" s="32">
        <v>42780</v>
      </c>
      <c r="T26" s="32">
        <v>42795</v>
      </c>
    </row>
    <row r="27" spans="1:20" ht="50" customHeight="1" x14ac:dyDescent="0.2">
      <c r="A27" s="25">
        <v>3000</v>
      </c>
      <c r="B27" s="26" t="s">
        <v>3000</v>
      </c>
      <c r="C27" s="26" t="s">
        <v>7110</v>
      </c>
      <c r="D27" s="27">
        <v>500</v>
      </c>
      <c r="E27" s="28">
        <v>500</v>
      </c>
      <c r="F27" s="29" t="s">
        <v>8218</v>
      </c>
      <c r="G27" s="25" t="s">
        <v>8223</v>
      </c>
      <c r="H27" s="25" t="s">
        <v>8245</v>
      </c>
      <c r="I27" s="25">
        <v>1485885600</v>
      </c>
      <c r="J27" s="25">
        <v>1484682670</v>
      </c>
      <c r="K27" s="25" t="b">
        <v>0</v>
      </c>
      <c r="L27" s="25">
        <v>8</v>
      </c>
      <c r="M27" s="25" t="b">
        <v>1</v>
      </c>
      <c r="N27" s="25" t="s">
        <v>8301</v>
      </c>
      <c r="O27" s="56">
        <v>100</v>
      </c>
      <c r="P27" s="25">
        <v>62.5</v>
      </c>
      <c r="Q27" s="31" t="s">
        <v>8315</v>
      </c>
      <c r="R27" s="25" t="s">
        <v>8355</v>
      </c>
      <c r="S27" s="32">
        <v>42752</v>
      </c>
      <c r="T27" s="32">
        <v>42766</v>
      </c>
    </row>
    <row r="28" spans="1:20" ht="50" customHeight="1" x14ac:dyDescent="0.2">
      <c r="A28" s="25">
        <v>3001</v>
      </c>
      <c r="B28" s="26" t="s">
        <v>3001</v>
      </c>
      <c r="C28" s="26" t="s">
        <v>7111</v>
      </c>
      <c r="D28" s="27">
        <v>7214</v>
      </c>
      <c r="E28" s="28">
        <v>22991.01</v>
      </c>
      <c r="F28" s="29" t="s">
        <v>8218</v>
      </c>
      <c r="G28" s="25" t="s">
        <v>8223</v>
      </c>
      <c r="H28" s="25" t="s">
        <v>8245</v>
      </c>
      <c r="I28" s="25">
        <v>1468445382</v>
      </c>
      <c r="J28" s="25">
        <v>1465853382</v>
      </c>
      <c r="K28" s="25" t="b">
        <v>0</v>
      </c>
      <c r="L28" s="25">
        <v>175</v>
      </c>
      <c r="M28" s="25" t="b">
        <v>1</v>
      </c>
      <c r="N28" s="25" t="s">
        <v>8301</v>
      </c>
      <c r="O28" s="37">
        <v>319</v>
      </c>
      <c r="P28" s="25">
        <v>131.38</v>
      </c>
      <c r="Q28" s="31" t="s">
        <v>8315</v>
      </c>
      <c r="R28" s="25" t="s">
        <v>8355</v>
      </c>
      <c r="S28" s="32">
        <v>42534</v>
      </c>
      <c r="T28" s="32">
        <v>42564</v>
      </c>
    </row>
    <row r="29" spans="1:20" ht="50" customHeight="1" x14ac:dyDescent="0.2">
      <c r="A29" s="25">
        <v>3002</v>
      </c>
      <c r="B29" s="26" t="s">
        <v>3002</v>
      </c>
      <c r="C29" s="26" t="s">
        <v>7112</v>
      </c>
      <c r="D29" s="27">
        <v>7000</v>
      </c>
      <c r="E29" s="28">
        <v>7595.43</v>
      </c>
      <c r="F29" s="29" t="s">
        <v>8218</v>
      </c>
      <c r="G29" s="25" t="s">
        <v>8223</v>
      </c>
      <c r="H29" s="25" t="s">
        <v>8245</v>
      </c>
      <c r="I29" s="25">
        <v>1356552252</v>
      </c>
      <c r="J29" s="25">
        <v>1353960252</v>
      </c>
      <c r="K29" s="25" t="b">
        <v>0</v>
      </c>
      <c r="L29" s="25">
        <v>104</v>
      </c>
      <c r="M29" s="25" t="b">
        <v>1</v>
      </c>
      <c r="N29" s="25" t="s">
        <v>8301</v>
      </c>
      <c r="O29" s="36">
        <v>109</v>
      </c>
      <c r="P29" s="25">
        <v>73.03</v>
      </c>
      <c r="Q29" s="31" t="s">
        <v>8315</v>
      </c>
      <c r="R29" s="25" t="s">
        <v>8355</v>
      </c>
      <c r="S29" s="32">
        <v>41239</v>
      </c>
      <c r="T29" s="32">
        <v>41269</v>
      </c>
    </row>
    <row r="30" spans="1:20" ht="50" customHeight="1" x14ac:dyDescent="0.2">
      <c r="A30" s="25">
        <v>3003</v>
      </c>
      <c r="B30" s="26" t="s">
        <v>3003</v>
      </c>
      <c r="C30" s="26" t="s">
        <v>7113</v>
      </c>
      <c r="D30" s="27">
        <v>3000</v>
      </c>
      <c r="E30" s="28">
        <v>3035</v>
      </c>
      <c r="F30" s="29" t="s">
        <v>8218</v>
      </c>
      <c r="G30" s="25" t="s">
        <v>8223</v>
      </c>
      <c r="H30" s="25" t="s">
        <v>8245</v>
      </c>
      <c r="I30" s="25">
        <v>1456811940</v>
      </c>
      <c r="J30" s="25">
        <v>1454098976</v>
      </c>
      <c r="K30" s="25" t="b">
        <v>0</v>
      </c>
      <c r="L30" s="25">
        <v>17</v>
      </c>
      <c r="M30" s="25" t="b">
        <v>1</v>
      </c>
      <c r="N30" s="25" t="s">
        <v>8301</v>
      </c>
      <c r="O30" s="52">
        <v>101</v>
      </c>
      <c r="P30" s="25">
        <v>178.53</v>
      </c>
      <c r="Q30" s="31" t="s">
        <v>8315</v>
      </c>
      <c r="R30" s="25" t="s">
        <v>8355</v>
      </c>
      <c r="S30" s="32">
        <v>42398</v>
      </c>
      <c r="T30" s="32">
        <v>42430</v>
      </c>
    </row>
    <row r="31" spans="1:20" ht="50" customHeight="1" x14ac:dyDescent="0.2">
      <c r="A31" s="25">
        <v>3004</v>
      </c>
      <c r="B31" s="26" t="s">
        <v>3004</v>
      </c>
      <c r="C31" s="26" t="s">
        <v>7114</v>
      </c>
      <c r="D31" s="27">
        <v>40000</v>
      </c>
      <c r="E31" s="28">
        <v>45126</v>
      </c>
      <c r="F31" s="29" t="s">
        <v>8218</v>
      </c>
      <c r="G31" s="25" t="s">
        <v>8223</v>
      </c>
      <c r="H31" s="25" t="s">
        <v>8245</v>
      </c>
      <c r="I31" s="25">
        <v>1416089324</v>
      </c>
      <c r="J31" s="25">
        <v>1413493724</v>
      </c>
      <c r="K31" s="25" t="b">
        <v>0</v>
      </c>
      <c r="L31" s="25">
        <v>277</v>
      </c>
      <c r="M31" s="25" t="b">
        <v>1</v>
      </c>
      <c r="N31" s="25" t="s">
        <v>8301</v>
      </c>
      <c r="O31" s="65">
        <v>113</v>
      </c>
      <c r="P31" s="25">
        <v>162.91</v>
      </c>
      <c r="Q31" s="31" t="s">
        <v>8315</v>
      </c>
      <c r="R31" s="25" t="s">
        <v>8355</v>
      </c>
      <c r="S31" s="32">
        <v>41928</v>
      </c>
      <c r="T31" s="32">
        <v>41958</v>
      </c>
    </row>
    <row r="32" spans="1:20" ht="50" customHeight="1" x14ac:dyDescent="0.2">
      <c r="A32" s="25">
        <v>3005</v>
      </c>
      <c r="B32" s="26" t="s">
        <v>3005</v>
      </c>
      <c r="C32" s="26" t="s">
        <v>7115</v>
      </c>
      <c r="D32" s="27">
        <v>10600</v>
      </c>
      <c r="E32" s="28">
        <v>12772.6</v>
      </c>
      <c r="F32" s="29" t="s">
        <v>8218</v>
      </c>
      <c r="G32" s="25" t="s">
        <v>8223</v>
      </c>
      <c r="H32" s="25" t="s">
        <v>8245</v>
      </c>
      <c r="I32" s="25">
        <v>1412611905</v>
      </c>
      <c r="J32" s="25">
        <v>1410019905</v>
      </c>
      <c r="K32" s="25" t="b">
        <v>0</v>
      </c>
      <c r="L32" s="25">
        <v>118</v>
      </c>
      <c r="M32" s="25" t="b">
        <v>1</v>
      </c>
      <c r="N32" s="25" t="s">
        <v>8301</v>
      </c>
      <c r="O32" s="50">
        <v>120</v>
      </c>
      <c r="P32" s="25">
        <v>108.24</v>
      </c>
      <c r="Q32" s="31" t="s">
        <v>8315</v>
      </c>
      <c r="R32" s="25" t="s">
        <v>8355</v>
      </c>
      <c r="S32" s="32">
        <v>41888</v>
      </c>
      <c r="T32" s="32">
        <v>41918</v>
      </c>
    </row>
    <row r="33" spans="1:20" ht="50" customHeight="1" x14ac:dyDescent="0.2">
      <c r="A33" s="25">
        <v>3007</v>
      </c>
      <c r="B33" s="26" t="s">
        <v>3007</v>
      </c>
      <c r="C33" s="26" t="s">
        <v>7117</v>
      </c>
      <c r="D33" s="27">
        <v>600</v>
      </c>
      <c r="E33" s="28">
        <v>1080</v>
      </c>
      <c r="F33" s="29" t="s">
        <v>8218</v>
      </c>
      <c r="G33" s="25" t="s">
        <v>8223</v>
      </c>
      <c r="H33" s="25" t="s">
        <v>8245</v>
      </c>
      <c r="I33" s="25">
        <v>1429938683</v>
      </c>
      <c r="J33" s="25">
        <v>1428124283</v>
      </c>
      <c r="K33" s="25" t="b">
        <v>0</v>
      </c>
      <c r="L33" s="25">
        <v>20</v>
      </c>
      <c r="M33" s="25" t="b">
        <v>1</v>
      </c>
      <c r="N33" s="25" t="s">
        <v>8301</v>
      </c>
      <c r="O33" s="37">
        <v>180</v>
      </c>
      <c r="P33" s="25">
        <v>54</v>
      </c>
      <c r="Q33" s="31" t="s">
        <v>8315</v>
      </c>
      <c r="R33" s="25" t="s">
        <v>8355</v>
      </c>
      <c r="S33" s="32">
        <v>42098</v>
      </c>
      <c r="T33" s="32">
        <v>42119</v>
      </c>
    </row>
    <row r="34" spans="1:20" ht="50" customHeight="1" x14ac:dyDescent="0.2">
      <c r="A34" s="25">
        <v>3008</v>
      </c>
      <c r="B34" s="26" t="s">
        <v>3008</v>
      </c>
      <c r="C34" s="26" t="s">
        <v>7118</v>
      </c>
      <c r="D34" s="27">
        <v>3000</v>
      </c>
      <c r="E34" s="28">
        <v>3035</v>
      </c>
      <c r="F34" s="29" t="s">
        <v>8218</v>
      </c>
      <c r="G34" s="25" t="s">
        <v>8223</v>
      </c>
      <c r="H34" s="25" t="s">
        <v>8245</v>
      </c>
      <c r="I34" s="25">
        <v>1453352719</v>
      </c>
      <c r="J34" s="25">
        <v>1450760719</v>
      </c>
      <c r="K34" s="25" t="b">
        <v>0</v>
      </c>
      <c r="L34" s="25">
        <v>26</v>
      </c>
      <c r="M34" s="25" t="b">
        <v>1</v>
      </c>
      <c r="N34" s="25" t="s">
        <v>8301</v>
      </c>
      <c r="O34" s="52">
        <v>101</v>
      </c>
      <c r="P34" s="25">
        <v>116.73</v>
      </c>
      <c r="Q34" s="31" t="s">
        <v>8315</v>
      </c>
      <c r="R34" s="25" t="s">
        <v>8355</v>
      </c>
      <c r="S34" s="32">
        <v>42360</v>
      </c>
      <c r="T34" s="32">
        <v>42390</v>
      </c>
    </row>
    <row r="35" spans="1:20" ht="50" customHeight="1" x14ac:dyDescent="0.2">
      <c r="A35" s="25">
        <v>3009</v>
      </c>
      <c r="B35" s="26" t="s">
        <v>3009</v>
      </c>
      <c r="C35" s="26" t="s">
        <v>7119</v>
      </c>
      <c r="D35" s="27">
        <v>25000</v>
      </c>
      <c r="E35" s="28">
        <v>29939</v>
      </c>
      <c r="F35" s="29" t="s">
        <v>8218</v>
      </c>
      <c r="G35" s="25" t="s">
        <v>8223</v>
      </c>
      <c r="H35" s="25" t="s">
        <v>8245</v>
      </c>
      <c r="I35" s="25">
        <v>1417012840</v>
      </c>
      <c r="J35" s="25">
        <v>1414417240</v>
      </c>
      <c r="K35" s="25" t="b">
        <v>0</v>
      </c>
      <c r="L35" s="25">
        <v>128</v>
      </c>
      <c r="M35" s="25" t="b">
        <v>1</v>
      </c>
      <c r="N35" s="25" t="s">
        <v>8301</v>
      </c>
      <c r="O35" s="50">
        <v>120</v>
      </c>
      <c r="P35" s="25">
        <v>233.9</v>
      </c>
      <c r="Q35" s="31" t="s">
        <v>8315</v>
      </c>
      <c r="R35" s="25" t="s">
        <v>8355</v>
      </c>
      <c r="S35" s="32">
        <v>41939</v>
      </c>
      <c r="T35" s="32">
        <v>41969</v>
      </c>
    </row>
    <row r="36" spans="1:20" ht="50" customHeight="1" x14ac:dyDescent="0.2">
      <c r="A36" s="25">
        <v>3010</v>
      </c>
      <c r="B36" s="26" t="s">
        <v>3010</v>
      </c>
      <c r="C36" s="26" t="s">
        <v>7120</v>
      </c>
      <c r="D36" s="27">
        <v>1500</v>
      </c>
      <c r="E36" s="28">
        <v>2370</v>
      </c>
      <c r="F36" s="29" t="s">
        <v>8218</v>
      </c>
      <c r="G36" s="25" t="s">
        <v>8223</v>
      </c>
      <c r="H36" s="25" t="s">
        <v>8245</v>
      </c>
      <c r="I36" s="25">
        <v>1424548719</v>
      </c>
      <c r="J36" s="25">
        <v>1419364719</v>
      </c>
      <c r="K36" s="25" t="b">
        <v>0</v>
      </c>
      <c r="L36" s="25">
        <v>15</v>
      </c>
      <c r="M36" s="25" t="b">
        <v>1</v>
      </c>
      <c r="N36" s="25" t="s">
        <v>8301</v>
      </c>
      <c r="O36" s="37">
        <v>158</v>
      </c>
      <c r="P36" s="25">
        <v>158</v>
      </c>
      <c r="Q36" s="31" t="s">
        <v>8315</v>
      </c>
      <c r="R36" s="25" t="s">
        <v>8355</v>
      </c>
      <c r="S36" s="32">
        <v>41996</v>
      </c>
      <c r="T36" s="32">
        <v>42056</v>
      </c>
    </row>
    <row r="37" spans="1:20" ht="50" customHeight="1" x14ac:dyDescent="0.2">
      <c r="A37" s="25">
        <v>3012</v>
      </c>
      <c r="B37" s="26" t="s">
        <v>3012</v>
      </c>
      <c r="C37" s="26" t="s">
        <v>7122</v>
      </c>
      <c r="D37" s="27">
        <v>4000</v>
      </c>
      <c r="E37" s="28">
        <v>4685</v>
      </c>
      <c r="F37" s="29" t="s">
        <v>8218</v>
      </c>
      <c r="G37" s="25" t="s">
        <v>8223</v>
      </c>
      <c r="H37" s="25" t="s">
        <v>8245</v>
      </c>
      <c r="I37" s="25">
        <v>1423587130</v>
      </c>
      <c r="J37" s="25">
        <v>1421772730</v>
      </c>
      <c r="K37" s="25" t="b">
        <v>0</v>
      </c>
      <c r="L37" s="25">
        <v>55</v>
      </c>
      <c r="M37" s="25" t="b">
        <v>1</v>
      </c>
      <c r="N37" s="25" t="s">
        <v>8301</v>
      </c>
      <c r="O37" s="66">
        <v>117</v>
      </c>
      <c r="P37" s="25">
        <v>85.18</v>
      </c>
      <c r="Q37" s="31" t="s">
        <v>8315</v>
      </c>
      <c r="R37" s="25" t="s">
        <v>8355</v>
      </c>
      <c r="S37" s="32">
        <v>42024</v>
      </c>
      <c r="T37" s="32">
        <v>42045</v>
      </c>
    </row>
    <row r="38" spans="1:20" ht="50" customHeight="1" x14ac:dyDescent="0.2">
      <c r="A38" s="25">
        <v>3013</v>
      </c>
      <c r="B38" s="26" t="s">
        <v>3013</v>
      </c>
      <c r="C38" s="26" t="s">
        <v>7123</v>
      </c>
      <c r="D38" s="27">
        <v>10000</v>
      </c>
      <c r="E38" s="28">
        <v>15696</v>
      </c>
      <c r="F38" s="29" t="s">
        <v>8218</v>
      </c>
      <c r="G38" s="25" t="s">
        <v>8223</v>
      </c>
      <c r="H38" s="25" t="s">
        <v>8245</v>
      </c>
      <c r="I38" s="25">
        <v>1434917049</v>
      </c>
      <c r="J38" s="25">
        <v>1432325049</v>
      </c>
      <c r="K38" s="25" t="b">
        <v>0</v>
      </c>
      <c r="L38" s="25">
        <v>107</v>
      </c>
      <c r="M38" s="25" t="b">
        <v>1</v>
      </c>
      <c r="N38" s="25" t="s">
        <v>8301</v>
      </c>
      <c r="O38" s="37">
        <v>157</v>
      </c>
      <c r="P38" s="25">
        <v>146.69</v>
      </c>
      <c r="Q38" s="31" t="s">
        <v>8315</v>
      </c>
      <c r="R38" s="25" t="s">
        <v>8355</v>
      </c>
      <c r="S38" s="32">
        <v>42146</v>
      </c>
      <c r="T38" s="32">
        <v>42176</v>
      </c>
    </row>
    <row r="39" spans="1:20" ht="50" customHeight="1" x14ac:dyDescent="0.2">
      <c r="A39" s="25">
        <v>3014</v>
      </c>
      <c r="B39" s="26" t="s">
        <v>3014</v>
      </c>
      <c r="C39" s="26" t="s">
        <v>7124</v>
      </c>
      <c r="D39" s="27">
        <v>25000</v>
      </c>
      <c r="E39" s="28">
        <v>28276</v>
      </c>
      <c r="F39" s="29" t="s">
        <v>8218</v>
      </c>
      <c r="G39" s="25" t="s">
        <v>8223</v>
      </c>
      <c r="H39" s="25" t="s">
        <v>8245</v>
      </c>
      <c r="I39" s="25">
        <v>1415163600</v>
      </c>
      <c r="J39" s="25">
        <v>1412737080</v>
      </c>
      <c r="K39" s="25" t="b">
        <v>0</v>
      </c>
      <c r="L39" s="25">
        <v>557</v>
      </c>
      <c r="M39" s="25" t="b">
        <v>1</v>
      </c>
      <c r="N39" s="25" t="s">
        <v>8301</v>
      </c>
      <c r="O39" s="65">
        <v>113</v>
      </c>
      <c r="P39" s="25">
        <v>50.76</v>
      </c>
      <c r="Q39" s="31" t="s">
        <v>8315</v>
      </c>
      <c r="R39" s="25" t="s">
        <v>8355</v>
      </c>
      <c r="S39" s="32">
        <v>41920</v>
      </c>
      <c r="T39" s="32">
        <v>41948</v>
      </c>
    </row>
    <row r="40" spans="1:20" ht="50" customHeight="1" x14ac:dyDescent="0.2">
      <c r="A40" s="25">
        <v>3015</v>
      </c>
      <c r="B40" s="26" t="s">
        <v>3015</v>
      </c>
      <c r="C40" s="26" t="s">
        <v>7125</v>
      </c>
      <c r="D40" s="27">
        <v>3400</v>
      </c>
      <c r="E40" s="28">
        <v>3508</v>
      </c>
      <c r="F40" s="29" t="s">
        <v>8218</v>
      </c>
      <c r="G40" s="25" t="s">
        <v>8223</v>
      </c>
      <c r="H40" s="25" t="s">
        <v>8245</v>
      </c>
      <c r="I40" s="25">
        <v>1402459200</v>
      </c>
      <c r="J40" s="25">
        <v>1401125238</v>
      </c>
      <c r="K40" s="25" t="b">
        <v>0</v>
      </c>
      <c r="L40" s="25">
        <v>40</v>
      </c>
      <c r="M40" s="25" t="b">
        <v>1</v>
      </c>
      <c r="N40" s="25" t="s">
        <v>8301</v>
      </c>
      <c r="O40" s="40">
        <v>103</v>
      </c>
      <c r="P40" s="25">
        <v>87.7</v>
      </c>
      <c r="Q40" s="31" t="s">
        <v>8315</v>
      </c>
      <c r="R40" s="25" t="s">
        <v>8355</v>
      </c>
      <c r="S40" s="32">
        <v>41785</v>
      </c>
      <c r="T40" s="32">
        <v>41801</v>
      </c>
    </row>
    <row r="41" spans="1:20" ht="50" customHeight="1" x14ac:dyDescent="0.2">
      <c r="A41" s="25">
        <v>3016</v>
      </c>
      <c r="B41" s="26" t="s">
        <v>3016</v>
      </c>
      <c r="C41" s="26" t="s">
        <v>7126</v>
      </c>
      <c r="D41" s="27">
        <v>8500</v>
      </c>
      <c r="E41" s="28">
        <v>8722</v>
      </c>
      <c r="F41" s="29" t="s">
        <v>8218</v>
      </c>
      <c r="G41" s="25" t="s">
        <v>8223</v>
      </c>
      <c r="H41" s="25" t="s">
        <v>8245</v>
      </c>
      <c r="I41" s="25">
        <v>1405688952</v>
      </c>
      <c r="J41" s="25">
        <v>1400504952</v>
      </c>
      <c r="K41" s="25" t="b">
        <v>0</v>
      </c>
      <c r="L41" s="25">
        <v>36</v>
      </c>
      <c r="M41" s="25" t="b">
        <v>1</v>
      </c>
      <c r="N41" s="25" t="s">
        <v>8301</v>
      </c>
      <c r="O41" s="40">
        <v>103</v>
      </c>
      <c r="P41" s="25">
        <v>242.28</v>
      </c>
      <c r="Q41" s="31" t="s">
        <v>8315</v>
      </c>
      <c r="R41" s="25" t="s">
        <v>8355</v>
      </c>
      <c r="S41" s="32">
        <v>41778</v>
      </c>
      <c r="T41" s="32">
        <v>41838</v>
      </c>
    </row>
    <row r="42" spans="1:20" ht="50" customHeight="1" x14ac:dyDescent="0.2">
      <c r="A42" s="25">
        <v>3017</v>
      </c>
      <c r="B42" s="26" t="s">
        <v>3017</v>
      </c>
      <c r="C42" s="26" t="s">
        <v>7127</v>
      </c>
      <c r="D42" s="27">
        <v>22000</v>
      </c>
      <c r="E42" s="28">
        <v>23285</v>
      </c>
      <c r="F42" s="29" t="s">
        <v>8218</v>
      </c>
      <c r="G42" s="25" t="s">
        <v>8223</v>
      </c>
      <c r="H42" s="25" t="s">
        <v>8245</v>
      </c>
      <c r="I42" s="25">
        <v>1408566243</v>
      </c>
      <c r="J42" s="25">
        <v>1405974243</v>
      </c>
      <c r="K42" s="25" t="b">
        <v>0</v>
      </c>
      <c r="L42" s="25">
        <v>159</v>
      </c>
      <c r="M42" s="25" t="b">
        <v>1</v>
      </c>
      <c r="N42" s="25" t="s">
        <v>8301</v>
      </c>
      <c r="O42" s="41">
        <v>106</v>
      </c>
      <c r="P42" s="25">
        <v>146.44999999999999</v>
      </c>
      <c r="Q42" s="31" t="s">
        <v>8315</v>
      </c>
      <c r="R42" s="25" t="s">
        <v>8355</v>
      </c>
      <c r="S42" s="32">
        <v>41841</v>
      </c>
      <c r="T42" s="32">
        <v>41871</v>
      </c>
    </row>
    <row r="43" spans="1:20" ht="50" customHeight="1" x14ac:dyDescent="0.2">
      <c r="A43" s="25">
        <v>3019</v>
      </c>
      <c r="B43" s="26" t="s">
        <v>3019</v>
      </c>
      <c r="C43" s="26" t="s">
        <v>7129</v>
      </c>
      <c r="D43" s="27">
        <v>15000</v>
      </c>
      <c r="E43" s="28">
        <v>18185</v>
      </c>
      <c r="F43" s="29" t="s">
        <v>8218</v>
      </c>
      <c r="G43" s="25" t="s">
        <v>8223</v>
      </c>
      <c r="H43" s="25" t="s">
        <v>8245</v>
      </c>
      <c r="I43" s="25">
        <v>1401159600</v>
      </c>
      <c r="J43" s="25">
        <v>1398801620</v>
      </c>
      <c r="K43" s="25" t="b">
        <v>0</v>
      </c>
      <c r="L43" s="25">
        <v>226</v>
      </c>
      <c r="M43" s="25" t="b">
        <v>1</v>
      </c>
      <c r="N43" s="25" t="s">
        <v>8301</v>
      </c>
      <c r="O43" s="67">
        <v>121</v>
      </c>
      <c r="P43" s="25">
        <v>80.459999999999994</v>
      </c>
      <c r="Q43" s="31" t="s">
        <v>8315</v>
      </c>
      <c r="R43" s="25" t="s">
        <v>8355</v>
      </c>
      <c r="S43" s="32">
        <v>41758</v>
      </c>
      <c r="T43" s="32">
        <v>41786</v>
      </c>
    </row>
    <row r="44" spans="1:20" ht="50" customHeight="1" x14ac:dyDescent="0.2">
      <c r="A44" s="25">
        <v>3020</v>
      </c>
      <c r="B44" s="26" t="s">
        <v>3020</v>
      </c>
      <c r="C44" s="26" t="s">
        <v>7130</v>
      </c>
      <c r="D44" s="27">
        <v>7000</v>
      </c>
      <c r="E44" s="28">
        <v>7040</v>
      </c>
      <c r="F44" s="29" t="s">
        <v>8218</v>
      </c>
      <c r="G44" s="25" t="s">
        <v>8223</v>
      </c>
      <c r="H44" s="25" t="s">
        <v>8245</v>
      </c>
      <c r="I44" s="25">
        <v>1439583533</v>
      </c>
      <c r="J44" s="25">
        <v>1434399533</v>
      </c>
      <c r="K44" s="25" t="b">
        <v>0</v>
      </c>
      <c r="L44" s="25">
        <v>30</v>
      </c>
      <c r="M44" s="25" t="b">
        <v>1</v>
      </c>
      <c r="N44" s="25" t="s">
        <v>8301</v>
      </c>
      <c r="O44" s="52">
        <v>101</v>
      </c>
      <c r="P44" s="25">
        <v>234.67</v>
      </c>
      <c r="Q44" s="31" t="s">
        <v>8315</v>
      </c>
      <c r="R44" s="25" t="s">
        <v>8355</v>
      </c>
      <c r="S44" s="32">
        <v>42170</v>
      </c>
      <c r="T44" s="32">
        <v>42230</v>
      </c>
    </row>
    <row r="45" spans="1:20" ht="50" customHeight="1" x14ac:dyDescent="0.2">
      <c r="A45" s="25">
        <v>3021</v>
      </c>
      <c r="B45" s="26" t="s">
        <v>3021</v>
      </c>
      <c r="C45" s="26" t="s">
        <v>7131</v>
      </c>
      <c r="D45" s="27">
        <v>4500</v>
      </c>
      <c r="E45" s="28">
        <v>5221</v>
      </c>
      <c r="F45" s="29" t="s">
        <v>8218</v>
      </c>
      <c r="G45" s="25" t="s">
        <v>8223</v>
      </c>
      <c r="H45" s="25" t="s">
        <v>8245</v>
      </c>
      <c r="I45" s="25">
        <v>1479794340</v>
      </c>
      <c r="J45" s="25">
        <v>1476715869</v>
      </c>
      <c r="K45" s="25" t="b">
        <v>0</v>
      </c>
      <c r="L45" s="25">
        <v>103</v>
      </c>
      <c r="M45" s="25" t="b">
        <v>1</v>
      </c>
      <c r="N45" s="25" t="s">
        <v>8301</v>
      </c>
      <c r="O45" s="59">
        <v>116</v>
      </c>
      <c r="P45" s="25">
        <v>50.69</v>
      </c>
      <c r="Q45" s="31" t="s">
        <v>8315</v>
      </c>
      <c r="R45" s="25" t="s">
        <v>8355</v>
      </c>
      <c r="S45" s="32">
        <v>42660</v>
      </c>
      <c r="T45" s="32">
        <v>42696</v>
      </c>
    </row>
    <row r="46" spans="1:20" ht="50" customHeight="1" x14ac:dyDescent="0.2">
      <c r="A46" s="25">
        <v>3022</v>
      </c>
      <c r="B46" s="26" t="s">
        <v>3022</v>
      </c>
      <c r="C46" s="26" t="s">
        <v>7132</v>
      </c>
      <c r="D46" s="27">
        <v>10000</v>
      </c>
      <c r="E46" s="28">
        <v>10088</v>
      </c>
      <c r="F46" s="29" t="s">
        <v>8218</v>
      </c>
      <c r="G46" s="25" t="s">
        <v>8223</v>
      </c>
      <c r="H46" s="25" t="s">
        <v>8245</v>
      </c>
      <c r="I46" s="25">
        <v>1472338409</v>
      </c>
      <c r="J46" s="25">
        <v>1468450409</v>
      </c>
      <c r="K46" s="25" t="b">
        <v>0</v>
      </c>
      <c r="L46" s="25">
        <v>62</v>
      </c>
      <c r="M46" s="25" t="b">
        <v>1</v>
      </c>
      <c r="N46" s="25" t="s">
        <v>8301</v>
      </c>
      <c r="O46" s="52">
        <v>101</v>
      </c>
      <c r="P46" s="25">
        <v>162.71</v>
      </c>
      <c r="Q46" s="31" t="s">
        <v>8315</v>
      </c>
      <c r="R46" s="25" t="s">
        <v>8355</v>
      </c>
      <c r="S46" s="32">
        <v>42564</v>
      </c>
      <c r="T46" s="32">
        <v>42609</v>
      </c>
    </row>
    <row r="47" spans="1:20" ht="50" customHeight="1" x14ac:dyDescent="0.2">
      <c r="A47" s="25">
        <v>3024</v>
      </c>
      <c r="B47" s="26" t="s">
        <v>3024</v>
      </c>
      <c r="C47" s="26" t="s">
        <v>7134</v>
      </c>
      <c r="D47" s="27">
        <v>5000</v>
      </c>
      <c r="E47" s="28">
        <v>12321</v>
      </c>
      <c r="F47" s="29" t="s">
        <v>8218</v>
      </c>
      <c r="G47" s="25" t="s">
        <v>8223</v>
      </c>
      <c r="H47" s="25" t="s">
        <v>8245</v>
      </c>
      <c r="I47" s="25">
        <v>1349567475</v>
      </c>
      <c r="J47" s="25">
        <v>1346975475</v>
      </c>
      <c r="K47" s="25" t="b">
        <v>0</v>
      </c>
      <c r="L47" s="25">
        <v>182</v>
      </c>
      <c r="M47" s="25" t="b">
        <v>1</v>
      </c>
      <c r="N47" s="25" t="s">
        <v>8301</v>
      </c>
      <c r="O47" s="37">
        <v>246</v>
      </c>
      <c r="P47" s="25">
        <v>67.7</v>
      </c>
      <c r="Q47" s="31" t="s">
        <v>8315</v>
      </c>
      <c r="R47" s="25" t="s">
        <v>8355</v>
      </c>
      <c r="S47" s="32">
        <v>41158</v>
      </c>
      <c r="T47" s="32">
        <v>41188</v>
      </c>
    </row>
    <row r="48" spans="1:20" ht="50" customHeight="1" x14ac:dyDescent="0.2">
      <c r="A48" s="25">
        <v>3027</v>
      </c>
      <c r="B48" s="26" t="s">
        <v>3027</v>
      </c>
      <c r="C48" s="26" t="s">
        <v>7137</v>
      </c>
      <c r="D48" s="27">
        <v>40000</v>
      </c>
      <c r="E48" s="28">
        <v>52576</v>
      </c>
      <c r="F48" s="29" t="s">
        <v>8218</v>
      </c>
      <c r="G48" s="25" t="s">
        <v>8223</v>
      </c>
      <c r="H48" s="25" t="s">
        <v>8245</v>
      </c>
      <c r="I48" s="25">
        <v>1426866851</v>
      </c>
      <c r="J48" s="25">
        <v>1424278451</v>
      </c>
      <c r="K48" s="25" t="b">
        <v>0</v>
      </c>
      <c r="L48" s="25">
        <v>320</v>
      </c>
      <c r="M48" s="25" t="b">
        <v>1</v>
      </c>
      <c r="N48" s="25" t="s">
        <v>8301</v>
      </c>
      <c r="O48" s="62">
        <v>131</v>
      </c>
      <c r="P48" s="25">
        <v>164.3</v>
      </c>
      <c r="Q48" s="31" t="s">
        <v>8315</v>
      </c>
      <c r="R48" s="25" t="s">
        <v>8355</v>
      </c>
      <c r="S48" s="32">
        <v>42053</v>
      </c>
      <c r="T48" s="32">
        <v>42083</v>
      </c>
    </row>
    <row r="49" spans="1:20" ht="50" customHeight="1" x14ac:dyDescent="0.2">
      <c r="A49" s="25">
        <v>3028</v>
      </c>
      <c r="B49" s="26" t="s">
        <v>3028</v>
      </c>
      <c r="C49" s="26" t="s">
        <v>7138</v>
      </c>
      <c r="D49" s="27">
        <v>5000</v>
      </c>
      <c r="E49" s="28">
        <v>8401</v>
      </c>
      <c r="F49" s="29" t="s">
        <v>8218</v>
      </c>
      <c r="G49" s="25" t="s">
        <v>8223</v>
      </c>
      <c r="H49" s="25" t="s">
        <v>8245</v>
      </c>
      <c r="I49" s="25">
        <v>1471242025</v>
      </c>
      <c r="J49" s="25">
        <v>1468650025</v>
      </c>
      <c r="K49" s="25" t="b">
        <v>0</v>
      </c>
      <c r="L49" s="25">
        <v>99</v>
      </c>
      <c r="M49" s="25" t="b">
        <v>1</v>
      </c>
      <c r="N49" s="25" t="s">
        <v>8301</v>
      </c>
      <c r="O49" s="37">
        <v>168</v>
      </c>
      <c r="P49" s="25">
        <v>84.86</v>
      </c>
      <c r="Q49" s="31" t="s">
        <v>8315</v>
      </c>
      <c r="R49" s="25" t="s">
        <v>8355</v>
      </c>
      <c r="S49" s="32">
        <v>42567</v>
      </c>
      <c r="T49" s="32">
        <v>42597</v>
      </c>
    </row>
    <row r="50" spans="1:20" ht="50" customHeight="1" x14ac:dyDescent="0.2">
      <c r="A50" s="25">
        <v>3029</v>
      </c>
      <c r="B50" s="26" t="s">
        <v>3029</v>
      </c>
      <c r="C50" s="26" t="s">
        <v>7139</v>
      </c>
      <c r="D50" s="27">
        <v>30000</v>
      </c>
      <c r="E50" s="28">
        <v>32903</v>
      </c>
      <c r="F50" s="29" t="s">
        <v>8218</v>
      </c>
      <c r="G50" s="25" t="s">
        <v>8223</v>
      </c>
      <c r="H50" s="25" t="s">
        <v>8245</v>
      </c>
      <c r="I50" s="25">
        <v>1416285300</v>
      </c>
      <c r="J50" s="25">
        <v>1413824447</v>
      </c>
      <c r="K50" s="25" t="b">
        <v>0</v>
      </c>
      <c r="L50" s="25">
        <v>348</v>
      </c>
      <c r="M50" s="25" t="b">
        <v>1</v>
      </c>
      <c r="N50" s="25" t="s">
        <v>8301</v>
      </c>
      <c r="O50" s="51">
        <v>110</v>
      </c>
      <c r="P50" s="25">
        <v>94.55</v>
      </c>
      <c r="Q50" s="31" t="s">
        <v>8315</v>
      </c>
      <c r="R50" s="25" t="s">
        <v>8355</v>
      </c>
      <c r="S50" s="32">
        <v>41932</v>
      </c>
      <c r="T50" s="32">
        <v>41961</v>
      </c>
    </row>
    <row r="51" spans="1:20" ht="50" customHeight="1" x14ac:dyDescent="0.2">
      <c r="A51" s="25">
        <v>3030</v>
      </c>
      <c r="B51" s="26" t="s">
        <v>3030</v>
      </c>
      <c r="C51" s="26" t="s">
        <v>7140</v>
      </c>
      <c r="D51" s="27">
        <v>1750</v>
      </c>
      <c r="E51" s="28">
        <v>1867</v>
      </c>
      <c r="F51" s="29" t="s">
        <v>8218</v>
      </c>
      <c r="G51" s="25" t="s">
        <v>8223</v>
      </c>
      <c r="H51" s="25" t="s">
        <v>8245</v>
      </c>
      <c r="I51" s="25">
        <v>1442426171</v>
      </c>
      <c r="J51" s="25">
        <v>1439834171</v>
      </c>
      <c r="K51" s="25" t="b">
        <v>0</v>
      </c>
      <c r="L51" s="25">
        <v>41</v>
      </c>
      <c r="M51" s="25" t="b">
        <v>1</v>
      </c>
      <c r="N51" s="25" t="s">
        <v>8301</v>
      </c>
      <c r="O51" s="47">
        <v>107</v>
      </c>
      <c r="P51" s="25">
        <v>45.54</v>
      </c>
      <c r="Q51" s="31" t="s">
        <v>8315</v>
      </c>
      <c r="R51" s="25" t="s">
        <v>8355</v>
      </c>
      <c r="S51" s="32">
        <v>42233</v>
      </c>
      <c r="T51" s="32">
        <v>42263</v>
      </c>
    </row>
    <row r="52" spans="1:20" ht="50" customHeight="1" x14ac:dyDescent="0.2">
      <c r="A52" s="25">
        <v>3031</v>
      </c>
      <c r="B52" s="26" t="s">
        <v>3031</v>
      </c>
      <c r="C52" s="26" t="s">
        <v>7141</v>
      </c>
      <c r="D52" s="27">
        <v>1500</v>
      </c>
      <c r="E52" s="28">
        <v>1500</v>
      </c>
      <c r="F52" s="29" t="s">
        <v>8218</v>
      </c>
      <c r="G52" s="25" t="s">
        <v>8223</v>
      </c>
      <c r="H52" s="25" t="s">
        <v>8245</v>
      </c>
      <c r="I52" s="25">
        <v>1476479447</v>
      </c>
      <c r="J52" s="25">
        <v>1471295447</v>
      </c>
      <c r="K52" s="25" t="b">
        <v>0</v>
      </c>
      <c r="L52" s="25">
        <v>29</v>
      </c>
      <c r="M52" s="25" t="b">
        <v>1</v>
      </c>
      <c r="N52" s="25" t="s">
        <v>8301</v>
      </c>
      <c r="O52" s="56">
        <v>100</v>
      </c>
      <c r="P52" s="25">
        <v>51.72</v>
      </c>
      <c r="Q52" s="31" t="s">
        <v>8315</v>
      </c>
      <c r="R52" s="25" t="s">
        <v>8355</v>
      </c>
      <c r="S52" s="32">
        <v>42597</v>
      </c>
      <c r="T52" s="32">
        <v>42657</v>
      </c>
    </row>
    <row r="53" spans="1:20" ht="50" customHeight="1" x14ac:dyDescent="0.2">
      <c r="A53" s="25">
        <v>3032</v>
      </c>
      <c r="B53" s="26" t="s">
        <v>3032</v>
      </c>
      <c r="C53" s="26" t="s">
        <v>7142</v>
      </c>
      <c r="D53" s="27">
        <v>1000</v>
      </c>
      <c r="E53" s="28">
        <v>1272</v>
      </c>
      <c r="F53" s="29" t="s">
        <v>8218</v>
      </c>
      <c r="G53" s="25" t="s">
        <v>8223</v>
      </c>
      <c r="H53" s="25" t="s">
        <v>8245</v>
      </c>
      <c r="I53" s="25">
        <v>1441933459</v>
      </c>
      <c r="J53" s="25">
        <v>1439341459</v>
      </c>
      <c r="K53" s="25" t="b">
        <v>0</v>
      </c>
      <c r="L53" s="25">
        <v>25</v>
      </c>
      <c r="M53" s="25" t="b">
        <v>1</v>
      </c>
      <c r="N53" s="25" t="s">
        <v>8301</v>
      </c>
      <c r="O53" s="68">
        <v>127</v>
      </c>
      <c r="P53" s="25">
        <v>50.88</v>
      </c>
      <c r="Q53" s="31" t="s">
        <v>8315</v>
      </c>
      <c r="R53" s="25" t="s">
        <v>8355</v>
      </c>
      <c r="S53" s="32">
        <v>42228</v>
      </c>
      <c r="T53" s="32">
        <v>42258</v>
      </c>
    </row>
    <row r="54" spans="1:20" ht="50" customHeight="1" x14ac:dyDescent="0.2">
      <c r="A54" s="25">
        <v>3033</v>
      </c>
      <c r="B54" s="26" t="s">
        <v>3033</v>
      </c>
      <c r="C54" s="26" t="s">
        <v>7143</v>
      </c>
      <c r="D54" s="27">
        <v>3000</v>
      </c>
      <c r="E54" s="28">
        <v>4396</v>
      </c>
      <c r="F54" s="29" t="s">
        <v>8218</v>
      </c>
      <c r="G54" s="25" t="s">
        <v>8223</v>
      </c>
      <c r="H54" s="25" t="s">
        <v>8245</v>
      </c>
      <c r="I54" s="25">
        <v>1471487925</v>
      </c>
      <c r="J54" s="25">
        <v>1468895925</v>
      </c>
      <c r="K54" s="25" t="b">
        <v>0</v>
      </c>
      <c r="L54" s="25">
        <v>23</v>
      </c>
      <c r="M54" s="25" t="b">
        <v>1</v>
      </c>
      <c r="N54" s="25" t="s">
        <v>8301</v>
      </c>
      <c r="O54" s="63">
        <v>147</v>
      </c>
      <c r="P54" s="25">
        <v>191.13</v>
      </c>
      <c r="Q54" s="31" t="s">
        <v>8315</v>
      </c>
      <c r="R54" s="25" t="s">
        <v>8355</v>
      </c>
      <c r="S54" s="32">
        <v>42570</v>
      </c>
      <c r="T54" s="32">
        <v>42600</v>
      </c>
    </row>
    <row r="55" spans="1:20" ht="50" customHeight="1" x14ac:dyDescent="0.2">
      <c r="A55" s="25">
        <v>3034</v>
      </c>
      <c r="B55" s="26" t="s">
        <v>3034</v>
      </c>
      <c r="C55" s="26" t="s">
        <v>7144</v>
      </c>
      <c r="D55" s="27">
        <v>100000</v>
      </c>
      <c r="E55" s="28">
        <v>112536</v>
      </c>
      <c r="F55" s="29" t="s">
        <v>8218</v>
      </c>
      <c r="G55" s="25" t="s">
        <v>8223</v>
      </c>
      <c r="H55" s="25" t="s">
        <v>8245</v>
      </c>
      <c r="I55" s="25">
        <v>1477972740</v>
      </c>
      <c r="J55" s="25">
        <v>1475326255</v>
      </c>
      <c r="K55" s="25" t="b">
        <v>0</v>
      </c>
      <c r="L55" s="25">
        <v>1260</v>
      </c>
      <c r="M55" s="25" t="b">
        <v>1</v>
      </c>
      <c r="N55" s="25" t="s">
        <v>8301</v>
      </c>
      <c r="O55" s="65">
        <v>113</v>
      </c>
      <c r="P55" s="25">
        <v>89.31</v>
      </c>
      <c r="Q55" s="31" t="s">
        <v>8315</v>
      </c>
      <c r="R55" s="25" t="s">
        <v>8355</v>
      </c>
      <c r="S55" s="32">
        <v>42644</v>
      </c>
      <c r="T55" s="32">
        <v>42675</v>
      </c>
    </row>
    <row r="56" spans="1:20" ht="50" customHeight="1" x14ac:dyDescent="0.2">
      <c r="A56" s="25">
        <v>3035</v>
      </c>
      <c r="B56" s="26" t="s">
        <v>3035</v>
      </c>
      <c r="C56" s="26" t="s">
        <v>7145</v>
      </c>
      <c r="D56" s="27">
        <v>25000</v>
      </c>
      <c r="E56" s="28">
        <v>27196.71</v>
      </c>
      <c r="F56" s="29" t="s">
        <v>8218</v>
      </c>
      <c r="G56" s="25" t="s">
        <v>8223</v>
      </c>
      <c r="H56" s="25" t="s">
        <v>8245</v>
      </c>
      <c r="I56" s="25">
        <v>1367674009</v>
      </c>
      <c r="J56" s="25">
        <v>1365082009</v>
      </c>
      <c r="K56" s="25" t="b">
        <v>0</v>
      </c>
      <c r="L56" s="25">
        <v>307</v>
      </c>
      <c r="M56" s="25" t="b">
        <v>1</v>
      </c>
      <c r="N56" s="25" t="s">
        <v>8301</v>
      </c>
      <c r="O56" s="36">
        <v>109</v>
      </c>
      <c r="P56" s="25">
        <v>88.59</v>
      </c>
      <c r="Q56" s="31" t="s">
        <v>8315</v>
      </c>
      <c r="R56" s="25" t="s">
        <v>8355</v>
      </c>
      <c r="S56" s="32">
        <v>41368</v>
      </c>
      <c r="T56" s="32">
        <v>41398</v>
      </c>
    </row>
    <row r="57" spans="1:20" ht="50" customHeight="1" x14ac:dyDescent="0.2">
      <c r="A57" s="25">
        <v>3036</v>
      </c>
      <c r="B57" s="26" t="s">
        <v>3036</v>
      </c>
      <c r="C57" s="26" t="s">
        <v>7146</v>
      </c>
      <c r="D57" s="27">
        <v>25000</v>
      </c>
      <c r="E57" s="28">
        <v>31683</v>
      </c>
      <c r="F57" s="29" t="s">
        <v>8218</v>
      </c>
      <c r="G57" s="25" t="s">
        <v>8223</v>
      </c>
      <c r="H57" s="25" t="s">
        <v>8245</v>
      </c>
      <c r="I57" s="25">
        <v>1376654340</v>
      </c>
      <c r="J57" s="25">
        <v>1373568644</v>
      </c>
      <c r="K57" s="25" t="b">
        <v>0</v>
      </c>
      <c r="L57" s="25">
        <v>329</v>
      </c>
      <c r="M57" s="25" t="b">
        <v>1</v>
      </c>
      <c r="N57" s="25" t="s">
        <v>8301</v>
      </c>
      <c r="O57" s="68">
        <v>127</v>
      </c>
      <c r="P57" s="25">
        <v>96.3</v>
      </c>
      <c r="Q57" s="31" t="s">
        <v>8315</v>
      </c>
      <c r="R57" s="25" t="s">
        <v>8355</v>
      </c>
      <c r="S57" s="32">
        <v>41466</v>
      </c>
      <c r="T57" s="32">
        <v>41502</v>
      </c>
    </row>
    <row r="58" spans="1:20" ht="50" customHeight="1" x14ac:dyDescent="0.2">
      <c r="A58" s="25">
        <v>3037</v>
      </c>
      <c r="B58" s="26" t="s">
        <v>3037</v>
      </c>
      <c r="C58" s="26" t="s">
        <v>7147</v>
      </c>
      <c r="D58" s="27">
        <v>500</v>
      </c>
      <c r="E58" s="28">
        <v>1066</v>
      </c>
      <c r="F58" s="29" t="s">
        <v>8218</v>
      </c>
      <c r="G58" s="25" t="s">
        <v>8223</v>
      </c>
      <c r="H58" s="25" t="s">
        <v>8245</v>
      </c>
      <c r="I58" s="25">
        <v>1285995540</v>
      </c>
      <c r="J58" s="25">
        <v>1279574773</v>
      </c>
      <c r="K58" s="25" t="b">
        <v>0</v>
      </c>
      <c r="L58" s="25">
        <v>32</v>
      </c>
      <c r="M58" s="25" t="b">
        <v>1</v>
      </c>
      <c r="N58" s="25" t="s">
        <v>8301</v>
      </c>
      <c r="O58" s="37">
        <v>213</v>
      </c>
      <c r="P58" s="25">
        <v>33.31</v>
      </c>
      <c r="Q58" s="31" t="s">
        <v>8315</v>
      </c>
      <c r="R58" s="25" t="s">
        <v>8355</v>
      </c>
      <c r="S58" s="32">
        <v>40378</v>
      </c>
      <c r="T58" s="32">
        <v>40453</v>
      </c>
    </row>
    <row r="59" spans="1:20" ht="50" customHeight="1" x14ac:dyDescent="0.2">
      <c r="A59" s="25">
        <v>3038</v>
      </c>
      <c r="B59" s="26" t="s">
        <v>3038</v>
      </c>
      <c r="C59" s="26" t="s">
        <v>7148</v>
      </c>
      <c r="D59" s="27">
        <v>1000</v>
      </c>
      <c r="E59" s="28">
        <v>1005</v>
      </c>
      <c r="F59" s="29" t="s">
        <v>8218</v>
      </c>
      <c r="G59" s="25" t="s">
        <v>8223</v>
      </c>
      <c r="H59" s="25" t="s">
        <v>8245</v>
      </c>
      <c r="I59" s="25">
        <v>1457071397</v>
      </c>
      <c r="J59" s="25">
        <v>1451887397</v>
      </c>
      <c r="K59" s="25" t="b">
        <v>0</v>
      </c>
      <c r="L59" s="25">
        <v>27</v>
      </c>
      <c r="M59" s="25" t="b">
        <v>1</v>
      </c>
      <c r="N59" s="25" t="s">
        <v>8301</v>
      </c>
      <c r="O59" s="52">
        <v>101</v>
      </c>
      <c r="P59" s="25">
        <v>37.22</v>
      </c>
      <c r="Q59" s="31" t="s">
        <v>8315</v>
      </c>
      <c r="R59" s="25" t="s">
        <v>8355</v>
      </c>
      <c r="S59" s="32">
        <v>42373</v>
      </c>
      <c r="T59" s="32">
        <v>42433</v>
      </c>
    </row>
    <row r="60" spans="1:20" ht="50" customHeight="1" x14ac:dyDescent="0.2">
      <c r="A60" s="25">
        <v>3039</v>
      </c>
      <c r="B60" s="26" t="s">
        <v>3039</v>
      </c>
      <c r="C60" s="26" t="s">
        <v>7149</v>
      </c>
      <c r="D60" s="27">
        <v>20000</v>
      </c>
      <c r="E60" s="28">
        <v>21742.78</v>
      </c>
      <c r="F60" s="29" t="s">
        <v>8218</v>
      </c>
      <c r="G60" s="25" t="s">
        <v>8223</v>
      </c>
      <c r="H60" s="25" t="s">
        <v>8245</v>
      </c>
      <c r="I60" s="25">
        <v>1388303940</v>
      </c>
      <c r="J60" s="25">
        <v>1386011038</v>
      </c>
      <c r="K60" s="25" t="b">
        <v>0</v>
      </c>
      <c r="L60" s="25">
        <v>236</v>
      </c>
      <c r="M60" s="25" t="b">
        <v>1</v>
      </c>
      <c r="N60" s="25" t="s">
        <v>8301</v>
      </c>
      <c r="O60" s="36">
        <v>109</v>
      </c>
      <c r="P60" s="25">
        <v>92.13</v>
      </c>
      <c r="Q60" s="31" t="s">
        <v>8315</v>
      </c>
      <c r="R60" s="25" t="s">
        <v>8355</v>
      </c>
      <c r="S60" s="32">
        <v>41610</v>
      </c>
      <c r="T60" s="32">
        <v>41637</v>
      </c>
    </row>
    <row r="61" spans="1:20" ht="50" customHeight="1" x14ac:dyDescent="0.2">
      <c r="A61" s="25">
        <v>3040</v>
      </c>
      <c r="B61" s="26" t="s">
        <v>3040</v>
      </c>
      <c r="C61" s="26" t="s">
        <v>7150</v>
      </c>
      <c r="D61" s="27">
        <v>3000</v>
      </c>
      <c r="E61" s="28">
        <v>3225</v>
      </c>
      <c r="F61" s="29" t="s">
        <v>8218</v>
      </c>
      <c r="G61" s="25" t="s">
        <v>8223</v>
      </c>
      <c r="H61" s="25" t="s">
        <v>8245</v>
      </c>
      <c r="I61" s="25">
        <v>1435359600</v>
      </c>
      <c r="J61" s="25">
        <v>1434999621</v>
      </c>
      <c r="K61" s="25" t="b">
        <v>0</v>
      </c>
      <c r="L61" s="25">
        <v>42</v>
      </c>
      <c r="M61" s="25" t="b">
        <v>1</v>
      </c>
      <c r="N61" s="25" t="s">
        <v>8301</v>
      </c>
      <c r="O61" s="34">
        <v>108</v>
      </c>
      <c r="P61" s="25">
        <v>76.790000000000006</v>
      </c>
      <c r="Q61" s="31" t="s">
        <v>8315</v>
      </c>
      <c r="R61" s="25" t="s">
        <v>8355</v>
      </c>
      <c r="S61" s="32">
        <v>42177</v>
      </c>
      <c r="T61" s="32">
        <v>42181</v>
      </c>
    </row>
    <row r="62" spans="1:20" ht="50" customHeight="1" x14ac:dyDescent="0.2">
      <c r="A62" s="25">
        <v>3041</v>
      </c>
      <c r="B62" s="26" t="s">
        <v>3041</v>
      </c>
      <c r="C62" s="26" t="s">
        <v>7151</v>
      </c>
      <c r="D62" s="27">
        <v>8300</v>
      </c>
      <c r="E62" s="28">
        <v>9170</v>
      </c>
      <c r="F62" s="29" t="s">
        <v>8218</v>
      </c>
      <c r="G62" s="25" t="s">
        <v>8223</v>
      </c>
      <c r="H62" s="25" t="s">
        <v>8245</v>
      </c>
      <c r="I62" s="25">
        <v>1453323048</v>
      </c>
      <c r="J62" s="25">
        <v>1450731048</v>
      </c>
      <c r="K62" s="25" t="b">
        <v>0</v>
      </c>
      <c r="L62" s="25">
        <v>95</v>
      </c>
      <c r="M62" s="25" t="b">
        <v>1</v>
      </c>
      <c r="N62" s="25" t="s">
        <v>8301</v>
      </c>
      <c r="O62" s="51">
        <v>110</v>
      </c>
      <c r="P62" s="25">
        <v>96.53</v>
      </c>
      <c r="Q62" s="31" t="s">
        <v>8315</v>
      </c>
      <c r="R62" s="25" t="s">
        <v>8355</v>
      </c>
      <c r="S62" s="32">
        <v>42359</v>
      </c>
      <c r="T62" s="32">
        <v>42389</v>
      </c>
    </row>
    <row r="63" spans="1:20" ht="50" customHeight="1" x14ac:dyDescent="0.2">
      <c r="A63" s="25">
        <v>3044</v>
      </c>
      <c r="B63" s="26" t="s">
        <v>3044</v>
      </c>
      <c r="C63" s="26" t="s">
        <v>7154</v>
      </c>
      <c r="D63" s="27">
        <v>12000</v>
      </c>
      <c r="E63" s="28">
        <v>13121</v>
      </c>
      <c r="F63" s="29" t="s">
        <v>8218</v>
      </c>
      <c r="G63" s="25" t="s">
        <v>8223</v>
      </c>
      <c r="H63" s="25" t="s">
        <v>8245</v>
      </c>
      <c r="I63" s="25">
        <v>1454433998</v>
      </c>
      <c r="J63" s="25">
        <v>1453137998</v>
      </c>
      <c r="K63" s="25" t="b">
        <v>0</v>
      </c>
      <c r="L63" s="25">
        <v>156</v>
      </c>
      <c r="M63" s="25" t="b">
        <v>1</v>
      </c>
      <c r="N63" s="25" t="s">
        <v>8301</v>
      </c>
      <c r="O63" s="36">
        <v>109</v>
      </c>
      <c r="P63" s="25">
        <v>84.11</v>
      </c>
      <c r="Q63" s="31" t="s">
        <v>8315</v>
      </c>
      <c r="R63" s="25" t="s">
        <v>8355</v>
      </c>
      <c r="S63" s="32">
        <v>42387</v>
      </c>
      <c r="T63" s="32">
        <v>42402</v>
      </c>
    </row>
    <row r="64" spans="1:20" ht="50" customHeight="1" x14ac:dyDescent="0.2">
      <c r="A64" s="25">
        <v>3045</v>
      </c>
      <c r="B64" s="26" t="s">
        <v>3045</v>
      </c>
      <c r="C64" s="26" t="s">
        <v>7155</v>
      </c>
      <c r="D64" s="27">
        <v>4000</v>
      </c>
      <c r="E64" s="28">
        <v>5308.26</v>
      </c>
      <c r="F64" s="29" t="s">
        <v>8218</v>
      </c>
      <c r="G64" s="25" t="s">
        <v>8223</v>
      </c>
      <c r="H64" s="25" t="s">
        <v>8245</v>
      </c>
      <c r="I64" s="25">
        <v>1408679055</v>
      </c>
      <c r="J64" s="25">
        <v>1406087055</v>
      </c>
      <c r="K64" s="25" t="b">
        <v>0</v>
      </c>
      <c r="L64" s="25">
        <v>64</v>
      </c>
      <c r="M64" s="25" t="b">
        <v>1</v>
      </c>
      <c r="N64" s="25" t="s">
        <v>8301</v>
      </c>
      <c r="O64" s="69">
        <v>133</v>
      </c>
      <c r="P64" s="25">
        <v>82.94</v>
      </c>
      <c r="Q64" s="31" t="s">
        <v>8315</v>
      </c>
      <c r="R64" s="25" t="s">
        <v>8355</v>
      </c>
      <c r="S64" s="32">
        <v>41843</v>
      </c>
      <c r="T64" s="32">
        <v>41873</v>
      </c>
    </row>
    <row r="65" spans="1:20" ht="50" customHeight="1" x14ac:dyDescent="0.2">
      <c r="A65" s="25">
        <v>3046</v>
      </c>
      <c r="B65" s="26" t="s">
        <v>3046</v>
      </c>
      <c r="C65" s="26" t="s">
        <v>7156</v>
      </c>
      <c r="D65" s="27">
        <v>7900</v>
      </c>
      <c r="E65" s="28">
        <v>15077</v>
      </c>
      <c r="F65" s="29" t="s">
        <v>8218</v>
      </c>
      <c r="G65" s="25" t="s">
        <v>8223</v>
      </c>
      <c r="H65" s="25" t="s">
        <v>8245</v>
      </c>
      <c r="I65" s="25">
        <v>1410324720</v>
      </c>
      <c r="J65" s="25">
        <v>1407784586</v>
      </c>
      <c r="K65" s="25" t="b">
        <v>0</v>
      </c>
      <c r="L65" s="25">
        <v>58</v>
      </c>
      <c r="M65" s="25" t="b">
        <v>1</v>
      </c>
      <c r="N65" s="25" t="s">
        <v>8301</v>
      </c>
      <c r="O65" s="37">
        <v>191</v>
      </c>
      <c r="P65" s="25">
        <v>259.95</v>
      </c>
      <c r="Q65" s="31" t="s">
        <v>8315</v>
      </c>
      <c r="R65" s="25" t="s">
        <v>8355</v>
      </c>
      <c r="S65" s="32">
        <v>41862</v>
      </c>
      <c r="T65" s="32">
        <v>41892</v>
      </c>
    </row>
    <row r="66" spans="1:20" ht="50" customHeight="1" x14ac:dyDescent="0.2">
      <c r="A66" s="25">
        <v>3047</v>
      </c>
      <c r="B66" s="26" t="s">
        <v>3047</v>
      </c>
      <c r="C66" s="26" t="s">
        <v>7157</v>
      </c>
      <c r="D66" s="27">
        <v>500</v>
      </c>
      <c r="E66" s="28">
        <v>745</v>
      </c>
      <c r="F66" s="29" t="s">
        <v>8218</v>
      </c>
      <c r="G66" s="25" t="s">
        <v>8223</v>
      </c>
      <c r="H66" s="25" t="s">
        <v>8245</v>
      </c>
      <c r="I66" s="25">
        <v>1461762960</v>
      </c>
      <c r="J66" s="25">
        <v>1457999054</v>
      </c>
      <c r="K66" s="25" t="b">
        <v>0</v>
      </c>
      <c r="L66" s="25">
        <v>20</v>
      </c>
      <c r="M66" s="25" t="b">
        <v>1</v>
      </c>
      <c r="N66" s="25" t="s">
        <v>8301</v>
      </c>
      <c r="O66" s="70">
        <v>149</v>
      </c>
      <c r="P66" s="25">
        <v>37.25</v>
      </c>
      <c r="Q66" s="31" t="s">
        <v>8315</v>
      </c>
      <c r="R66" s="25" t="s">
        <v>8355</v>
      </c>
      <c r="S66" s="32">
        <v>42443</v>
      </c>
      <c r="T66" s="32">
        <v>42487</v>
      </c>
    </row>
    <row r="67" spans="1:20" ht="50" customHeight="1" x14ac:dyDescent="0.2">
      <c r="A67" s="25">
        <v>3048</v>
      </c>
      <c r="B67" s="26" t="s">
        <v>3048</v>
      </c>
      <c r="C67" s="26" t="s">
        <v>7158</v>
      </c>
      <c r="D67" s="27">
        <v>5000</v>
      </c>
      <c r="E67" s="28">
        <v>8320</v>
      </c>
      <c r="F67" s="29" t="s">
        <v>8218</v>
      </c>
      <c r="G67" s="25" t="s">
        <v>8223</v>
      </c>
      <c r="H67" s="25" t="s">
        <v>8245</v>
      </c>
      <c r="I67" s="25">
        <v>1420060920</v>
      </c>
      <c r="J67" s="25">
        <v>1417556262</v>
      </c>
      <c r="K67" s="25" t="b">
        <v>0</v>
      </c>
      <c r="L67" s="25">
        <v>47</v>
      </c>
      <c r="M67" s="25" t="b">
        <v>1</v>
      </c>
      <c r="N67" s="25" t="s">
        <v>8301</v>
      </c>
      <c r="O67" s="37">
        <v>166</v>
      </c>
      <c r="P67" s="25">
        <v>177.02</v>
      </c>
      <c r="Q67" s="31" t="s">
        <v>8315</v>
      </c>
      <c r="R67" s="25" t="s">
        <v>8355</v>
      </c>
      <c r="S67" s="32">
        <v>41975</v>
      </c>
      <c r="T67" s="32">
        <v>42004</v>
      </c>
    </row>
    <row r="68" spans="1:20" ht="50" customHeight="1" x14ac:dyDescent="0.2">
      <c r="A68" s="25">
        <v>3049</v>
      </c>
      <c r="B68" s="26" t="s">
        <v>3049</v>
      </c>
      <c r="C68" s="26" t="s">
        <v>7159</v>
      </c>
      <c r="D68" s="27">
        <v>3750</v>
      </c>
      <c r="E68" s="28">
        <v>4000</v>
      </c>
      <c r="F68" s="29" t="s">
        <v>8218</v>
      </c>
      <c r="G68" s="25" t="s">
        <v>8223</v>
      </c>
      <c r="H68" s="25" t="s">
        <v>8245</v>
      </c>
      <c r="I68" s="25">
        <v>1434241255</v>
      </c>
      <c r="J68" s="25">
        <v>1431649255</v>
      </c>
      <c r="K68" s="25" t="b">
        <v>0</v>
      </c>
      <c r="L68" s="25">
        <v>54</v>
      </c>
      <c r="M68" s="25" t="b">
        <v>1</v>
      </c>
      <c r="N68" s="25" t="s">
        <v>8301</v>
      </c>
      <c r="O68" s="47">
        <v>107</v>
      </c>
      <c r="P68" s="25">
        <v>74.069999999999993</v>
      </c>
      <c r="Q68" s="31" t="s">
        <v>8315</v>
      </c>
      <c r="R68" s="25" t="s">
        <v>8355</v>
      </c>
      <c r="S68" s="32">
        <v>42139</v>
      </c>
      <c r="T68" s="32">
        <v>42169</v>
      </c>
    </row>
    <row r="69" spans="1:20" ht="50" customHeight="1" x14ac:dyDescent="0.2">
      <c r="A69" s="25">
        <v>3050</v>
      </c>
      <c r="B69" s="26" t="s">
        <v>3050</v>
      </c>
      <c r="C69" s="26" t="s">
        <v>7160</v>
      </c>
      <c r="D69" s="27">
        <v>600</v>
      </c>
      <c r="E69" s="28">
        <v>636</v>
      </c>
      <c r="F69" s="29" t="s">
        <v>8218</v>
      </c>
      <c r="G69" s="25" t="s">
        <v>8223</v>
      </c>
      <c r="H69" s="25" t="s">
        <v>8245</v>
      </c>
      <c r="I69" s="25">
        <v>1462420960</v>
      </c>
      <c r="J69" s="25">
        <v>1459828960</v>
      </c>
      <c r="K69" s="25" t="b">
        <v>0</v>
      </c>
      <c r="L69" s="25">
        <v>9</v>
      </c>
      <c r="M69" s="25" t="b">
        <v>1</v>
      </c>
      <c r="N69" s="25" t="s">
        <v>8301</v>
      </c>
      <c r="O69" s="41">
        <v>106</v>
      </c>
      <c r="P69" s="25">
        <v>70.67</v>
      </c>
      <c r="Q69" s="31" t="s">
        <v>8315</v>
      </c>
      <c r="R69" s="25" t="s">
        <v>8355</v>
      </c>
      <c r="S69" s="32">
        <v>42465</v>
      </c>
      <c r="T69" s="32">
        <v>42495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AEE48-6289-474B-BEDF-0F6617423F2E}">
  <dimension ref="A1:T60"/>
  <sheetViews>
    <sheetView workbookViewId="0">
      <selection activeCell="B2" sqref="B2"/>
    </sheetView>
  </sheetViews>
  <sheetFormatPr baseColWidth="10" defaultRowHeight="15" x14ac:dyDescent="0.2"/>
  <cols>
    <col min="1" max="1" width="5.1640625" bestFit="1" customWidth="1"/>
    <col min="2" max="2" width="19.6640625" bestFit="1" customWidth="1"/>
    <col min="3" max="3" width="44.83203125" bestFit="1" customWidth="1"/>
    <col min="4" max="4" width="13.6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50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8366</v>
      </c>
      <c r="T1" s="1" t="s">
        <v>8367</v>
      </c>
    </row>
    <row r="2" spans="1:20" ht="50" customHeight="1" x14ac:dyDescent="0.2">
      <c r="A2">
        <v>2941</v>
      </c>
      <c r="B2" s="3" t="s">
        <v>2941</v>
      </c>
      <c r="C2" s="3" t="s">
        <v>7051</v>
      </c>
      <c r="D2" s="6">
        <v>25000</v>
      </c>
      <c r="E2" s="8">
        <v>1</v>
      </c>
      <c r="F2" t="s">
        <v>8220</v>
      </c>
      <c r="G2" t="s">
        <v>8223</v>
      </c>
      <c r="H2" t="s">
        <v>8245</v>
      </c>
      <c r="I2">
        <v>1425250955</v>
      </c>
      <c r="J2">
        <v>1422658955</v>
      </c>
      <c r="K2" t="b">
        <v>0</v>
      </c>
      <c r="L2">
        <v>1</v>
      </c>
      <c r="M2" t="b">
        <v>0</v>
      </c>
      <c r="N2" t="s">
        <v>8301</v>
      </c>
      <c r="O2">
        <v>0</v>
      </c>
      <c r="P2">
        <v>1</v>
      </c>
      <c r="Q2" s="10" t="s">
        <v>8315</v>
      </c>
      <c r="R2" t="s">
        <v>8355</v>
      </c>
      <c r="S2" s="14">
        <v>42034.960127314815</v>
      </c>
      <c r="T2" s="14">
        <v>42064.960127314815</v>
      </c>
    </row>
    <row r="3" spans="1:20" ht="50" customHeight="1" x14ac:dyDescent="0.2">
      <c r="A3">
        <v>2943</v>
      </c>
      <c r="B3" s="3" t="s">
        <v>2943</v>
      </c>
      <c r="C3" s="3" t="s">
        <v>7053</v>
      </c>
      <c r="D3" s="6">
        <v>3000</v>
      </c>
      <c r="E3" s="8">
        <v>0</v>
      </c>
      <c r="F3" t="s">
        <v>8220</v>
      </c>
      <c r="G3" t="s">
        <v>8223</v>
      </c>
      <c r="H3" t="s">
        <v>8245</v>
      </c>
      <c r="I3">
        <v>1428894380</v>
      </c>
      <c r="J3">
        <v>1426302380</v>
      </c>
      <c r="K3" t="b">
        <v>0</v>
      </c>
      <c r="L3">
        <v>0</v>
      </c>
      <c r="M3" t="b">
        <v>0</v>
      </c>
      <c r="N3" t="s">
        <v>8301</v>
      </c>
      <c r="O3">
        <v>0</v>
      </c>
      <c r="P3">
        <v>0</v>
      </c>
      <c r="Q3" s="10" t="s">
        <v>8315</v>
      </c>
      <c r="R3" t="s">
        <v>8355</v>
      </c>
      <c r="S3" s="14">
        <v>42077.129398148143</v>
      </c>
      <c r="T3" s="14">
        <v>42107.129398148143</v>
      </c>
    </row>
    <row r="4" spans="1:20" ht="50" customHeight="1" x14ac:dyDescent="0.2">
      <c r="A4">
        <v>2944</v>
      </c>
      <c r="B4" s="3" t="s">
        <v>2944</v>
      </c>
      <c r="C4" s="3" t="s">
        <v>7054</v>
      </c>
      <c r="D4" s="6">
        <v>10000</v>
      </c>
      <c r="E4" s="8">
        <v>100</v>
      </c>
      <c r="F4" t="s">
        <v>8220</v>
      </c>
      <c r="G4" t="s">
        <v>8223</v>
      </c>
      <c r="H4" t="s">
        <v>8245</v>
      </c>
      <c r="I4">
        <v>1433714198</v>
      </c>
      <c r="J4">
        <v>1431122198</v>
      </c>
      <c r="K4" t="b">
        <v>0</v>
      </c>
      <c r="L4">
        <v>1</v>
      </c>
      <c r="M4" t="b">
        <v>0</v>
      </c>
      <c r="N4" t="s">
        <v>8301</v>
      </c>
      <c r="O4">
        <v>1</v>
      </c>
      <c r="P4">
        <v>100</v>
      </c>
      <c r="Q4" s="10" t="s">
        <v>8315</v>
      </c>
      <c r="R4" t="s">
        <v>8355</v>
      </c>
      <c r="S4" s="14">
        <v>42132.9143287037</v>
      </c>
      <c r="T4" s="14">
        <v>42162.9143287037</v>
      </c>
    </row>
    <row r="5" spans="1:20" ht="50" customHeight="1" x14ac:dyDescent="0.2">
      <c r="A5">
        <v>2945</v>
      </c>
      <c r="B5" s="3" t="s">
        <v>2945</v>
      </c>
      <c r="C5" s="3" t="s">
        <v>7055</v>
      </c>
      <c r="D5" s="6">
        <v>50000</v>
      </c>
      <c r="E5" s="8">
        <v>0</v>
      </c>
      <c r="F5" t="s">
        <v>8220</v>
      </c>
      <c r="G5" t="s">
        <v>8223</v>
      </c>
      <c r="H5" t="s">
        <v>8245</v>
      </c>
      <c r="I5">
        <v>1432437660</v>
      </c>
      <c r="J5">
        <v>1429845660</v>
      </c>
      <c r="K5" t="b">
        <v>0</v>
      </c>
      <c r="L5">
        <v>0</v>
      </c>
      <c r="M5" t="b">
        <v>0</v>
      </c>
      <c r="N5" t="s">
        <v>8301</v>
      </c>
      <c r="O5">
        <v>0</v>
      </c>
      <c r="P5">
        <v>0</v>
      </c>
      <c r="Q5" s="10" t="s">
        <v>8315</v>
      </c>
      <c r="R5" t="s">
        <v>8355</v>
      </c>
      <c r="S5" s="14">
        <v>42118.139583333337</v>
      </c>
      <c r="T5" s="14">
        <v>42148.139583333337</v>
      </c>
    </row>
    <row r="6" spans="1:20" ht="50" customHeight="1" x14ac:dyDescent="0.2">
      <c r="A6">
        <v>2947</v>
      </c>
      <c r="B6" s="3" t="s">
        <v>2947</v>
      </c>
      <c r="C6" s="3" t="s">
        <v>7057</v>
      </c>
      <c r="D6" s="6">
        <v>25000</v>
      </c>
      <c r="E6" s="8">
        <v>1072</v>
      </c>
      <c r="F6" t="s">
        <v>8220</v>
      </c>
      <c r="G6" t="s">
        <v>8223</v>
      </c>
      <c r="H6" t="s">
        <v>8245</v>
      </c>
      <c r="I6">
        <v>1480007460</v>
      </c>
      <c r="J6">
        <v>1475760567</v>
      </c>
      <c r="K6" t="b">
        <v>0</v>
      </c>
      <c r="L6">
        <v>13</v>
      </c>
      <c r="M6" t="b">
        <v>0</v>
      </c>
      <c r="N6" t="s">
        <v>8301</v>
      </c>
      <c r="O6">
        <v>4</v>
      </c>
      <c r="P6">
        <v>82.46</v>
      </c>
      <c r="Q6" s="10" t="s">
        <v>8315</v>
      </c>
      <c r="R6" t="s">
        <v>8355</v>
      </c>
      <c r="S6" s="14">
        <v>42649.562118055561</v>
      </c>
      <c r="T6" s="14">
        <v>42698.715972222228</v>
      </c>
    </row>
    <row r="7" spans="1:20" ht="50" customHeight="1" x14ac:dyDescent="0.2">
      <c r="A7">
        <v>2948</v>
      </c>
      <c r="B7" s="3" t="s">
        <v>2948</v>
      </c>
      <c r="C7" s="3" t="s">
        <v>7058</v>
      </c>
      <c r="D7" s="6">
        <v>500000</v>
      </c>
      <c r="E7" s="8">
        <v>24</v>
      </c>
      <c r="F7" t="s">
        <v>8220</v>
      </c>
      <c r="G7" t="s">
        <v>8223</v>
      </c>
      <c r="H7" t="s">
        <v>8245</v>
      </c>
      <c r="I7">
        <v>1433259293</v>
      </c>
      <c r="J7">
        <v>1428075293</v>
      </c>
      <c r="K7" t="b">
        <v>0</v>
      </c>
      <c r="L7">
        <v>9</v>
      </c>
      <c r="M7" t="b">
        <v>0</v>
      </c>
      <c r="N7" t="s">
        <v>8301</v>
      </c>
      <c r="O7">
        <v>0</v>
      </c>
      <c r="P7">
        <v>2.67</v>
      </c>
      <c r="Q7" s="10" t="s">
        <v>8315</v>
      </c>
      <c r="R7" t="s">
        <v>8355</v>
      </c>
      <c r="S7" s="14">
        <v>42097.649224537032</v>
      </c>
      <c r="T7" s="14">
        <v>42157.649224537032</v>
      </c>
    </row>
    <row r="8" spans="1:20" ht="50" customHeight="1" x14ac:dyDescent="0.2">
      <c r="A8">
        <v>2949</v>
      </c>
      <c r="B8" s="3" t="s">
        <v>2949</v>
      </c>
      <c r="C8" s="3" t="s">
        <v>7059</v>
      </c>
      <c r="D8" s="6">
        <v>1000</v>
      </c>
      <c r="E8" s="8">
        <v>25</v>
      </c>
      <c r="F8" t="s">
        <v>8220</v>
      </c>
      <c r="G8" t="s">
        <v>8223</v>
      </c>
      <c r="H8" t="s">
        <v>8245</v>
      </c>
      <c r="I8">
        <v>1447965917</v>
      </c>
      <c r="J8">
        <v>1445370317</v>
      </c>
      <c r="K8" t="b">
        <v>0</v>
      </c>
      <c r="L8">
        <v>2</v>
      </c>
      <c r="M8" t="b">
        <v>0</v>
      </c>
      <c r="N8" t="s">
        <v>8301</v>
      </c>
      <c r="O8">
        <v>3</v>
      </c>
      <c r="P8">
        <v>12.5</v>
      </c>
      <c r="Q8" s="10" t="s">
        <v>8315</v>
      </c>
      <c r="R8" t="s">
        <v>8355</v>
      </c>
      <c r="S8" s="14">
        <v>42297.823113425926</v>
      </c>
      <c r="T8" s="14">
        <v>42327.864780092597</v>
      </c>
    </row>
    <row r="9" spans="1:20" ht="50" customHeight="1" x14ac:dyDescent="0.2">
      <c r="A9">
        <v>2950</v>
      </c>
      <c r="B9" s="3" t="s">
        <v>2950</v>
      </c>
      <c r="C9" s="3" t="s">
        <v>7060</v>
      </c>
      <c r="D9" s="6">
        <v>5000000</v>
      </c>
      <c r="E9" s="8">
        <v>0</v>
      </c>
      <c r="F9" t="s">
        <v>8220</v>
      </c>
      <c r="G9" t="s">
        <v>8223</v>
      </c>
      <c r="H9" t="s">
        <v>8245</v>
      </c>
      <c r="I9">
        <v>1453538752</v>
      </c>
      <c r="J9">
        <v>1450946752</v>
      </c>
      <c r="K9" t="b">
        <v>0</v>
      </c>
      <c r="L9">
        <v>0</v>
      </c>
      <c r="M9" t="b">
        <v>0</v>
      </c>
      <c r="N9" t="s">
        <v>8301</v>
      </c>
      <c r="O9">
        <v>0</v>
      </c>
      <c r="P9">
        <v>0</v>
      </c>
      <c r="Q9" s="10" t="s">
        <v>8315</v>
      </c>
      <c r="R9" t="s">
        <v>8355</v>
      </c>
      <c r="S9" s="14">
        <v>42362.36518518519</v>
      </c>
      <c r="T9" s="14">
        <v>42392.36518518519</v>
      </c>
    </row>
    <row r="10" spans="1:20" ht="50" customHeight="1" x14ac:dyDescent="0.2">
      <c r="A10">
        <v>3052</v>
      </c>
      <c r="B10" s="3" t="s">
        <v>3052</v>
      </c>
      <c r="C10" s="3" t="s">
        <v>7162</v>
      </c>
      <c r="D10" s="6">
        <v>50000</v>
      </c>
      <c r="E10" s="8">
        <v>75</v>
      </c>
      <c r="F10" t="s">
        <v>8220</v>
      </c>
      <c r="G10" t="s">
        <v>8223</v>
      </c>
      <c r="H10" t="s">
        <v>8245</v>
      </c>
      <c r="I10">
        <v>1432828740</v>
      </c>
      <c r="J10">
        <v>1430237094</v>
      </c>
      <c r="K10" t="b">
        <v>0</v>
      </c>
      <c r="L10">
        <v>2</v>
      </c>
      <c r="M10" t="b">
        <v>0</v>
      </c>
      <c r="N10" t="s">
        <v>8301</v>
      </c>
      <c r="O10">
        <v>0</v>
      </c>
      <c r="P10">
        <v>37.5</v>
      </c>
      <c r="Q10" s="10" t="s">
        <v>8315</v>
      </c>
      <c r="R10" t="s">
        <v>8355</v>
      </c>
      <c r="S10" s="14">
        <v>42122.670069444444</v>
      </c>
      <c r="T10" s="14">
        <v>42152.665972222225</v>
      </c>
    </row>
    <row r="11" spans="1:20" ht="50" customHeight="1" x14ac:dyDescent="0.2">
      <c r="A11">
        <v>3053</v>
      </c>
      <c r="B11" s="3" t="s">
        <v>3053</v>
      </c>
      <c r="C11" s="3" t="s">
        <v>7163</v>
      </c>
      <c r="D11" s="6">
        <v>10000</v>
      </c>
      <c r="E11" s="8">
        <v>40</v>
      </c>
      <c r="F11" t="s">
        <v>8220</v>
      </c>
      <c r="G11" t="s">
        <v>8223</v>
      </c>
      <c r="H11" t="s">
        <v>8245</v>
      </c>
      <c r="I11">
        <v>1412222340</v>
      </c>
      <c r="J11">
        <v>1407781013</v>
      </c>
      <c r="K11" t="b">
        <v>0</v>
      </c>
      <c r="L11">
        <v>3</v>
      </c>
      <c r="M11" t="b">
        <v>0</v>
      </c>
      <c r="N11" t="s">
        <v>8301</v>
      </c>
      <c r="O11">
        <v>0</v>
      </c>
      <c r="P11">
        <v>13.33</v>
      </c>
      <c r="Q11" s="10" t="s">
        <v>8315</v>
      </c>
      <c r="R11" t="s">
        <v>8355</v>
      </c>
      <c r="S11" s="14">
        <v>41862.761724537035</v>
      </c>
      <c r="T11" s="14">
        <v>41914.165972222225</v>
      </c>
    </row>
    <row r="12" spans="1:20" ht="50" customHeight="1" x14ac:dyDescent="0.2">
      <c r="A12">
        <v>3054</v>
      </c>
      <c r="B12" s="3" t="s">
        <v>3054</v>
      </c>
      <c r="C12" s="3" t="s">
        <v>7164</v>
      </c>
      <c r="D12" s="6">
        <v>300</v>
      </c>
      <c r="E12" s="8">
        <v>0</v>
      </c>
      <c r="F12" t="s">
        <v>8220</v>
      </c>
      <c r="G12" t="s">
        <v>8223</v>
      </c>
      <c r="H12" t="s">
        <v>8245</v>
      </c>
      <c r="I12">
        <v>1425258240</v>
      </c>
      <c r="J12">
        <v>1422043154</v>
      </c>
      <c r="K12" t="b">
        <v>0</v>
      </c>
      <c r="L12">
        <v>0</v>
      </c>
      <c r="M12" t="b">
        <v>0</v>
      </c>
      <c r="N12" t="s">
        <v>8301</v>
      </c>
      <c r="O12">
        <v>0</v>
      </c>
      <c r="P12">
        <v>0</v>
      </c>
      <c r="Q12" s="10" t="s">
        <v>8315</v>
      </c>
      <c r="R12" t="s">
        <v>8355</v>
      </c>
      <c r="S12" s="14">
        <v>42027.832800925928</v>
      </c>
      <c r="T12" s="14">
        <v>42065.044444444444</v>
      </c>
    </row>
    <row r="13" spans="1:20" ht="50" customHeight="1" x14ac:dyDescent="0.2">
      <c r="A13">
        <v>3055</v>
      </c>
      <c r="B13" s="3" t="s">
        <v>3055</v>
      </c>
      <c r="C13" s="3" t="s">
        <v>7165</v>
      </c>
      <c r="D13" s="6">
        <v>20000</v>
      </c>
      <c r="E13" s="8">
        <v>1</v>
      </c>
      <c r="F13" t="s">
        <v>8220</v>
      </c>
      <c r="G13" t="s">
        <v>8223</v>
      </c>
      <c r="H13" t="s">
        <v>8245</v>
      </c>
      <c r="I13">
        <v>1420844390</v>
      </c>
      <c r="J13">
        <v>1415660390</v>
      </c>
      <c r="K13" t="b">
        <v>0</v>
      </c>
      <c r="L13">
        <v>1</v>
      </c>
      <c r="M13" t="b">
        <v>0</v>
      </c>
      <c r="N13" t="s">
        <v>8301</v>
      </c>
      <c r="O13">
        <v>0</v>
      </c>
      <c r="P13">
        <v>1</v>
      </c>
      <c r="Q13" s="10" t="s">
        <v>8315</v>
      </c>
      <c r="R13" t="s">
        <v>8355</v>
      </c>
      <c r="S13" s="14">
        <v>41953.95821759259</v>
      </c>
      <c r="T13" s="14">
        <v>42013.95821759259</v>
      </c>
    </row>
    <row r="14" spans="1:20" ht="50" customHeight="1" x14ac:dyDescent="0.2">
      <c r="A14">
        <v>3056</v>
      </c>
      <c r="B14" s="3" t="s">
        <v>3056</v>
      </c>
      <c r="C14" s="3" t="s">
        <v>7166</v>
      </c>
      <c r="D14" s="6">
        <v>25000</v>
      </c>
      <c r="E14" s="8">
        <v>0</v>
      </c>
      <c r="F14" t="s">
        <v>8220</v>
      </c>
      <c r="G14" t="s">
        <v>8223</v>
      </c>
      <c r="H14" t="s">
        <v>8245</v>
      </c>
      <c r="I14">
        <v>1412003784</v>
      </c>
      <c r="J14">
        <v>1406819784</v>
      </c>
      <c r="K14" t="b">
        <v>0</v>
      </c>
      <c r="L14">
        <v>0</v>
      </c>
      <c r="M14" t="b">
        <v>0</v>
      </c>
      <c r="N14" t="s">
        <v>8301</v>
      </c>
      <c r="O14">
        <v>0</v>
      </c>
      <c r="P14">
        <v>0</v>
      </c>
      <c r="Q14" s="10" t="s">
        <v>8315</v>
      </c>
      <c r="R14" t="s">
        <v>8355</v>
      </c>
      <c r="S14" s="14">
        <v>41851.636388888888</v>
      </c>
      <c r="T14" s="14">
        <v>41911.636388888888</v>
      </c>
    </row>
    <row r="15" spans="1:20" ht="50" customHeight="1" x14ac:dyDescent="0.2">
      <c r="A15">
        <v>3059</v>
      </c>
      <c r="B15" s="3" t="s">
        <v>3059</v>
      </c>
      <c r="C15" s="3" t="s">
        <v>7169</v>
      </c>
      <c r="D15" s="6">
        <v>15000</v>
      </c>
      <c r="E15" s="8">
        <v>451</v>
      </c>
      <c r="F15" t="s">
        <v>8220</v>
      </c>
      <c r="G15" t="s">
        <v>8223</v>
      </c>
      <c r="H15" t="s">
        <v>8245</v>
      </c>
      <c r="I15">
        <v>1407536846</v>
      </c>
      <c r="J15">
        <v>1404944846</v>
      </c>
      <c r="K15" t="b">
        <v>0</v>
      </c>
      <c r="L15">
        <v>11</v>
      </c>
      <c r="M15" t="b">
        <v>0</v>
      </c>
      <c r="N15" t="s">
        <v>8301</v>
      </c>
      <c r="O15">
        <v>3</v>
      </c>
      <c r="P15">
        <v>41</v>
      </c>
      <c r="Q15" s="10" t="s">
        <v>8315</v>
      </c>
      <c r="R15" t="s">
        <v>8355</v>
      </c>
      <c r="S15" s="14">
        <v>41829.935717592591</v>
      </c>
      <c r="T15" s="14">
        <v>41859.935717592591</v>
      </c>
    </row>
    <row r="16" spans="1:20" ht="50" customHeight="1" x14ac:dyDescent="0.2">
      <c r="A16">
        <v>3060</v>
      </c>
      <c r="B16" s="3" t="s">
        <v>3060</v>
      </c>
      <c r="C16" s="3" t="s">
        <v>7170</v>
      </c>
      <c r="D16" s="6">
        <v>220000</v>
      </c>
      <c r="E16" s="8">
        <v>335</v>
      </c>
      <c r="F16" t="s">
        <v>8220</v>
      </c>
      <c r="G16" t="s">
        <v>8223</v>
      </c>
      <c r="H16" t="s">
        <v>8245</v>
      </c>
      <c r="I16">
        <v>1443422134</v>
      </c>
      <c r="J16">
        <v>1440830134</v>
      </c>
      <c r="K16" t="b">
        <v>0</v>
      </c>
      <c r="L16">
        <v>6</v>
      </c>
      <c r="M16" t="b">
        <v>0</v>
      </c>
      <c r="N16" t="s">
        <v>8301</v>
      </c>
      <c r="O16">
        <v>0</v>
      </c>
      <c r="P16">
        <v>55.83</v>
      </c>
      <c r="Q16" s="10" t="s">
        <v>8315</v>
      </c>
      <c r="R16" t="s">
        <v>8355</v>
      </c>
      <c r="S16" s="14">
        <v>42245.274699074071</v>
      </c>
      <c r="T16" s="14">
        <v>42275.274699074071</v>
      </c>
    </row>
    <row r="17" spans="1:20" ht="50" customHeight="1" x14ac:dyDescent="0.2">
      <c r="A17">
        <v>3061</v>
      </c>
      <c r="B17" s="3" t="s">
        <v>3061</v>
      </c>
      <c r="C17" s="3" t="s">
        <v>7171</v>
      </c>
      <c r="D17" s="6">
        <v>1000000</v>
      </c>
      <c r="E17" s="8">
        <v>0</v>
      </c>
      <c r="F17" t="s">
        <v>8220</v>
      </c>
      <c r="G17" t="s">
        <v>8223</v>
      </c>
      <c r="H17" t="s">
        <v>8245</v>
      </c>
      <c r="I17">
        <v>1407955748</v>
      </c>
      <c r="J17">
        <v>1405363748</v>
      </c>
      <c r="K17" t="b">
        <v>0</v>
      </c>
      <c r="L17">
        <v>0</v>
      </c>
      <c r="M17" t="b">
        <v>0</v>
      </c>
      <c r="N17" t="s">
        <v>8301</v>
      </c>
      <c r="O17">
        <v>0</v>
      </c>
      <c r="P17">
        <v>0</v>
      </c>
      <c r="Q17" s="10" t="s">
        <v>8315</v>
      </c>
      <c r="R17" t="s">
        <v>8355</v>
      </c>
      <c r="S17" s="14">
        <v>41834.784120370372</v>
      </c>
      <c r="T17" s="14">
        <v>41864.784120370372</v>
      </c>
    </row>
    <row r="18" spans="1:20" ht="50" customHeight="1" x14ac:dyDescent="0.2">
      <c r="A18">
        <v>3062</v>
      </c>
      <c r="B18" s="3" t="s">
        <v>3062</v>
      </c>
      <c r="C18" s="3" t="s">
        <v>7172</v>
      </c>
      <c r="D18" s="6">
        <v>10000</v>
      </c>
      <c r="E18" s="8">
        <v>6684</v>
      </c>
      <c r="F18" t="s">
        <v>8220</v>
      </c>
      <c r="G18" t="s">
        <v>8223</v>
      </c>
      <c r="H18" t="s">
        <v>8245</v>
      </c>
      <c r="I18">
        <v>1443636000</v>
      </c>
      <c r="J18">
        <v>1441111892</v>
      </c>
      <c r="K18" t="b">
        <v>0</v>
      </c>
      <c r="L18">
        <v>67</v>
      </c>
      <c r="M18" t="b">
        <v>0</v>
      </c>
      <c r="N18" t="s">
        <v>8301</v>
      </c>
      <c r="O18">
        <v>67</v>
      </c>
      <c r="P18">
        <v>99.76</v>
      </c>
      <c r="Q18" s="10" t="s">
        <v>8315</v>
      </c>
      <c r="R18" t="s">
        <v>8355</v>
      </c>
      <c r="S18" s="14">
        <v>42248.535787037035</v>
      </c>
      <c r="T18" s="14">
        <v>42277.75</v>
      </c>
    </row>
    <row r="19" spans="1:20" ht="50" customHeight="1" x14ac:dyDescent="0.2">
      <c r="A19">
        <v>3063</v>
      </c>
      <c r="B19" s="3" t="s">
        <v>3063</v>
      </c>
      <c r="C19" s="3" t="s">
        <v>7173</v>
      </c>
      <c r="D19" s="6">
        <v>3000</v>
      </c>
      <c r="E19" s="8">
        <v>587</v>
      </c>
      <c r="F19" t="s">
        <v>8220</v>
      </c>
      <c r="G19" t="s">
        <v>8223</v>
      </c>
      <c r="H19" t="s">
        <v>8245</v>
      </c>
      <c r="I19">
        <v>1477174138</v>
      </c>
      <c r="J19">
        <v>1474150138</v>
      </c>
      <c r="K19" t="b">
        <v>0</v>
      </c>
      <c r="L19">
        <v>23</v>
      </c>
      <c r="M19" t="b">
        <v>0</v>
      </c>
      <c r="N19" t="s">
        <v>8301</v>
      </c>
      <c r="O19">
        <v>20</v>
      </c>
      <c r="P19">
        <v>25.52</v>
      </c>
      <c r="Q19" s="10" t="s">
        <v>8315</v>
      </c>
      <c r="R19" t="s">
        <v>8355</v>
      </c>
      <c r="S19" s="14">
        <v>42630.922893518517</v>
      </c>
      <c r="T19" s="14">
        <v>42665.922893518517</v>
      </c>
    </row>
    <row r="20" spans="1:20" ht="50" customHeight="1" x14ac:dyDescent="0.2">
      <c r="A20">
        <v>3064</v>
      </c>
      <c r="B20" s="3" t="s">
        <v>3064</v>
      </c>
      <c r="C20" s="3" t="s">
        <v>7174</v>
      </c>
      <c r="D20" s="6">
        <v>75000</v>
      </c>
      <c r="E20" s="8">
        <v>8471</v>
      </c>
      <c r="F20" t="s">
        <v>8220</v>
      </c>
      <c r="G20" t="s">
        <v>8223</v>
      </c>
      <c r="H20" t="s">
        <v>8245</v>
      </c>
      <c r="I20">
        <v>1448175540</v>
      </c>
      <c r="J20">
        <v>1445483246</v>
      </c>
      <c r="K20" t="b">
        <v>0</v>
      </c>
      <c r="L20">
        <v>72</v>
      </c>
      <c r="M20" t="b">
        <v>0</v>
      </c>
      <c r="N20" t="s">
        <v>8301</v>
      </c>
      <c r="O20">
        <v>11</v>
      </c>
      <c r="P20">
        <v>117.65</v>
      </c>
      <c r="Q20" s="10" t="s">
        <v>8315</v>
      </c>
      <c r="R20" t="s">
        <v>8355</v>
      </c>
      <c r="S20" s="14">
        <v>42299.130162037036</v>
      </c>
      <c r="T20" s="14">
        <v>42330.290972222225</v>
      </c>
    </row>
    <row r="21" spans="1:20" ht="50" customHeight="1" x14ac:dyDescent="0.2">
      <c r="A21">
        <v>3065</v>
      </c>
      <c r="B21" s="3" t="s">
        <v>3065</v>
      </c>
      <c r="C21" s="3" t="s">
        <v>7175</v>
      </c>
      <c r="D21" s="6">
        <v>25000</v>
      </c>
      <c r="E21" s="8">
        <v>10</v>
      </c>
      <c r="F21" t="s">
        <v>8220</v>
      </c>
      <c r="G21" t="s">
        <v>8223</v>
      </c>
      <c r="H21" t="s">
        <v>8245</v>
      </c>
      <c r="I21">
        <v>1406683172</v>
      </c>
      <c r="J21">
        <v>1404523172</v>
      </c>
      <c r="K21" t="b">
        <v>0</v>
      </c>
      <c r="L21">
        <v>2</v>
      </c>
      <c r="M21" t="b">
        <v>0</v>
      </c>
      <c r="N21" t="s">
        <v>8301</v>
      </c>
      <c r="O21">
        <v>0</v>
      </c>
      <c r="P21">
        <v>5</v>
      </c>
      <c r="Q21" s="10" t="s">
        <v>8315</v>
      </c>
      <c r="R21" t="s">
        <v>8355</v>
      </c>
      <c r="S21" s="14">
        <v>41825.055231481485</v>
      </c>
      <c r="T21" s="14">
        <v>41850.055231481485</v>
      </c>
    </row>
    <row r="22" spans="1:20" ht="50" customHeight="1" x14ac:dyDescent="0.2">
      <c r="A22">
        <v>3068</v>
      </c>
      <c r="B22" s="3" t="s">
        <v>3068</v>
      </c>
      <c r="C22" s="3" t="s">
        <v>7178</v>
      </c>
      <c r="D22" s="6">
        <v>250000</v>
      </c>
      <c r="E22" s="8">
        <v>175</v>
      </c>
      <c r="F22" t="s">
        <v>8220</v>
      </c>
      <c r="G22" t="s">
        <v>8223</v>
      </c>
      <c r="H22" t="s">
        <v>8245</v>
      </c>
      <c r="I22">
        <v>1445013352</v>
      </c>
      <c r="J22">
        <v>1442421352</v>
      </c>
      <c r="K22" t="b">
        <v>0</v>
      </c>
      <c r="L22">
        <v>2</v>
      </c>
      <c r="M22" t="b">
        <v>0</v>
      </c>
      <c r="N22" t="s">
        <v>8301</v>
      </c>
      <c r="O22">
        <v>0</v>
      </c>
      <c r="P22">
        <v>87.5</v>
      </c>
      <c r="Q22" s="10" t="s">
        <v>8315</v>
      </c>
      <c r="R22" t="s">
        <v>8355</v>
      </c>
      <c r="S22" s="14">
        <v>42263.691574074073</v>
      </c>
      <c r="T22" s="14">
        <v>42293.691574074073</v>
      </c>
    </row>
    <row r="23" spans="1:20" ht="50" customHeight="1" x14ac:dyDescent="0.2">
      <c r="A23">
        <v>3069</v>
      </c>
      <c r="B23" s="3" t="s">
        <v>3069</v>
      </c>
      <c r="C23" s="3" t="s">
        <v>7179</v>
      </c>
      <c r="D23" s="6">
        <v>1000</v>
      </c>
      <c r="E23" s="8">
        <v>141</v>
      </c>
      <c r="F23" t="s">
        <v>8220</v>
      </c>
      <c r="G23" t="s">
        <v>8223</v>
      </c>
      <c r="H23" t="s">
        <v>8245</v>
      </c>
      <c r="I23">
        <v>1418587234</v>
      </c>
      <c r="J23">
        <v>1415995234</v>
      </c>
      <c r="K23" t="b">
        <v>0</v>
      </c>
      <c r="L23">
        <v>7</v>
      </c>
      <c r="M23" t="b">
        <v>0</v>
      </c>
      <c r="N23" t="s">
        <v>8301</v>
      </c>
      <c r="O23">
        <v>14</v>
      </c>
      <c r="P23">
        <v>20.14</v>
      </c>
      <c r="Q23" s="10" t="s">
        <v>8315</v>
      </c>
      <c r="R23" t="s">
        <v>8355</v>
      </c>
      <c r="S23" s="14">
        <v>41957.833726851852</v>
      </c>
      <c r="T23" s="14">
        <v>41987.833726851852</v>
      </c>
    </row>
    <row r="24" spans="1:20" ht="50" customHeight="1" x14ac:dyDescent="0.2">
      <c r="A24">
        <v>3071</v>
      </c>
      <c r="B24" s="3" t="s">
        <v>3071</v>
      </c>
      <c r="C24" s="3" t="s">
        <v>7181</v>
      </c>
      <c r="D24" s="6">
        <v>12000</v>
      </c>
      <c r="E24" s="8">
        <v>7173</v>
      </c>
      <c r="F24" t="s">
        <v>8220</v>
      </c>
      <c r="G24" t="s">
        <v>8223</v>
      </c>
      <c r="H24" t="s">
        <v>8245</v>
      </c>
      <c r="I24">
        <v>1429595940</v>
      </c>
      <c r="J24">
        <v>1428082481</v>
      </c>
      <c r="K24" t="b">
        <v>0</v>
      </c>
      <c r="L24">
        <v>117</v>
      </c>
      <c r="M24" t="b">
        <v>0</v>
      </c>
      <c r="N24" t="s">
        <v>8301</v>
      </c>
      <c r="O24">
        <v>60</v>
      </c>
      <c r="P24">
        <v>61.31</v>
      </c>
      <c r="Q24" s="10" t="s">
        <v>8315</v>
      </c>
      <c r="R24" t="s">
        <v>8355</v>
      </c>
      <c r="S24" s="14">
        <v>42097.732418981483</v>
      </c>
      <c r="T24" s="14">
        <v>42115.249305555553</v>
      </c>
    </row>
    <row r="25" spans="1:20" ht="50" customHeight="1" x14ac:dyDescent="0.2">
      <c r="A25">
        <v>3072</v>
      </c>
      <c r="B25" s="3" t="s">
        <v>3072</v>
      </c>
      <c r="C25" s="3" t="s">
        <v>7182</v>
      </c>
      <c r="D25" s="6">
        <v>12000</v>
      </c>
      <c r="E25" s="8">
        <v>2</v>
      </c>
      <c r="F25" t="s">
        <v>8220</v>
      </c>
      <c r="G25" t="s">
        <v>8223</v>
      </c>
      <c r="H25" t="s">
        <v>8245</v>
      </c>
      <c r="I25">
        <v>1477791960</v>
      </c>
      <c r="J25">
        <v>1476549262</v>
      </c>
      <c r="K25" t="b">
        <v>0</v>
      </c>
      <c r="L25">
        <v>2</v>
      </c>
      <c r="M25" t="b">
        <v>0</v>
      </c>
      <c r="N25" t="s">
        <v>8301</v>
      </c>
      <c r="O25">
        <v>0</v>
      </c>
      <c r="P25">
        <v>1</v>
      </c>
      <c r="Q25" s="10" t="s">
        <v>8315</v>
      </c>
      <c r="R25" t="s">
        <v>8355</v>
      </c>
      <c r="S25" s="14">
        <v>42658.690532407403</v>
      </c>
      <c r="T25" s="14">
        <v>42673.073611111111</v>
      </c>
    </row>
    <row r="26" spans="1:20" ht="50" customHeight="1" x14ac:dyDescent="0.2">
      <c r="A26">
        <v>3073</v>
      </c>
      <c r="B26" s="3" t="s">
        <v>3073</v>
      </c>
      <c r="C26" s="3" t="s">
        <v>7183</v>
      </c>
      <c r="D26" s="6">
        <v>2800000</v>
      </c>
      <c r="E26" s="8">
        <v>645</v>
      </c>
      <c r="F26" t="s">
        <v>8220</v>
      </c>
      <c r="G26" t="s">
        <v>8223</v>
      </c>
      <c r="H26" t="s">
        <v>8245</v>
      </c>
      <c r="I26">
        <v>1434309540</v>
      </c>
      <c r="J26">
        <v>1429287900</v>
      </c>
      <c r="K26" t="b">
        <v>0</v>
      </c>
      <c r="L26">
        <v>7</v>
      </c>
      <c r="M26" t="b">
        <v>0</v>
      </c>
      <c r="N26" t="s">
        <v>8301</v>
      </c>
      <c r="O26">
        <v>0</v>
      </c>
      <c r="P26">
        <v>92.14</v>
      </c>
      <c r="Q26" s="10" t="s">
        <v>8315</v>
      </c>
      <c r="R26" t="s">
        <v>8355</v>
      </c>
      <c r="S26" s="14">
        <v>42111.684027777781</v>
      </c>
      <c r="T26" s="14">
        <v>42169.804861111115</v>
      </c>
    </row>
    <row r="27" spans="1:20" ht="50" customHeight="1" x14ac:dyDescent="0.2">
      <c r="A27">
        <v>3075</v>
      </c>
      <c r="B27" s="3" t="s">
        <v>3075</v>
      </c>
      <c r="C27" s="3" t="s">
        <v>7185</v>
      </c>
      <c r="D27" s="6">
        <v>15000</v>
      </c>
      <c r="E27" s="8">
        <v>1296</v>
      </c>
      <c r="F27" t="s">
        <v>8220</v>
      </c>
      <c r="G27" t="s">
        <v>8223</v>
      </c>
      <c r="H27" t="s">
        <v>8245</v>
      </c>
      <c r="I27">
        <v>1471573640</v>
      </c>
      <c r="J27">
        <v>1467253640</v>
      </c>
      <c r="K27" t="b">
        <v>0</v>
      </c>
      <c r="L27">
        <v>20</v>
      </c>
      <c r="M27" t="b">
        <v>0</v>
      </c>
      <c r="N27" t="s">
        <v>8301</v>
      </c>
      <c r="O27">
        <v>9</v>
      </c>
      <c r="P27">
        <v>64.8</v>
      </c>
      <c r="Q27" s="10" t="s">
        <v>8315</v>
      </c>
      <c r="R27" t="s">
        <v>8355</v>
      </c>
      <c r="S27" s="14">
        <v>42551.102314814809</v>
      </c>
      <c r="T27" s="14">
        <v>42601.102314814809</v>
      </c>
    </row>
    <row r="28" spans="1:20" ht="50" customHeight="1" x14ac:dyDescent="0.2">
      <c r="A28">
        <v>3076</v>
      </c>
      <c r="B28" s="3" t="s">
        <v>3076</v>
      </c>
      <c r="C28" s="3" t="s">
        <v>7186</v>
      </c>
      <c r="D28" s="6">
        <v>10000</v>
      </c>
      <c r="E28" s="8">
        <v>1506</v>
      </c>
      <c r="F28" t="s">
        <v>8220</v>
      </c>
      <c r="G28" t="s">
        <v>8223</v>
      </c>
      <c r="H28" t="s">
        <v>8245</v>
      </c>
      <c r="I28">
        <v>1444405123</v>
      </c>
      <c r="J28">
        <v>1439221123</v>
      </c>
      <c r="K28" t="b">
        <v>0</v>
      </c>
      <c r="L28">
        <v>50</v>
      </c>
      <c r="M28" t="b">
        <v>0</v>
      </c>
      <c r="N28" t="s">
        <v>8301</v>
      </c>
      <c r="O28">
        <v>15</v>
      </c>
      <c r="P28">
        <v>30.12</v>
      </c>
      <c r="Q28" s="10" t="s">
        <v>8315</v>
      </c>
      <c r="R28" t="s">
        <v>8355</v>
      </c>
      <c r="S28" s="14">
        <v>42226.651886574073</v>
      </c>
      <c r="T28" s="14">
        <v>42286.651886574073</v>
      </c>
    </row>
    <row r="29" spans="1:20" ht="50" customHeight="1" x14ac:dyDescent="0.2">
      <c r="A29">
        <v>3078</v>
      </c>
      <c r="B29" s="3" t="s">
        <v>3078</v>
      </c>
      <c r="C29" s="3" t="s">
        <v>7188</v>
      </c>
      <c r="D29" s="6">
        <v>60000</v>
      </c>
      <c r="E29" s="8">
        <v>71</v>
      </c>
      <c r="F29" t="s">
        <v>8220</v>
      </c>
      <c r="G29" t="s">
        <v>8223</v>
      </c>
      <c r="H29" t="s">
        <v>8245</v>
      </c>
      <c r="I29">
        <v>1424920795</v>
      </c>
      <c r="J29">
        <v>1422328795</v>
      </c>
      <c r="K29" t="b">
        <v>0</v>
      </c>
      <c r="L29">
        <v>3</v>
      </c>
      <c r="M29" t="b">
        <v>0</v>
      </c>
      <c r="N29" t="s">
        <v>8301</v>
      </c>
      <c r="O29">
        <v>0</v>
      </c>
      <c r="P29">
        <v>23.67</v>
      </c>
      <c r="Q29" s="10" t="s">
        <v>8315</v>
      </c>
      <c r="R29" t="s">
        <v>8355</v>
      </c>
      <c r="S29" s="14">
        <v>42031.138831018514</v>
      </c>
      <c r="T29" s="14">
        <v>42061.138831018514</v>
      </c>
    </row>
    <row r="30" spans="1:20" ht="50" customHeight="1" x14ac:dyDescent="0.2">
      <c r="A30">
        <v>3079</v>
      </c>
      <c r="B30" s="3" t="s">
        <v>3079</v>
      </c>
      <c r="C30" s="3" t="s">
        <v>7189</v>
      </c>
      <c r="D30" s="6">
        <v>1333666</v>
      </c>
      <c r="E30" s="8">
        <v>11226</v>
      </c>
      <c r="F30" t="s">
        <v>8220</v>
      </c>
      <c r="G30" t="s">
        <v>8223</v>
      </c>
      <c r="H30" t="s">
        <v>8245</v>
      </c>
      <c r="I30">
        <v>1427040435</v>
      </c>
      <c r="J30">
        <v>1424452035</v>
      </c>
      <c r="K30" t="b">
        <v>0</v>
      </c>
      <c r="L30">
        <v>27</v>
      </c>
      <c r="M30" t="b">
        <v>0</v>
      </c>
      <c r="N30" t="s">
        <v>8301</v>
      </c>
      <c r="O30">
        <v>1</v>
      </c>
      <c r="P30">
        <v>415.78</v>
      </c>
      <c r="Q30" s="10" t="s">
        <v>8315</v>
      </c>
      <c r="R30" t="s">
        <v>8355</v>
      </c>
      <c r="S30" s="14">
        <v>42055.713368055556</v>
      </c>
      <c r="T30" s="14">
        <v>42085.671701388885</v>
      </c>
    </row>
    <row r="31" spans="1:20" ht="50" customHeight="1" x14ac:dyDescent="0.2">
      <c r="A31">
        <v>3080</v>
      </c>
      <c r="B31" s="3" t="s">
        <v>3080</v>
      </c>
      <c r="C31" s="3" t="s">
        <v>7190</v>
      </c>
      <c r="D31" s="6">
        <v>2000000</v>
      </c>
      <c r="E31" s="8">
        <v>376</v>
      </c>
      <c r="F31" t="s">
        <v>8220</v>
      </c>
      <c r="G31" t="s">
        <v>8223</v>
      </c>
      <c r="H31" t="s">
        <v>8245</v>
      </c>
      <c r="I31">
        <v>1419644444</v>
      </c>
      <c r="J31">
        <v>1414456844</v>
      </c>
      <c r="K31" t="b">
        <v>0</v>
      </c>
      <c r="L31">
        <v>7</v>
      </c>
      <c r="M31" t="b">
        <v>0</v>
      </c>
      <c r="N31" t="s">
        <v>8301</v>
      </c>
      <c r="O31">
        <v>0</v>
      </c>
      <c r="P31">
        <v>53.71</v>
      </c>
      <c r="Q31" s="10" t="s">
        <v>8315</v>
      </c>
      <c r="R31" t="s">
        <v>8355</v>
      </c>
      <c r="S31" s="14">
        <v>41940.028287037036</v>
      </c>
      <c r="T31" s="14">
        <v>42000.0699537037</v>
      </c>
    </row>
    <row r="32" spans="1:20" ht="50" customHeight="1" x14ac:dyDescent="0.2">
      <c r="A32">
        <v>3081</v>
      </c>
      <c r="B32" s="3" t="s">
        <v>3081</v>
      </c>
      <c r="C32" s="3" t="s">
        <v>7191</v>
      </c>
      <c r="D32" s="6">
        <v>1000000</v>
      </c>
      <c r="E32" s="8">
        <v>2103</v>
      </c>
      <c r="F32" t="s">
        <v>8220</v>
      </c>
      <c r="G32" t="s">
        <v>8223</v>
      </c>
      <c r="H32" t="s">
        <v>8245</v>
      </c>
      <c r="I32">
        <v>1442722891</v>
      </c>
      <c r="J32">
        <v>1440130891</v>
      </c>
      <c r="K32" t="b">
        <v>0</v>
      </c>
      <c r="L32">
        <v>5</v>
      </c>
      <c r="M32" t="b">
        <v>0</v>
      </c>
      <c r="N32" t="s">
        <v>8301</v>
      </c>
      <c r="O32">
        <v>0</v>
      </c>
      <c r="P32">
        <v>420.6</v>
      </c>
      <c r="Q32" s="10" t="s">
        <v>8315</v>
      </c>
      <c r="R32" t="s">
        <v>8355</v>
      </c>
      <c r="S32" s="14">
        <v>42237.181608796294</v>
      </c>
      <c r="T32" s="14">
        <v>42267.181608796294</v>
      </c>
    </row>
    <row r="33" spans="1:20" ht="50" customHeight="1" x14ac:dyDescent="0.2">
      <c r="A33">
        <v>3082</v>
      </c>
      <c r="B33" s="3" t="s">
        <v>3082</v>
      </c>
      <c r="C33" s="3" t="s">
        <v>7192</v>
      </c>
      <c r="D33" s="6">
        <v>9000</v>
      </c>
      <c r="E33" s="8">
        <v>0</v>
      </c>
      <c r="F33" t="s">
        <v>8220</v>
      </c>
      <c r="G33" t="s">
        <v>8223</v>
      </c>
      <c r="H33" t="s">
        <v>8245</v>
      </c>
      <c r="I33">
        <v>1447628946</v>
      </c>
      <c r="J33">
        <v>1445033346</v>
      </c>
      <c r="K33" t="b">
        <v>0</v>
      </c>
      <c r="L33">
        <v>0</v>
      </c>
      <c r="M33" t="b">
        <v>0</v>
      </c>
      <c r="N33" t="s">
        <v>8301</v>
      </c>
      <c r="O33">
        <v>0</v>
      </c>
      <c r="P33">
        <v>0</v>
      </c>
      <c r="Q33" s="10" t="s">
        <v>8315</v>
      </c>
      <c r="R33" t="s">
        <v>8355</v>
      </c>
      <c r="S33" s="14">
        <v>42293.922986111109</v>
      </c>
      <c r="T33" s="14">
        <v>42323.96465277778</v>
      </c>
    </row>
    <row r="34" spans="1:20" ht="50" customHeight="1" x14ac:dyDescent="0.2">
      <c r="A34">
        <v>3083</v>
      </c>
      <c r="B34" s="3" t="s">
        <v>3083</v>
      </c>
      <c r="C34" s="3" t="s">
        <v>7193</v>
      </c>
      <c r="D34" s="6">
        <v>20000</v>
      </c>
      <c r="E34" s="8">
        <v>56</v>
      </c>
      <c r="F34" t="s">
        <v>8220</v>
      </c>
      <c r="G34" t="s">
        <v>8223</v>
      </c>
      <c r="H34" t="s">
        <v>8245</v>
      </c>
      <c r="I34">
        <v>1409547600</v>
      </c>
      <c r="J34">
        <v>1406986278</v>
      </c>
      <c r="K34" t="b">
        <v>0</v>
      </c>
      <c r="L34">
        <v>3</v>
      </c>
      <c r="M34" t="b">
        <v>0</v>
      </c>
      <c r="N34" t="s">
        <v>8301</v>
      </c>
      <c r="O34">
        <v>0</v>
      </c>
      <c r="P34">
        <v>18.670000000000002</v>
      </c>
      <c r="Q34" s="10" t="s">
        <v>8315</v>
      </c>
      <c r="R34" t="s">
        <v>8355</v>
      </c>
      <c r="S34" s="14">
        <v>41853.563402777778</v>
      </c>
      <c r="T34" s="14">
        <v>41883.208333333336</v>
      </c>
    </row>
    <row r="35" spans="1:20" ht="50" customHeight="1" x14ac:dyDescent="0.2">
      <c r="A35">
        <v>3084</v>
      </c>
      <c r="B35" s="3" t="s">
        <v>3084</v>
      </c>
      <c r="C35" s="3" t="s">
        <v>7194</v>
      </c>
      <c r="D35" s="6">
        <v>4059</v>
      </c>
      <c r="E35" s="8">
        <v>470</v>
      </c>
      <c r="F35" t="s">
        <v>8220</v>
      </c>
      <c r="G35" t="s">
        <v>8223</v>
      </c>
      <c r="H35" t="s">
        <v>8245</v>
      </c>
      <c r="I35">
        <v>1430851680</v>
      </c>
      <c r="J35">
        <v>1428340931</v>
      </c>
      <c r="K35" t="b">
        <v>0</v>
      </c>
      <c r="L35">
        <v>6</v>
      </c>
      <c r="M35" t="b">
        <v>0</v>
      </c>
      <c r="N35" t="s">
        <v>8301</v>
      </c>
      <c r="O35">
        <v>12</v>
      </c>
      <c r="P35">
        <v>78.33</v>
      </c>
      <c r="Q35" s="10" t="s">
        <v>8315</v>
      </c>
      <c r="R35" t="s">
        <v>8355</v>
      </c>
      <c r="S35" s="14">
        <v>42100.723738425921</v>
      </c>
      <c r="T35" s="14">
        <v>42129.783333333333</v>
      </c>
    </row>
    <row r="36" spans="1:20" ht="50" customHeight="1" x14ac:dyDescent="0.2">
      <c r="A36">
        <v>3085</v>
      </c>
      <c r="B36" s="3" t="s">
        <v>3085</v>
      </c>
      <c r="C36" s="3" t="s">
        <v>7195</v>
      </c>
      <c r="D36" s="6">
        <v>25000</v>
      </c>
      <c r="E36" s="8">
        <v>610</v>
      </c>
      <c r="F36" t="s">
        <v>8220</v>
      </c>
      <c r="G36" t="s">
        <v>8223</v>
      </c>
      <c r="H36" t="s">
        <v>8245</v>
      </c>
      <c r="I36">
        <v>1443561159</v>
      </c>
      <c r="J36">
        <v>1440969159</v>
      </c>
      <c r="K36" t="b">
        <v>0</v>
      </c>
      <c r="L36">
        <v>9</v>
      </c>
      <c r="M36" t="b">
        <v>0</v>
      </c>
      <c r="N36" t="s">
        <v>8301</v>
      </c>
      <c r="O36">
        <v>2</v>
      </c>
      <c r="P36">
        <v>67.78</v>
      </c>
      <c r="Q36" s="10" t="s">
        <v>8315</v>
      </c>
      <c r="R36" t="s">
        <v>8355</v>
      </c>
      <c r="S36" s="14">
        <v>42246.883784722217</v>
      </c>
      <c r="T36" s="14">
        <v>42276.883784722217</v>
      </c>
    </row>
    <row r="37" spans="1:20" ht="50" customHeight="1" x14ac:dyDescent="0.2">
      <c r="A37">
        <v>3087</v>
      </c>
      <c r="B37" s="3" t="s">
        <v>3087</v>
      </c>
      <c r="C37" s="3" t="s">
        <v>7197</v>
      </c>
      <c r="D37" s="6">
        <v>20000</v>
      </c>
      <c r="E37" s="8">
        <v>125</v>
      </c>
      <c r="F37" t="s">
        <v>8220</v>
      </c>
      <c r="G37" t="s">
        <v>8223</v>
      </c>
      <c r="H37" t="s">
        <v>8245</v>
      </c>
      <c r="I37">
        <v>1482294990</v>
      </c>
      <c r="J37">
        <v>1477107390</v>
      </c>
      <c r="K37" t="b">
        <v>0</v>
      </c>
      <c r="L37">
        <v>2</v>
      </c>
      <c r="M37" t="b">
        <v>0</v>
      </c>
      <c r="N37" t="s">
        <v>8301</v>
      </c>
      <c r="O37">
        <v>1</v>
      </c>
      <c r="P37">
        <v>62.5</v>
      </c>
      <c r="Q37" s="10" t="s">
        <v>8315</v>
      </c>
      <c r="R37" t="s">
        <v>8355</v>
      </c>
      <c r="S37" s="14">
        <v>42665.150347222225</v>
      </c>
      <c r="T37" s="14">
        <v>42725.192013888889</v>
      </c>
    </row>
    <row r="38" spans="1:20" ht="50" customHeight="1" x14ac:dyDescent="0.2">
      <c r="A38">
        <v>3088</v>
      </c>
      <c r="B38" s="3" t="s">
        <v>3088</v>
      </c>
      <c r="C38" s="3" t="s">
        <v>7198</v>
      </c>
      <c r="D38" s="6">
        <v>65000</v>
      </c>
      <c r="E38" s="8">
        <v>126</v>
      </c>
      <c r="F38" t="s">
        <v>8220</v>
      </c>
      <c r="G38" t="s">
        <v>8223</v>
      </c>
      <c r="H38" t="s">
        <v>8245</v>
      </c>
      <c r="I38">
        <v>1420724460</v>
      </c>
      <c r="J38">
        <v>1418046247</v>
      </c>
      <c r="K38" t="b">
        <v>0</v>
      </c>
      <c r="L38">
        <v>3</v>
      </c>
      <c r="M38" t="b">
        <v>0</v>
      </c>
      <c r="N38" t="s">
        <v>8301</v>
      </c>
      <c r="O38">
        <v>0</v>
      </c>
      <c r="P38">
        <v>42</v>
      </c>
      <c r="Q38" s="10" t="s">
        <v>8315</v>
      </c>
      <c r="R38" t="s">
        <v>8355</v>
      </c>
      <c r="S38" s="14">
        <v>41981.57230324074</v>
      </c>
      <c r="T38" s="14">
        <v>42012.570138888885</v>
      </c>
    </row>
    <row r="39" spans="1:20" ht="50" customHeight="1" x14ac:dyDescent="0.2">
      <c r="A39">
        <v>3089</v>
      </c>
      <c r="B39" s="3" t="s">
        <v>3089</v>
      </c>
      <c r="C39" s="3" t="s">
        <v>7199</v>
      </c>
      <c r="D39" s="6">
        <v>25000</v>
      </c>
      <c r="E39" s="8">
        <v>5854</v>
      </c>
      <c r="F39" t="s">
        <v>8220</v>
      </c>
      <c r="G39" t="s">
        <v>8223</v>
      </c>
      <c r="H39" t="s">
        <v>8245</v>
      </c>
      <c r="I39">
        <v>1468029540</v>
      </c>
      <c r="J39">
        <v>1465304483</v>
      </c>
      <c r="K39" t="b">
        <v>0</v>
      </c>
      <c r="L39">
        <v>45</v>
      </c>
      <c r="M39" t="b">
        <v>0</v>
      </c>
      <c r="N39" t="s">
        <v>8301</v>
      </c>
      <c r="O39">
        <v>23</v>
      </c>
      <c r="P39">
        <v>130.09</v>
      </c>
      <c r="Q39" s="10" t="s">
        <v>8315</v>
      </c>
      <c r="R39" t="s">
        <v>8355</v>
      </c>
      <c r="S39" s="14">
        <v>42528.542627314819</v>
      </c>
      <c r="T39" s="14">
        <v>42560.082638888889</v>
      </c>
    </row>
    <row r="40" spans="1:20" ht="50" customHeight="1" x14ac:dyDescent="0.2">
      <c r="A40">
        <v>3090</v>
      </c>
      <c r="B40" s="3" t="s">
        <v>3090</v>
      </c>
      <c r="C40" s="3" t="s">
        <v>7200</v>
      </c>
      <c r="D40" s="6">
        <v>225000</v>
      </c>
      <c r="E40" s="8">
        <v>11432</v>
      </c>
      <c r="F40" t="s">
        <v>8220</v>
      </c>
      <c r="G40" t="s">
        <v>8223</v>
      </c>
      <c r="H40" t="s">
        <v>8245</v>
      </c>
      <c r="I40">
        <v>1430505545</v>
      </c>
      <c r="J40">
        <v>1425325145</v>
      </c>
      <c r="K40" t="b">
        <v>0</v>
      </c>
      <c r="L40">
        <v>9</v>
      </c>
      <c r="M40" t="b">
        <v>0</v>
      </c>
      <c r="N40" t="s">
        <v>8301</v>
      </c>
      <c r="O40">
        <v>5</v>
      </c>
      <c r="P40">
        <v>1270.22</v>
      </c>
      <c r="Q40" s="10" t="s">
        <v>8315</v>
      </c>
      <c r="R40" t="s">
        <v>8355</v>
      </c>
      <c r="S40" s="14">
        <v>42065.818807870368</v>
      </c>
      <c r="T40" s="14">
        <v>42125.777141203704</v>
      </c>
    </row>
    <row r="41" spans="1:20" ht="50" customHeight="1" x14ac:dyDescent="0.2">
      <c r="A41">
        <v>3091</v>
      </c>
      <c r="B41" s="3" t="s">
        <v>3091</v>
      </c>
      <c r="C41" s="3" t="s">
        <v>7201</v>
      </c>
      <c r="D41" s="6">
        <v>5000</v>
      </c>
      <c r="E41" s="8">
        <v>796</v>
      </c>
      <c r="F41" t="s">
        <v>8220</v>
      </c>
      <c r="G41" t="s">
        <v>8223</v>
      </c>
      <c r="H41" t="s">
        <v>8245</v>
      </c>
      <c r="I41">
        <v>1471214743</v>
      </c>
      <c r="J41">
        <v>1468622743</v>
      </c>
      <c r="K41" t="b">
        <v>0</v>
      </c>
      <c r="L41">
        <v>9</v>
      </c>
      <c r="M41" t="b">
        <v>0</v>
      </c>
      <c r="N41" t="s">
        <v>8301</v>
      </c>
      <c r="O41">
        <v>16</v>
      </c>
      <c r="P41">
        <v>88.44</v>
      </c>
      <c r="Q41" s="10" t="s">
        <v>8315</v>
      </c>
      <c r="R41" t="s">
        <v>8355</v>
      </c>
      <c r="S41" s="14">
        <v>42566.948414351849</v>
      </c>
      <c r="T41" s="14">
        <v>42596.948414351849</v>
      </c>
    </row>
    <row r="42" spans="1:20" ht="50" customHeight="1" x14ac:dyDescent="0.2">
      <c r="A42">
        <v>3092</v>
      </c>
      <c r="B42" s="3" t="s">
        <v>3092</v>
      </c>
      <c r="C42" s="3" t="s">
        <v>7202</v>
      </c>
      <c r="D42" s="6">
        <v>100000</v>
      </c>
      <c r="E42" s="8">
        <v>1183.19</v>
      </c>
      <c r="F42" t="s">
        <v>8220</v>
      </c>
      <c r="G42" t="s">
        <v>8223</v>
      </c>
      <c r="H42" t="s">
        <v>8245</v>
      </c>
      <c r="I42">
        <v>1444946400</v>
      </c>
      <c r="J42">
        <v>1441723912</v>
      </c>
      <c r="K42" t="b">
        <v>0</v>
      </c>
      <c r="L42">
        <v>21</v>
      </c>
      <c r="M42" t="b">
        <v>0</v>
      </c>
      <c r="N42" t="s">
        <v>8301</v>
      </c>
      <c r="O42">
        <v>1</v>
      </c>
      <c r="P42">
        <v>56.34</v>
      </c>
      <c r="Q42" s="10" t="s">
        <v>8315</v>
      </c>
      <c r="R42" t="s">
        <v>8355</v>
      </c>
      <c r="S42" s="14">
        <v>42255.619351851856</v>
      </c>
      <c r="T42" s="14">
        <v>42292.916666666672</v>
      </c>
    </row>
    <row r="43" spans="1:20" ht="50" customHeight="1" x14ac:dyDescent="0.2">
      <c r="A43">
        <v>3094</v>
      </c>
      <c r="B43" s="3" t="s">
        <v>3094</v>
      </c>
      <c r="C43" s="3" t="s">
        <v>7204</v>
      </c>
      <c r="D43" s="6">
        <v>100000</v>
      </c>
      <c r="E43" s="8">
        <v>25</v>
      </c>
      <c r="F43" t="s">
        <v>8220</v>
      </c>
      <c r="G43" t="s">
        <v>8223</v>
      </c>
      <c r="H43" t="s">
        <v>8245</v>
      </c>
      <c r="I43">
        <v>1442775956</v>
      </c>
      <c r="J43">
        <v>1437591956</v>
      </c>
      <c r="K43" t="b">
        <v>0</v>
      </c>
      <c r="L43">
        <v>1</v>
      </c>
      <c r="M43" t="b">
        <v>0</v>
      </c>
      <c r="N43" t="s">
        <v>8301</v>
      </c>
      <c r="O43">
        <v>0</v>
      </c>
      <c r="P43">
        <v>25</v>
      </c>
      <c r="Q43" s="10" t="s">
        <v>8315</v>
      </c>
      <c r="R43" t="s">
        <v>8355</v>
      </c>
      <c r="S43" s="14">
        <v>42207.795787037037</v>
      </c>
      <c r="T43" s="14">
        <v>42267.795787037037</v>
      </c>
    </row>
    <row r="44" spans="1:20" ht="50" customHeight="1" x14ac:dyDescent="0.2">
      <c r="A44">
        <v>3095</v>
      </c>
      <c r="B44" s="3" t="s">
        <v>3095</v>
      </c>
      <c r="C44" s="3" t="s">
        <v>7205</v>
      </c>
      <c r="D44" s="6">
        <v>14920</v>
      </c>
      <c r="E44" s="8">
        <v>50</v>
      </c>
      <c r="F44" t="s">
        <v>8220</v>
      </c>
      <c r="G44" t="s">
        <v>8223</v>
      </c>
      <c r="H44" t="s">
        <v>8245</v>
      </c>
      <c r="I44">
        <v>1470011780</v>
      </c>
      <c r="J44">
        <v>1464827780</v>
      </c>
      <c r="K44" t="b">
        <v>0</v>
      </c>
      <c r="L44">
        <v>1</v>
      </c>
      <c r="M44" t="b">
        <v>0</v>
      </c>
      <c r="N44" t="s">
        <v>8301</v>
      </c>
      <c r="O44">
        <v>0</v>
      </c>
      <c r="P44">
        <v>50</v>
      </c>
      <c r="Q44" s="10" t="s">
        <v>8315</v>
      </c>
      <c r="R44" t="s">
        <v>8355</v>
      </c>
      <c r="S44" s="14">
        <v>42523.025231481486</v>
      </c>
      <c r="T44" s="14">
        <v>42583.025231481486</v>
      </c>
    </row>
    <row r="45" spans="1:20" ht="50" customHeight="1" x14ac:dyDescent="0.2">
      <c r="A45">
        <v>3096</v>
      </c>
      <c r="B45" s="3" t="s">
        <v>3096</v>
      </c>
      <c r="C45" s="3" t="s">
        <v>7206</v>
      </c>
      <c r="D45" s="6">
        <v>20000</v>
      </c>
      <c r="E45" s="8">
        <v>795</v>
      </c>
      <c r="F45" t="s">
        <v>8220</v>
      </c>
      <c r="G45" t="s">
        <v>8223</v>
      </c>
      <c r="H45" t="s">
        <v>8245</v>
      </c>
      <c r="I45">
        <v>1432151326</v>
      </c>
      <c r="J45">
        <v>1429559326</v>
      </c>
      <c r="K45" t="b">
        <v>0</v>
      </c>
      <c r="L45">
        <v>14</v>
      </c>
      <c r="M45" t="b">
        <v>0</v>
      </c>
      <c r="N45" t="s">
        <v>8301</v>
      </c>
      <c r="O45">
        <v>4</v>
      </c>
      <c r="P45">
        <v>56.79</v>
      </c>
      <c r="Q45" s="10" t="s">
        <v>8315</v>
      </c>
      <c r="R45" t="s">
        <v>8355</v>
      </c>
      <c r="S45" s="14">
        <v>42114.825532407413</v>
      </c>
      <c r="T45" s="14">
        <v>42144.825532407413</v>
      </c>
    </row>
    <row r="46" spans="1:20" ht="50" customHeight="1" x14ac:dyDescent="0.2">
      <c r="A46">
        <v>3098</v>
      </c>
      <c r="B46" s="3" t="s">
        <v>3098</v>
      </c>
      <c r="C46" s="3" t="s">
        <v>7208</v>
      </c>
      <c r="D46" s="6">
        <v>48725</v>
      </c>
      <c r="E46" s="8">
        <v>1758</v>
      </c>
      <c r="F46" t="s">
        <v>8220</v>
      </c>
      <c r="G46" t="s">
        <v>8223</v>
      </c>
      <c r="H46" t="s">
        <v>8245</v>
      </c>
      <c r="I46">
        <v>1454890620</v>
      </c>
      <c r="J46">
        <v>1450724449</v>
      </c>
      <c r="K46" t="b">
        <v>0</v>
      </c>
      <c r="L46">
        <v>27</v>
      </c>
      <c r="M46" t="b">
        <v>0</v>
      </c>
      <c r="N46" t="s">
        <v>8301</v>
      </c>
      <c r="O46">
        <v>4</v>
      </c>
      <c r="P46">
        <v>65.11</v>
      </c>
      <c r="Q46" s="10" t="s">
        <v>8315</v>
      </c>
      <c r="R46" t="s">
        <v>8355</v>
      </c>
      <c r="S46" s="14">
        <v>42359.792233796295</v>
      </c>
      <c r="T46" s="14">
        <v>42408.01180555555</v>
      </c>
    </row>
    <row r="47" spans="1:20" ht="50" customHeight="1" x14ac:dyDescent="0.2">
      <c r="A47">
        <v>3099</v>
      </c>
      <c r="B47" s="3" t="s">
        <v>3099</v>
      </c>
      <c r="C47" s="3" t="s">
        <v>7209</v>
      </c>
      <c r="D47" s="6">
        <v>2000</v>
      </c>
      <c r="E47" s="8">
        <v>278</v>
      </c>
      <c r="F47" t="s">
        <v>8220</v>
      </c>
      <c r="G47" t="s">
        <v>8223</v>
      </c>
      <c r="H47" t="s">
        <v>8245</v>
      </c>
      <c r="I47">
        <v>1455251591</v>
      </c>
      <c r="J47">
        <v>1452659591</v>
      </c>
      <c r="K47" t="b">
        <v>0</v>
      </c>
      <c r="L47">
        <v>5</v>
      </c>
      <c r="M47" t="b">
        <v>0</v>
      </c>
      <c r="N47" t="s">
        <v>8301</v>
      </c>
      <c r="O47">
        <v>14</v>
      </c>
      <c r="P47">
        <v>55.6</v>
      </c>
      <c r="Q47" s="10" t="s">
        <v>8315</v>
      </c>
      <c r="R47" t="s">
        <v>8355</v>
      </c>
      <c r="S47" s="14">
        <v>42382.189710648148</v>
      </c>
      <c r="T47" s="14">
        <v>42412.189710648148</v>
      </c>
    </row>
    <row r="48" spans="1:20" ht="50" customHeight="1" x14ac:dyDescent="0.2">
      <c r="A48">
        <v>3100</v>
      </c>
      <c r="B48" s="3" t="s">
        <v>3100</v>
      </c>
      <c r="C48" s="3" t="s">
        <v>7210</v>
      </c>
      <c r="D48" s="6">
        <v>12000</v>
      </c>
      <c r="E48" s="8">
        <v>1827</v>
      </c>
      <c r="F48" t="s">
        <v>8220</v>
      </c>
      <c r="G48" t="s">
        <v>8223</v>
      </c>
      <c r="H48" t="s">
        <v>8245</v>
      </c>
      <c r="I48">
        <v>1413816975</v>
      </c>
      <c r="J48">
        <v>1411224975</v>
      </c>
      <c r="K48" t="b">
        <v>0</v>
      </c>
      <c r="L48">
        <v>13</v>
      </c>
      <c r="M48" t="b">
        <v>0</v>
      </c>
      <c r="N48" t="s">
        <v>8301</v>
      </c>
      <c r="O48">
        <v>15</v>
      </c>
      <c r="P48">
        <v>140.54</v>
      </c>
      <c r="Q48" s="10" t="s">
        <v>8315</v>
      </c>
      <c r="R48" t="s">
        <v>8355</v>
      </c>
      <c r="S48" s="14">
        <v>41902.622395833336</v>
      </c>
      <c r="T48" s="14">
        <v>41932.622395833336</v>
      </c>
    </row>
    <row r="49" spans="1:20" ht="50" customHeight="1" x14ac:dyDescent="0.2">
      <c r="A49">
        <v>3103</v>
      </c>
      <c r="B49" s="3" t="s">
        <v>3103</v>
      </c>
      <c r="C49" s="3" t="s">
        <v>7213</v>
      </c>
      <c r="D49" s="6">
        <v>4100</v>
      </c>
      <c r="E49" s="8">
        <v>11</v>
      </c>
      <c r="F49" t="s">
        <v>8220</v>
      </c>
      <c r="G49" t="s">
        <v>8223</v>
      </c>
      <c r="H49" t="s">
        <v>8245</v>
      </c>
      <c r="I49">
        <v>1434080706</v>
      </c>
      <c r="J49">
        <v>1428896706</v>
      </c>
      <c r="K49" t="b">
        <v>0</v>
      </c>
      <c r="L49">
        <v>2</v>
      </c>
      <c r="M49" t="b">
        <v>0</v>
      </c>
      <c r="N49" t="s">
        <v>8301</v>
      </c>
      <c r="O49">
        <v>0</v>
      </c>
      <c r="P49">
        <v>5.5</v>
      </c>
      <c r="Q49" s="10" t="s">
        <v>8315</v>
      </c>
      <c r="R49" t="s">
        <v>8355</v>
      </c>
      <c r="S49" s="14">
        <v>42107.156319444446</v>
      </c>
      <c r="T49" s="14">
        <v>42167.156319444446</v>
      </c>
    </row>
    <row r="50" spans="1:20" ht="50" customHeight="1" x14ac:dyDescent="0.2">
      <c r="A50">
        <v>3105</v>
      </c>
      <c r="B50" s="3" t="s">
        <v>3105</v>
      </c>
      <c r="C50" s="3" t="s">
        <v>7215</v>
      </c>
      <c r="D50" s="6">
        <v>5845</v>
      </c>
      <c r="E50" s="8">
        <v>2476</v>
      </c>
      <c r="F50" t="s">
        <v>8220</v>
      </c>
      <c r="G50" t="s">
        <v>8223</v>
      </c>
      <c r="H50" t="s">
        <v>8245</v>
      </c>
      <c r="I50">
        <v>1413694800</v>
      </c>
      <c r="J50">
        <v>1408986916</v>
      </c>
      <c r="K50" t="b">
        <v>0</v>
      </c>
      <c r="L50">
        <v>31</v>
      </c>
      <c r="M50" t="b">
        <v>0</v>
      </c>
      <c r="N50" t="s">
        <v>8301</v>
      </c>
      <c r="O50">
        <v>42</v>
      </c>
      <c r="P50">
        <v>79.87</v>
      </c>
      <c r="Q50" s="10" t="s">
        <v>8315</v>
      </c>
      <c r="R50" t="s">
        <v>8355</v>
      </c>
      <c r="S50" s="14">
        <v>41876.718935185185</v>
      </c>
      <c r="T50" s="14">
        <v>41931.208333333336</v>
      </c>
    </row>
    <row r="51" spans="1:20" ht="50" customHeight="1" x14ac:dyDescent="0.2">
      <c r="A51">
        <v>3107</v>
      </c>
      <c r="B51" s="3" t="s">
        <v>3107</v>
      </c>
      <c r="C51" s="3" t="s">
        <v>7217</v>
      </c>
      <c r="D51" s="6">
        <v>40000</v>
      </c>
      <c r="E51" s="8">
        <v>7905</v>
      </c>
      <c r="F51" t="s">
        <v>8220</v>
      </c>
      <c r="G51" t="s">
        <v>8223</v>
      </c>
      <c r="H51" t="s">
        <v>8245</v>
      </c>
      <c r="I51">
        <v>1431372751</v>
      </c>
      <c r="J51">
        <v>1430767951</v>
      </c>
      <c r="K51" t="b">
        <v>0</v>
      </c>
      <c r="L51">
        <v>29</v>
      </c>
      <c r="M51" t="b">
        <v>0</v>
      </c>
      <c r="N51" t="s">
        <v>8301</v>
      </c>
      <c r="O51">
        <v>20</v>
      </c>
      <c r="P51">
        <v>272.58999999999997</v>
      </c>
      <c r="Q51" s="10" t="s">
        <v>8315</v>
      </c>
      <c r="R51" t="s">
        <v>8355</v>
      </c>
      <c r="S51" s="14">
        <v>42128.814247685179</v>
      </c>
      <c r="T51" s="14">
        <v>42135.814247685179</v>
      </c>
    </row>
    <row r="52" spans="1:20" ht="50" customHeight="1" x14ac:dyDescent="0.2">
      <c r="A52">
        <v>3108</v>
      </c>
      <c r="B52" s="3" t="s">
        <v>3108</v>
      </c>
      <c r="C52" s="3" t="s">
        <v>7218</v>
      </c>
      <c r="D52" s="6">
        <v>50000</v>
      </c>
      <c r="E52" s="8">
        <v>26</v>
      </c>
      <c r="F52" t="s">
        <v>8220</v>
      </c>
      <c r="G52" t="s">
        <v>8223</v>
      </c>
      <c r="H52" t="s">
        <v>8245</v>
      </c>
      <c r="I52">
        <v>1430234394</v>
      </c>
      <c r="J52">
        <v>1425053994</v>
      </c>
      <c r="K52" t="b">
        <v>0</v>
      </c>
      <c r="L52">
        <v>2</v>
      </c>
      <c r="M52" t="b">
        <v>0</v>
      </c>
      <c r="N52" t="s">
        <v>8301</v>
      </c>
      <c r="O52">
        <v>0</v>
      </c>
      <c r="P52">
        <v>13</v>
      </c>
      <c r="Q52" s="10" t="s">
        <v>8315</v>
      </c>
      <c r="R52" t="s">
        <v>8355</v>
      </c>
      <c r="S52" s="14">
        <v>42062.680486111116</v>
      </c>
      <c r="T52" s="14">
        <v>42122.638819444444</v>
      </c>
    </row>
    <row r="53" spans="1:20" ht="50" customHeight="1" x14ac:dyDescent="0.2">
      <c r="A53">
        <v>3109</v>
      </c>
      <c r="B53" s="3" t="s">
        <v>3109</v>
      </c>
      <c r="C53" s="3" t="s">
        <v>7219</v>
      </c>
      <c r="D53" s="6">
        <v>26500</v>
      </c>
      <c r="E53" s="8">
        <v>6633</v>
      </c>
      <c r="F53" t="s">
        <v>8220</v>
      </c>
      <c r="G53" t="s">
        <v>8223</v>
      </c>
      <c r="H53" t="s">
        <v>8245</v>
      </c>
      <c r="I53">
        <v>1409194810</v>
      </c>
      <c r="J53">
        <v>1406170810</v>
      </c>
      <c r="K53" t="b">
        <v>0</v>
      </c>
      <c r="L53">
        <v>114</v>
      </c>
      <c r="M53" t="b">
        <v>0</v>
      </c>
      <c r="N53" t="s">
        <v>8301</v>
      </c>
      <c r="O53">
        <v>25</v>
      </c>
      <c r="P53">
        <v>58.18</v>
      </c>
      <c r="Q53" s="10" t="s">
        <v>8315</v>
      </c>
      <c r="R53" t="s">
        <v>8355</v>
      </c>
      <c r="S53" s="14">
        <v>41844.125115740739</v>
      </c>
      <c r="T53" s="14">
        <v>41879.125115740739</v>
      </c>
    </row>
    <row r="54" spans="1:20" ht="50" customHeight="1" x14ac:dyDescent="0.2">
      <c r="A54">
        <v>3110</v>
      </c>
      <c r="B54" s="3" t="s">
        <v>3110</v>
      </c>
      <c r="C54" s="3" t="s">
        <v>7220</v>
      </c>
      <c r="D54" s="6">
        <v>25000</v>
      </c>
      <c r="E54" s="8">
        <v>10</v>
      </c>
      <c r="F54" t="s">
        <v>8220</v>
      </c>
      <c r="G54" t="s">
        <v>8223</v>
      </c>
      <c r="H54" t="s">
        <v>8245</v>
      </c>
      <c r="I54">
        <v>1487465119</v>
      </c>
      <c r="J54">
        <v>1484009119</v>
      </c>
      <c r="K54" t="b">
        <v>0</v>
      </c>
      <c r="L54">
        <v>1</v>
      </c>
      <c r="M54" t="b">
        <v>0</v>
      </c>
      <c r="N54" t="s">
        <v>8301</v>
      </c>
      <c r="O54">
        <v>0</v>
      </c>
      <c r="P54">
        <v>10</v>
      </c>
      <c r="Q54" s="10" t="s">
        <v>8315</v>
      </c>
      <c r="R54" t="s">
        <v>8355</v>
      </c>
      <c r="S54" s="14">
        <v>42745.031469907408</v>
      </c>
      <c r="T54" s="14">
        <v>42785.031469907408</v>
      </c>
    </row>
    <row r="55" spans="1:20" ht="50" customHeight="1" x14ac:dyDescent="0.2">
      <c r="A55">
        <v>3111</v>
      </c>
      <c r="B55" s="3" t="s">
        <v>3111</v>
      </c>
      <c r="C55" s="3" t="s">
        <v>7221</v>
      </c>
      <c r="D55" s="6">
        <v>20000</v>
      </c>
      <c r="E55" s="8">
        <v>5328</v>
      </c>
      <c r="F55" t="s">
        <v>8220</v>
      </c>
      <c r="G55" t="s">
        <v>8223</v>
      </c>
      <c r="H55" t="s">
        <v>8245</v>
      </c>
      <c r="I55">
        <v>1412432220</v>
      </c>
      <c r="J55">
        <v>1409753820</v>
      </c>
      <c r="K55" t="b">
        <v>0</v>
      </c>
      <c r="L55">
        <v>76</v>
      </c>
      <c r="M55" t="b">
        <v>0</v>
      </c>
      <c r="N55" t="s">
        <v>8301</v>
      </c>
      <c r="O55">
        <v>27</v>
      </c>
      <c r="P55">
        <v>70.11</v>
      </c>
      <c r="Q55" s="10" t="s">
        <v>8315</v>
      </c>
      <c r="R55" t="s">
        <v>8355</v>
      </c>
      <c r="S55" s="14">
        <v>41885.595138888886</v>
      </c>
      <c r="T55" s="14">
        <v>41916.595138888886</v>
      </c>
    </row>
    <row r="56" spans="1:20" ht="50" customHeight="1" x14ac:dyDescent="0.2">
      <c r="A56">
        <v>3112</v>
      </c>
      <c r="B56" s="3" t="s">
        <v>3112</v>
      </c>
      <c r="C56" s="3" t="s">
        <v>7222</v>
      </c>
      <c r="D56" s="6">
        <v>11000</v>
      </c>
      <c r="E56" s="8">
        <v>521</v>
      </c>
      <c r="F56" t="s">
        <v>8220</v>
      </c>
      <c r="G56" t="s">
        <v>8223</v>
      </c>
      <c r="H56" t="s">
        <v>8245</v>
      </c>
      <c r="I56">
        <v>1477968934</v>
      </c>
      <c r="J56">
        <v>1472784934</v>
      </c>
      <c r="K56" t="b">
        <v>0</v>
      </c>
      <c r="L56">
        <v>9</v>
      </c>
      <c r="M56" t="b">
        <v>0</v>
      </c>
      <c r="N56" t="s">
        <v>8301</v>
      </c>
      <c r="O56">
        <v>5</v>
      </c>
      <c r="P56">
        <v>57.89</v>
      </c>
      <c r="Q56" s="10" t="s">
        <v>8315</v>
      </c>
      <c r="R56" t="s">
        <v>8355</v>
      </c>
      <c r="S56" s="14">
        <v>42615.121921296297</v>
      </c>
      <c r="T56" s="14">
        <v>42675.121921296297</v>
      </c>
    </row>
    <row r="57" spans="1:20" ht="50" customHeight="1" x14ac:dyDescent="0.2">
      <c r="A57">
        <v>3113</v>
      </c>
      <c r="B57" s="3" t="s">
        <v>3113</v>
      </c>
      <c r="C57" s="3" t="s">
        <v>7223</v>
      </c>
      <c r="D57" s="6">
        <v>109225</v>
      </c>
      <c r="E57" s="8">
        <v>4635</v>
      </c>
      <c r="F57" t="s">
        <v>8220</v>
      </c>
      <c r="G57" t="s">
        <v>8223</v>
      </c>
      <c r="H57" t="s">
        <v>8245</v>
      </c>
      <c r="I57">
        <v>1429291982</v>
      </c>
      <c r="J57">
        <v>1426699982</v>
      </c>
      <c r="K57" t="b">
        <v>0</v>
      </c>
      <c r="L57">
        <v>37</v>
      </c>
      <c r="M57" t="b">
        <v>0</v>
      </c>
      <c r="N57" t="s">
        <v>8301</v>
      </c>
      <c r="O57">
        <v>4</v>
      </c>
      <c r="P57">
        <v>125.27</v>
      </c>
      <c r="Q57" s="10" t="s">
        <v>8315</v>
      </c>
      <c r="R57" t="s">
        <v>8355</v>
      </c>
      <c r="S57" s="14">
        <v>42081.731273148151</v>
      </c>
      <c r="T57" s="14">
        <v>42111.731273148151</v>
      </c>
    </row>
    <row r="58" spans="1:20" ht="50" customHeight="1" x14ac:dyDescent="0.2">
      <c r="A58">
        <v>3114</v>
      </c>
      <c r="B58" s="3" t="s">
        <v>3114</v>
      </c>
      <c r="C58" s="3" t="s">
        <v>7224</v>
      </c>
      <c r="D58" s="6">
        <v>75000</v>
      </c>
      <c r="E58" s="8">
        <v>0</v>
      </c>
      <c r="F58" t="s">
        <v>8220</v>
      </c>
      <c r="G58" t="s">
        <v>8223</v>
      </c>
      <c r="H58" t="s">
        <v>8245</v>
      </c>
      <c r="I58">
        <v>1411312250</v>
      </c>
      <c r="J58">
        <v>1406128250</v>
      </c>
      <c r="K58" t="b">
        <v>0</v>
      </c>
      <c r="L58">
        <v>0</v>
      </c>
      <c r="M58" t="b">
        <v>0</v>
      </c>
      <c r="N58" t="s">
        <v>8301</v>
      </c>
      <c r="O58">
        <v>0</v>
      </c>
      <c r="P58">
        <v>0</v>
      </c>
      <c r="Q58" s="10" t="s">
        <v>8315</v>
      </c>
      <c r="R58" t="s">
        <v>8355</v>
      </c>
      <c r="S58" s="14">
        <v>41843.632523148146</v>
      </c>
      <c r="T58" s="14">
        <v>41903.632523148146</v>
      </c>
    </row>
    <row r="59" spans="1:20" ht="50" customHeight="1" x14ac:dyDescent="0.2">
      <c r="A59">
        <v>3116</v>
      </c>
      <c r="B59" s="3" t="s">
        <v>3116</v>
      </c>
      <c r="C59" s="3" t="s">
        <v>7226</v>
      </c>
      <c r="D59" s="6">
        <v>750</v>
      </c>
      <c r="E59" s="8">
        <v>430</v>
      </c>
      <c r="F59" t="s">
        <v>8220</v>
      </c>
      <c r="G59" t="s">
        <v>8223</v>
      </c>
      <c r="H59" t="s">
        <v>8245</v>
      </c>
      <c r="I59">
        <v>1427890925</v>
      </c>
      <c r="J59">
        <v>1426681325</v>
      </c>
      <c r="K59" t="b">
        <v>0</v>
      </c>
      <c r="L59">
        <v>10</v>
      </c>
      <c r="M59" t="b">
        <v>0</v>
      </c>
      <c r="N59" t="s">
        <v>8301</v>
      </c>
      <c r="O59">
        <v>57</v>
      </c>
      <c r="P59">
        <v>43</v>
      </c>
      <c r="Q59" s="10" t="s">
        <v>8315</v>
      </c>
      <c r="R59" t="s">
        <v>8355</v>
      </c>
      <c r="S59" s="14">
        <v>42081.515335648146</v>
      </c>
      <c r="T59" s="14">
        <v>42095.515335648146</v>
      </c>
    </row>
    <row r="60" spans="1:20" ht="50" customHeight="1" x14ac:dyDescent="0.2">
      <c r="A60">
        <v>3119</v>
      </c>
      <c r="B60" s="3" t="s">
        <v>3119</v>
      </c>
      <c r="C60" s="3" t="s">
        <v>7229</v>
      </c>
      <c r="D60" s="6">
        <v>10000</v>
      </c>
      <c r="E60" s="8">
        <v>5</v>
      </c>
      <c r="F60" t="s">
        <v>8220</v>
      </c>
      <c r="G60" t="s">
        <v>8223</v>
      </c>
      <c r="H60" t="s">
        <v>8245</v>
      </c>
      <c r="I60">
        <v>1427414732</v>
      </c>
      <c r="J60">
        <v>1424826332</v>
      </c>
      <c r="K60" t="b">
        <v>0</v>
      </c>
      <c r="L60">
        <v>1</v>
      </c>
      <c r="M60" t="b">
        <v>0</v>
      </c>
      <c r="N60" t="s">
        <v>8301</v>
      </c>
      <c r="O60">
        <v>0</v>
      </c>
      <c r="P60">
        <v>5</v>
      </c>
      <c r="Q60" s="10" t="s">
        <v>8315</v>
      </c>
      <c r="R60" t="s">
        <v>8355</v>
      </c>
      <c r="S60" s="14">
        <v>42060.04550925926</v>
      </c>
      <c r="T60" s="14">
        <v>42090.003842592589</v>
      </c>
    </row>
  </sheetData>
  <conditionalFormatting sqref="F1:F60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P1 O2:O60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Category Statistics</vt:lpstr>
      <vt:lpstr>Outcomes Based on Launch Date</vt:lpstr>
      <vt:lpstr>Theater Outcomes by Launch Date</vt:lpstr>
      <vt:lpstr>Outcomes Based on Goals</vt:lpstr>
      <vt:lpstr>Kickstarter</vt:lpstr>
      <vt:lpstr>Descriptive Statistics</vt:lpstr>
      <vt:lpstr>Edinburgh Research</vt:lpstr>
      <vt:lpstr>Subcategory Statistics</vt:lpstr>
      <vt:lpstr>Successful US Photobooks</vt:lpstr>
      <vt:lpstr>Failed US Photobooks</vt:lpstr>
      <vt:lpstr>Successful US Spaces</vt:lpstr>
      <vt:lpstr>Failed US Spaces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Carson Prim</cp:lastModifiedBy>
  <dcterms:created xsi:type="dcterms:W3CDTF">2017-04-20T15:17:24Z</dcterms:created>
  <dcterms:modified xsi:type="dcterms:W3CDTF">2022-09-13T16:08:12Z</dcterms:modified>
</cp:coreProperties>
</file>