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.Data" sheetId="1" state="visible" r:id="rId2"/>
    <sheet name="2.Logistic_Prediction" sheetId="2" state="visible" r:id="rId3"/>
    <sheet name="3. Classification" sheetId="3" state="visible" r:id="rId4"/>
    <sheet name="4. Sort &amp;Grouping" sheetId="4" state="visible" r:id="rId5"/>
    <sheet name="5. Hosmer and Lemeshow Test" sheetId="5" state="visible" r:id="rId6"/>
    <sheet name="6. Lift and Gain Chart" sheetId="6" state="visible" r:id="rId7"/>
  </sheet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<sst xmlns="http://schemas.openxmlformats.org/spreadsheetml/2006/main" count="294" uniqueCount="50">
  <si>
    <t xml:space="preserve">income</t>
  </si>
  <si>
    <t xml:space="preserve">age</t>
  </si>
  <si>
    <t xml:space="preserve">takeoffer</t>
  </si>
  <si>
    <t xml:space="preserve">Mortgage</t>
  </si>
  <si>
    <t xml:space="preserve">Famsize</t>
  </si>
  <si>
    <t xml:space="preserve">take offer</t>
  </si>
  <si>
    <t xml:space="preserve">decline offer</t>
  </si>
  <si>
    <t xml:space="preserve">resp</t>
  </si>
  <si>
    <t xml:space="preserve">logOdds</t>
  </si>
  <si>
    <t xml:space="preserve">Odds</t>
  </si>
  <si>
    <t xml:space="preserve">Probability</t>
  </si>
  <si>
    <t xml:space="preserve">Variable</t>
  </si>
  <si>
    <t xml:space="preserve">Coefficient</t>
  </si>
  <si>
    <t xml:space="preserve">Constant</t>
  </si>
  <si>
    <t xml:space="preserve">Pred_RESP</t>
  </si>
  <si>
    <t xml:space="preserve">TP</t>
  </si>
  <si>
    <t xml:space="preserve">TN</t>
  </si>
  <si>
    <t xml:space="preserve">FP</t>
  </si>
  <si>
    <t xml:space="preserve">FN</t>
  </si>
  <si>
    <t xml:space="preserve">CUTOFF</t>
  </si>
  <si>
    <t xml:space="preserve">Predicted</t>
  </si>
  <si>
    <t xml:space="preserve">Actual</t>
  </si>
  <si>
    <t xml:space="preserve">Model Accuracy</t>
  </si>
  <si>
    <t xml:space="preserve">Specificity</t>
  </si>
  <si>
    <t xml:space="preserve">Sensitivity</t>
  </si>
  <si>
    <t xml:space="preserve">Group</t>
  </si>
  <si>
    <t xml:space="preserve">Decline</t>
  </si>
  <si>
    <t xml:space="preserve">Decline_prob</t>
  </si>
  <si>
    <t xml:space="preserve">Data</t>
  </si>
  <si>
    <t xml:space="preserve">Sum - Decline</t>
  </si>
  <si>
    <t xml:space="preserve">Sum - Decline_prob</t>
  </si>
  <si>
    <t xml:space="preserve">Sum - resp</t>
  </si>
  <si>
    <t xml:space="preserve">Sum - Probability</t>
  </si>
  <si>
    <t xml:space="preserve">Total Result</t>
  </si>
  <si>
    <t xml:space="preserve">Take Offer</t>
  </si>
  <si>
    <t xml:space="preserve">Accept</t>
  </si>
  <si>
    <t xml:space="preserve">Observed</t>
  </si>
  <si>
    <t xml:space="preserve">Expected</t>
  </si>
  <si>
    <t xml:space="preserve">(O-E)^2/E</t>
  </si>
  <si>
    <t xml:space="preserve"> Chi-square</t>
  </si>
  <si>
    <t xml:space="preserve">df</t>
  </si>
  <si>
    <t xml:space="preserve">Decile</t>
  </si>
  <si>
    <t xml:space="preserve"># Obs</t>
  </si>
  <si>
    <t xml:space="preserve">#response</t>
  </si>
  <si>
    <t xml:space="preserve">Cum. Response</t>
  </si>
  <si>
    <t xml:space="preserve">% of events</t>
  </si>
  <si>
    <t xml:space="preserve">Gain</t>
  </si>
  <si>
    <t xml:space="preserve">Cumilative Lift</t>
  </si>
  <si>
    <t xml:space="preserve">Gain_Random</t>
  </si>
  <si>
    <t xml:space="preserve">Lift_Random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</si>
</sst>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%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66"/>
      <color rgb="FFFFFFFF"/>
      <name val="Calibri"/>
      <family val="0"/>
    </font>
    <font>
      <b val="true"/>
      <sz val="1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  <font>
      <sz val="10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F2F2F2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B4C7E7"/>
        <bgColor rgb="FF9DC3E6"/>
      </patternFill>
    </fill>
    <fill>
      <patternFill patternType="solid">
        <fgColor rgb="FFD9D9D9"/>
        <bgColor rgb="FFDAE3F3"/>
      </patternFill>
    </fill>
    <fill>
      <patternFill patternType="solid">
        <fgColor rgb="FFEDEDED"/>
        <bgColor rgb="FFF2F2F2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9DC3E6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DEDED"/>
      <rgbColor rgb="FFF2F2F2"/>
      <rgbColor rgb="FF9DC3E6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808080"/>
              </a:solidFill>
              <a:ln>
                <a:noFill/>
              </a:ln>
            </c:spPr>
          </c:dPt>
          <c:dLbls>
            <c:numFmt formatCode="0%" sourceLinked="1"/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'3. Classification'!$S$22:$S$24</c:f>
              <c:strCache>
                <c:ptCount val="3"/>
                <c:pt idx="0">
                  <c:v>Model Accuracy</c:v>
                </c:pt>
                <c:pt idx="1">
                  <c:v>Specificity</c:v>
                </c:pt>
                <c:pt idx="2">
                  <c:v>Sensitivity</c:v>
                </c:pt>
              </c:strCache>
            </c:strRef>
          </c:cat>
          <c:val>
            <c:numRef>
              <c:f>'3. Classification'!$T$22:$T$24</c:f>
              <c:numCache>
                <c:formatCode>General</c:formatCode>
                <c:ptCount val="3"/>
                <c:pt idx="0">
                  <c:v>0.866666666666667</c:v>
                </c:pt>
                <c:pt idx="1">
                  <c:v>0.857142857142857</c:v>
                </c:pt>
                <c:pt idx="2">
                  <c:v>0.875</c:v>
                </c:pt>
              </c:numCache>
            </c:numRef>
          </c:val>
        </c:ser>
        <c:gapWidth val="219"/>
        <c:overlap val="-27"/>
        <c:axId val="76573847"/>
        <c:axId val="63494814"/>
      </c:barChart>
      <c:catAx>
        <c:axId val="76573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94814"/>
        <c:crosses val="autoZero"/>
        <c:auto val="1"/>
        <c:lblAlgn val="ctr"/>
        <c:lblOffset val="100"/>
      </c:catAx>
      <c:valAx>
        <c:axId val="6349481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73847"/>
        <c:crosses val="autoZero"/>
        <c:majorUnit val="0.2"/>
        <c:minorUnit val="0.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Gain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'6. Lift and Gain Chart'!$AA$7</c:f>
              <c:strCache>
                <c:ptCount val="1"/>
                <c:pt idx="0">
                  <c:v>Cumilative Lift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'6. Lift and Gain Chart'!$AA$8:$AA$17</c:f>
              <c:numCache>
                <c:formatCode>General</c:formatCode>
                <c:ptCount val="10"/>
                <c:pt idx="0">
                  <c:v>1.875</c:v>
                </c:pt>
                <c:pt idx="1">
                  <c:v>1.875</c:v>
                </c:pt>
                <c:pt idx="2">
                  <c:v>1.875</c:v>
                </c:pt>
                <c:pt idx="3">
                  <c:v>1.71875</c:v>
                </c:pt>
                <c:pt idx="4">
                  <c:v>1.75</c:v>
                </c:pt>
                <c:pt idx="5">
                  <c:v>1.77083333333333</c:v>
                </c:pt>
                <c:pt idx="6">
                  <c:v>1.60714285714286</c:v>
                </c:pt>
                <c:pt idx="7">
                  <c:v>1.484375</c:v>
                </c:pt>
                <c:pt idx="8">
                  <c:v>1.31944444444444</c:v>
                </c:pt>
                <c:pt idx="9">
                  <c:v>1.1875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 Lift and Gain Chart'!$AC$7</c:f>
              <c:strCache>
                <c:ptCount val="1"/>
                <c:pt idx="0">
                  <c:v>Lift_Random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'6. Lift and Gain Chart'!$AC$8:$AC$17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4025"/>
        <c:axId val="26320728"/>
      </c:lineChart>
      <c:catAx>
        <c:axId val="6804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of datasets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320728"/>
        <c:crosses val="autoZero"/>
        <c:auto val="1"/>
        <c:lblAlgn val="ctr"/>
        <c:lblOffset val="100"/>
      </c:catAx>
      <c:valAx>
        <c:axId val="26320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of events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402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Gain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'6. Lift and Gain Chart'!$Z$7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'6. Lift and Gain Chart'!$Z$8:$Z$17</c:f>
              <c:numCache>
                <c:formatCode>General</c:formatCode>
                <c:ptCount val="10"/>
                <c:pt idx="0">
                  <c:v>0.1875</c:v>
                </c:pt>
                <c:pt idx="1">
                  <c:v>0.375</c:v>
                </c:pt>
                <c:pt idx="2">
                  <c:v>0.5625</c:v>
                </c:pt>
                <c:pt idx="3">
                  <c:v>0.6875</c:v>
                </c:pt>
                <c:pt idx="4">
                  <c:v>0.875</c:v>
                </c:pt>
                <c:pt idx="5">
                  <c:v>1.0625</c:v>
                </c:pt>
                <c:pt idx="6">
                  <c:v>1.125</c:v>
                </c:pt>
                <c:pt idx="7">
                  <c:v>1.1875</c:v>
                </c:pt>
                <c:pt idx="8">
                  <c:v>1.1875</c:v>
                </c:pt>
                <c:pt idx="9">
                  <c:v>1.1875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 Lift and Gain Chart'!$AB$7</c:f>
              <c:strCache>
                <c:ptCount val="1"/>
                <c:pt idx="0">
                  <c:v>Gain_Random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'6. Lift and Gain Chart'!$AB$8:$AB$17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63502"/>
        <c:axId val="20244123"/>
      </c:lineChart>
      <c:catAx>
        <c:axId val="4463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of datasets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44123"/>
        <c:crosses val="autoZero"/>
        <c:auto val="1"/>
        <c:lblAlgn val="ctr"/>
        <c:lblOffset val="100"/>
      </c:catAx>
      <c:valAx>
        <c:axId val="202441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% of events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350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266760</xdr:colOff>
      <xdr:row>31</xdr:row>
      <xdr:rowOff>38160</xdr:rowOff>
    </xdr:from>
    <xdr:to>
      <xdr:col>16</xdr:col>
      <xdr:colOff>561960</xdr:colOff>
      <xdr:row>41</xdr:row>
      <xdr:rowOff>104760</xdr:rowOff>
    </xdr:to>
    <xdr:sp>
      <xdr:nvSpPr>
        <xdr:cNvPr id="0" name="CustomShape 1"/>
        <xdr:cNvSpPr/>
      </xdr:nvSpPr>
      <xdr:spPr>
        <a:xfrm>
          <a:off x="5141520" y="5486400"/>
          <a:ext cx="6593040" cy="1971360"/>
        </a:xfrm>
        <a:prstGeom prst="wedgeEllipseCallout">
          <a:avLst>
            <a:gd name="adj1" fmla="val -55725"/>
            <a:gd name="adj2" fmla="val -46196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6600" spc="-1" strike="noStrike">
              <a:solidFill>
                <a:srgbClr val="ffffff"/>
              </a:solidFill>
              <a:latin typeface="Calibri"/>
            </a:rPr>
            <a:t>Calculate!</a:t>
          </a:r>
          <a:endParaRPr b="0" lang="en-IN" sz="66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324000</xdr:colOff>
      <xdr:row>25</xdr:row>
      <xdr:rowOff>162720</xdr:rowOff>
    </xdr:from>
    <xdr:to>
      <xdr:col>23</xdr:col>
      <xdr:colOff>45000</xdr:colOff>
      <xdr:row>40</xdr:row>
      <xdr:rowOff>139320</xdr:rowOff>
    </xdr:to>
    <xdr:graphicFrame>
      <xdr:nvGraphicFramePr>
        <xdr:cNvPr id="1" name="Chart 1"/>
        <xdr:cNvGraphicFramePr/>
      </xdr:nvGraphicFramePr>
      <xdr:xfrm>
        <a:off x="9429840" y="4784040"/>
        <a:ext cx="4680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47520</xdr:colOff>
      <xdr:row>34</xdr:row>
      <xdr:rowOff>181080</xdr:rowOff>
    </xdr:from>
    <xdr:to>
      <xdr:col>12</xdr:col>
      <xdr:colOff>199800</xdr:colOff>
      <xdr:row>45</xdr:row>
      <xdr:rowOff>57240</xdr:rowOff>
    </xdr:to>
    <xdr:sp>
      <xdr:nvSpPr>
        <xdr:cNvPr id="2" name="CustomShape 1"/>
        <xdr:cNvSpPr/>
      </xdr:nvSpPr>
      <xdr:spPr>
        <a:xfrm>
          <a:off x="2421000" y="6425640"/>
          <a:ext cx="4723560" cy="1971360"/>
        </a:xfrm>
        <a:prstGeom prst="wedgeEllipseCallout">
          <a:avLst>
            <a:gd name="adj1" fmla="val 63160"/>
            <a:gd name="adj2" fmla="val -88225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IN" sz="6600" spc="-1" strike="noStrike">
              <a:solidFill>
                <a:srgbClr val="ffffff"/>
              </a:solidFill>
              <a:latin typeface="Calibri"/>
            </a:rPr>
            <a:t>Calculate!</a:t>
          </a:r>
          <a:endParaRPr b="0" lang="en-IN" sz="66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333360</xdr:colOff>
      <xdr:row>21</xdr:row>
      <xdr:rowOff>66600</xdr:rowOff>
    </xdr:from>
    <xdr:to>
      <xdr:col>28</xdr:col>
      <xdr:colOff>771120</xdr:colOff>
      <xdr:row>35</xdr:row>
      <xdr:rowOff>142560</xdr:rowOff>
    </xdr:to>
    <xdr:graphicFrame>
      <xdr:nvGraphicFramePr>
        <xdr:cNvPr id="3" name="Chart 1"/>
        <xdr:cNvGraphicFramePr/>
      </xdr:nvGraphicFramePr>
      <xdr:xfrm>
        <a:off x="14759280" y="4066920"/>
        <a:ext cx="5171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38160</xdr:colOff>
      <xdr:row>21</xdr:row>
      <xdr:rowOff>85680</xdr:rowOff>
    </xdr:from>
    <xdr:to>
      <xdr:col>20</xdr:col>
      <xdr:colOff>580680</xdr:colOff>
      <xdr:row>35</xdr:row>
      <xdr:rowOff>161640</xdr:rowOff>
    </xdr:to>
    <xdr:graphicFrame>
      <xdr:nvGraphicFramePr>
        <xdr:cNvPr id="4" name="Chart 2"/>
        <xdr:cNvGraphicFramePr/>
      </xdr:nvGraphicFramePr>
      <xdr:xfrm>
        <a:off x="9654480" y="4086000"/>
        <a:ext cx="473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" createdVersion="3">
  <cacheSource type="worksheet">
    <worksheetSource ref="L1:P31" sheet="5. Hosmer and Lemeshow Test"/>
  </cacheSource>
  <cacheFields count="5">
    <cacheField name="resp" numFmtId="0">
      <sharedItems containsSemiMixedTypes="0" containsString="0" containsNumber="1" containsInteger="1" minValue="0" maxValue="1" count="2">
        <n v="0"/>
        <n v="1"/>
      </sharedItems>
    </cacheField>
    <cacheField name="Probability" numFmtId="0">
      <sharedItems containsSemiMixedTypes="0" containsString="0" containsNumber="1" minValue="0.000161959869430163" maxValue="0.999997146610161" count="22">
        <n v="0.000161959869430163"/>
        <n v="0.00178064035818729"/>
        <n v="0.00793110645779387"/>
        <n v="0.0130092503165849"/>
        <n v="0.0212691295020587"/>
        <n v="0.0313709322481939"/>
        <n v="0.138357444727273"/>
        <n v="0.193098684233217"/>
        <n v="0.282924714507028"/>
        <n v="0.303856556426444"/>
        <n v="0.492250620586195"/>
        <n v="0.704329369255527"/>
        <n v="0.724920131713531"/>
        <n v="0.812905343373496"/>
        <n v="0.88795296144301"/>
        <n v="0.914354369389827"/>
        <n v="0.921939828448301"/>
        <n v="0.951153837741629"/>
        <n v="0.992369938090442"/>
        <n v="0.995358197919373"/>
        <n v="0.999965239704654"/>
        <n v="0.999997146610161"/>
      </sharedItems>
    </cacheField>
    <cacheField name="Group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ecline" numFmtId="0">
      <sharedItems containsSemiMixedTypes="0" containsString="0" containsNumber="1" containsInteger="1" minValue="0" maxValue="1" count="2">
        <n v="0"/>
        <n v="1"/>
      </sharedItems>
    </cacheField>
    <cacheField name="Decline_prob" numFmtId="0">
      <sharedItems containsSemiMixedTypes="0" containsString="0" containsNumber="1" minValue="2.8533898386307E-006" maxValue="0.99983804013057" count="22">
        <n v="2.8533898386307E-006"/>
        <n v="3.47602953455484E-005"/>
        <n v="0.00464180208062681"/>
        <n v="0.00763006190955806"/>
        <n v="0.0488461622583708"/>
        <n v="0.0780601715516989"/>
        <n v="0.0856456306101731"/>
        <n v="0.11204703855699"/>
        <n v="0.187094656626504"/>
        <n v="0.275079868286469"/>
        <n v="0.295670630744473"/>
        <n v="0.507749379413805"/>
        <n v="0.696143443573556"/>
        <n v="0.717075285492972"/>
        <n v="0.806901315766783"/>
        <n v="0.861642555272726"/>
        <n v="0.968629067751806"/>
        <n v="0.978730870497941"/>
        <n v="0.986990749683415"/>
        <n v="0.992068893542206"/>
        <n v="0.998219359641813"/>
        <n v="0.9998380401305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" createdVersion="3">
  <cacheSource type="worksheet">
    <worksheetSource ref="L1:N31" sheet="6. Lift and Gain Chart"/>
  </cacheSource>
  <cacheFields count="3">
    <cacheField name="resp" numFmtId="0">
      <sharedItems containsSemiMixedTypes="0" containsString="0" containsNumber="1" containsInteger="1" minValue="0" maxValue="1" count="2">
        <n v="0"/>
        <n v="1"/>
      </sharedItems>
    </cacheField>
    <cacheField name="Probability" numFmtId="0">
      <sharedItems containsSemiMixedTypes="0" containsString="0" containsNumber="1" minValue="0.000161959869430163" maxValue="0.999997146610161" count="22">
        <n v="0.000161959869430163"/>
        <n v="0.00178064035818729"/>
        <n v="0.00793110645779387"/>
        <n v="0.0130092503165849"/>
        <n v="0.0212691295020587"/>
        <n v="0.0313709322481939"/>
        <n v="0.138357444727273"/>
        <n v="0.193098684233217"/>
        <n v="0.282924714507028"/>
        <n v="0.303856556426444"/>
        <n v="0.492250620586195"/>
        <n v="0.704329369255527"/>
        <n v="0.724920131713531"/>
        <n v="0.812905343373496"/>
        <n v="0.88795296144301"/>
        <n v="0.914354369389827"/>
        <n v="0.921939828448301"/>
        <n v="0.951153837741629"/>
        <n v="0.992369938090442"/>
        <n v="0.995358197919373"/>
        <n v="0.999965239704654"/>
        <n v="0.999997146610161"/>
      </sharedItems>
    </cacheField>
    <cacheField name="Group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1"/>
    <x v="21"/>
  </r>
  <r>
    <x v="0"/>
    <x v="1"/>
    <x v="0"/>
    <x v="1"/>
    <x v="20"/>
  </r>
  <r>
    <x v="0"/>
    <x v="1"/>
    <x v="0"/>
    <x v="1"/>
    <x v="20"/>
  </r>
  <r>
    <x v="0"/>
    <x v="2"/>
    <x v="1"/>
    <x v="1"/>
    <x v="19"/>
  </r>
  <r>
    <x v="0"/>
    <x v="3"/>
    <x v="1"/>
    <x v="1"/>
    <x v="18"/>
  </r>
  <r>
    <x v="0"/>
    <x v="4"/>
    <x v="1"/>
    <x v="1"/>
    <x v="17"/>
  </r>
  <r>
    <x v="0"/>
    <x v="5"/>
    <x v="2"/>
    <x v="1"/>
    <x v="16"/>
  </r>
  <r>
    <x v="0"/>
    <x v="6"/>
    <x v="2"/>
    <x v="1"/>
    <x v="15"/>
  </r>
  <r>
    <x v="0"/>
    <x v="7"/>
    <x v="2"/>
    <x v="1"/>
    <x v="14"/>
  </r>
  <r>
    <x v="1"/>
    <x v="8"/>
    <x v="3"/>
    <x v="0"/>
    <x v="13"/>
  </r>
  <r>
    <x v="0"/>
    <x v="8"/>
    <x v="3"/>
    <x v="1"/>
    <x v="13"/>
  </r>
  <r>
    <x v="0"/>
    <x v="8"/>
    <x v="3"/>
    <x v="1"/>
    <x v="13"/>
  </r>
  <r>
    <x v="0"/>
    <x v="9"/>
    <x v="4"/>
    <x v="1"/>
    <x v="12"/>
  </r>
  <r>
    <x v="1"/>
    <x v="9"/>
    <x v="4"/>
    <x v="0"/>
    <x v="12"/>
  </r>
  <r>
    <x v="0"/>
    <x v="10"/>
    <x v="4"/>
    <x v="1"/>
    <x v="11"/>
  </r>
  <r>
    <x v="1"/>
    <x v="11"/>
    <x v="5"/>
    <x v="0"/>
    <x v="10"/>
  </r>
  <r>
    <x v="1"/>
    <x v="12"/>
    <x v="5"/>
    <x v="0"/>
    <x v="9"/>
  </r>
  <r>
    <x v="1"/>
    <x v="12"/>
    <x v="5"/>
    <x v="0"/>
    <x v="9"/>
  </r>
  <r>
    <x v="1"/>
    <x v="13"/>
    <x v="6"/>
    <x v="0"/>
    <x v="8"/>
  </r>
  <r>
    <x v="1"/>
    <x v="14"/>
    <x v="6"/>
    <x v="0"/>
    <x v="7"/>
  </r>
  <r>
    <x v="1"/>
    <x v="15"/>
    <x v="6"/>
    <x v="0"/>
    <x v="6"/>
  </r>
  <r>
    <x v="0"/>
    <x v="16"/>
    <x v="7"/>
    <x v="1"/>
    <x v="5"/>
  </r>
  <r>
    <x v="1"/>
    <x v="17"/>
    <x v="7"/>
    <x v="0"/>
    <x v="4"/>
  </r>
  <r>
    <x v="1"/>
    <x v="17"/>
    <x v="7"/>
    <x v="0"/>
    <x v="4"/>
  </r>
  <r>
    <x v="1"/>
    <x v="18"/>
    <x v="8"/>
    <x v="0"/>
    <x v="3"/>
  </r>
  <r>
    <x v="1"/>
    <x v="18"/>
    <x v="8"/>
    <x v="0"/>
    <x v="3"/>
  </r>
  <r>
    <x v="1"/>
    <x v="19"/>
    <x v="8"/>
    <x v="0"/>
    <x v="2"/>
  </r>
  <r>
    <x v="1"/>
    <x v="20"/>
    <x v="9"/>
    <x v="0"/>
    <x v="1"/>
  </r>
  <r>
    <x v="1"/>
    <x v="21"/>
    <x v="9"/>
    <x v="0"/>
    <x v="0"/>
  </r>
  <r>
    <x v="1"/>
    <x v="21"/>
    <x v="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1"/>
    <x v="21"/>
    <x v="0"/>
  </r>
  <r>
    <x v="1"/>
    <x v="21"/>
    <x v="0"/>
  </r>
  <r>
    <x v="1"/>
    <x v="20"/>
    <x v="0"/>
  </r>
  <r>
    <x v="1"/>
    <x v="19"/>
    <x v="1"/>
  </r>
  <r>
    <x v="1"/>
    <x v="18"/>
    <x v="1"/>
  </r>
  <r>
    <x v="1"/>
    <x v="18"/>
    <x v="1"/>
  </r>
  <r>
    <x v="1"/>
    <x v="17"/>
    <x v="2"/>
  </r>
  <r>
    <x v="1"/>
    <x v="17"/>
    <x v="2"/>
  </r>
  <r>
    <x v="0"/>
    <x v="16"/>
    <x v="2"/>
  </r>
  <r>
    <x v="1"/>
    <x v="15"/>
    <x v="3"/>
  </r>
  <r>
    <x v="1"/>
    <x v="14"/>
    <x v="3"/>
  </r>
  <r>
    <x v="1"/>
    <x v="13"/>
    <x v="3"/>
  </r>
  <r>
    <x v="1"/>
    <x v="12"/>
    <x v="4"/>
  </r>
  <r>
    <x v="1"/>
    <x v="12"/>
    <x v="4"/>
  </r>
  <r>
    <x v="1"/>
    <x v="11"/>
    <x v="4"/>
  </r>
  <r>
    <x v="0"/>
    <x v="10"/>
    <x v="5"/>
  </r>
  <r>
    <x v="0"/>
    <x v="9"/>
    <x v="5"/>
  </r>
  <r>
    <x v="1"/>
    <x v="9"/>
    <x v="5"/>
  </r>
  <r>
    <x v="1"/>
    <x v="8"/>
    <x v="6"/>
  </r>
  <r>
    <x v="0"/>
    <x v="8"/>
    <x v="6"/>
  </r>
  <r>
    <x v="0"/>
    <x v="8"/>
    <x v="6"/>
  </r>
  <r>
    <x v="0"/>
    <x v="7"/>
    <x v="7"/>
  </r>
  <r>
    <x v="0"/>
    <x v="6"/>
    <x v="7"/>
  </r>
  <r>
    <x v="0"/>
    <x v="5"/>
    <x v="7"/>
  </r>
  <r>
    <x v="0"/>
    <x v="4"/>
    <x v="8"/>
  </r>
  <r>
    <x v="0"/>
    <x v="3"/>
    <x v="8"/>
  </r>
  <r>
    <x v="0"/>
    <x v="2"/>
    <x v="8"/>
  </r>
  <r>
    <x v="0"/>
    <x v="1"/>
    <x v="9"/>
  </r>
  <r>
    <x v="0"/>
    <x v="1"/>
    <x v="9"/>
  </r>
  <r>
    <x v="0"/>
    <x v="0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S3:W15" firstHeaderRow="1" firstDataRow="2" firstDataCol="1"/>
  <pivotFields count="5">
    <pivotField dataField="1" showAll="0" compact="0"/>
    <pivotField dataField="1" showAll="0" compact="0"/>
    <pivotField axis="axisRow" showAll="0" compact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 compact="0"/>
    <pivotField dataField="1" showAll="0" compact="0"/>
  </pivotFields>
  <rowFields count="1">
    <field x="2"/>
  </rowFields>
  <colFields count="1">
    <field x="-2"/>
  </colFields>
  <dataFields count="4">
    <dataField fld="3" subtotal="sum"/>
    <dataField fld="4" subtotal="sum"/>
    <dataField fld="0" subtotal="sum"/>
    <dataField fld="1" subtotal="sum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7:R19" firstHeaderRow="1" firstDataRow="2" firstDataCol="1"/>
  <pivotFields count="3">
    <pivotField dataField="1" showAll="0" compact="0"/>
    <pivotField dataField="1" showAll="0" compact="0"/>
    <pivotField axis="axisRow" showAll="0" compact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colFields count="1">
    <field x="-2"/>
  </colFields>
  <dataFields count="2">
    <dataField fld="0" subtotal="sum"/>
    <dataField fld="1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80</v>
      </c>
      <c r="B2" s="0" t="n">
        <v>30</v>
      </c>
      <c r="C2" s="0" t="s">
        <v>5</v>
      </c>
      <c r="D2" s="0" t="n">
        <v>2000</v>
      </c>
      <c r="E2" s="0" t="n">
        <v>4</v>
      </c>
    </row>
    <row r="3" customFormat="false" ht="15" hidden="false" customHeight="false" outlineLevel="0" collapsed="false">
      <c r="A3" s="0" t="n">
        <v>60</v>
      </c>
      <c r="B3" s="0" t="n">
        <v>34</v>
      </c>
      <c r="C3" s="0" t="s">
        <v>5</v>
      </c>
      <c r="D3" s="0" t="n">
        <v>2100</v>
      </c>
      <c r="E3" s="0" t="n">
        <v>3</v>
      </c>
    </row>
    <row r="4" customFormat="false" ht="15" hidden="false" customHeight="false" outlineLevel="0" collapsed="false">
      <c r="A4" s="0" t="n">
        <v>35</v>
      </c>
      <c r="B4" s="0" t="n">
        <v>25</v>
      </c>
      <c r="C4" s="0" t="s">
        <v>6</v>
      </c>
      <c r="D4" s="0" t="n">
        <v>1500</v>
      </c>
      <c r="E4" s="0" t="n">
        <v>2</v>
      </c>
    </row>
    <row r="5" customFormat="false" ht="15" hidden="false" customHeight="false" outlineLevel="0" collapsed="false">
      <c r="A5" s="0" t="n">
        <v>45</v>
      </c>
      <c r="B5" s="0" t="n">
        <v>27</v>
      </c>
      <c r="C5" s="0" t="s">
        <v>6</v>
      </c>
      <c r="D5" s="0" t="n">
        <v>1800</v>
      </c>
      <c r="E5" s="0" t="n">
        <v>4</v>
      </c>
    </row>
    <row r="6" customFormat="false" ht="15" hidden="false" customHeight="false" outlineLevel="0" collapsed="false">
      <c r="A6" s="0" t="n">
        <v>29</v>
      </c>
      <c r="B6" s="0" t="n">
        <v>23</v>
      </c>
      <c r="C6" s="0" t="s">
        <v>6</v>
      </c>
      <c r="D6" s="0" t="n">
        <v>1900</v>
      </c>
      <c r="E6" s="0" t="n">
        <v>2</v>
      </c>
    </row>
    <row r="7" customFormat="false" ht="15" hidden="false" customHeight="false" outlineLevel="0" collapsed="false">
      <c r="A7" s="0" t="n">
        <v>43</v>
      </c>
      <c r="B7" s="0" t="n">
        <v>28</v>
      </c>
      <c r="C7" s="0" t="s">
        <v>6</v>
      </c>
      <c r="D7" s="0" t="n">
        <v>1600</v>
      </c>
      <c r="E7" s="0" t="n">
        <v>3</v>
      </c>
    </row>
    <row r="8" customFormat="false" ht="15" hidden="false" customHeight="false" outlineLevel="0" collapsed="false">
      <c r="A8" s="0" t="n">
        <v>34</v>
      </c>
      <c r="B8" s="0" t="n">
        <v>24</v>
      </c>
      <c r="C8" s="0" t="s">
        <v>6</v>
      </c>
      <c r="D8" s="0" t="n">
        <v>1500</v>
      </c>
      <c r="E8" s="0" t="n">
        <v>1</v>
      </c>
    </row>
    <row r="9" customFormat="false" ht="15" hidden="false" customHeight="false" outlineLevel="0" collapsed="false">
      <c r="A9" s="0" t="n">
        <v>104</v>
      </c>
      <c r="B9" s="0" t="n">
        <v>43</v>
      </c>
      <c r="C9" s="0" t="s">
        <v>5</v>
      </c>
      <c r="D9" s="0" t="n">
        <v>2400</v>
      </c>
      <c r="E9" s="0" t="n">
        <v>5</v>
      </c>
    </row>
    <row r="10" customFormat="false" ht="15" hidden="false" customHeight="false" outlineLevel="0" collapsed="false">
      <c r="A10" s="0" t="n">
        <v>102</v>
      </c>
      <c r="B10" s="0" t="n">
        <v>46</v>
      </c>
      <c r="C10" s="0" t="s">
        <v>5</v>
      </c>
      <c r="D10" s="0" t="n">
        <v>2700</v>
      </c>
      <c r="E10" s="0" t="n">
        <v>3</v>
      </c>
    </row>
    <row r="11" customFormat="false" ht="15" hidden="false" customHeight="false" outlineLevel="0" collapsed="false">
      <c r="A11" s="0" t="n">
        <v>59</v>
      </c>
      <c r="B11" s="0" t="n">
        <v>36</v>
      </c>
      <c r="C11" s="0" t="s">
        <v>6</v>
      </c>
      <c r="D11" s="0" t="n">
        <v>2600</v>
      </c>
      <c r="E11" s="0" t="n">
        <v>2</v>
      </c>
    </row>
    <row r="12" customFormat="false" ht="15" hidden="false" customHeight="false" outlineLevel="0" collapsed="false">
      <c r="A12" s="0" t="n">
        <v>87</v>
      </c>
      <c r="B12" s="0" t="n">
        <v>54</v>
      </c>
      <c r="C12" s="0" t="s">
        <v>5</v>
      </c>
      <c r="D12" s="0" t="n">
        <v>2400</v>
      </c>
      <c r="E12" s="0" t="n">
        <v>4</v>
      </c>
    </row>
    <row r="13" customFormat="false" ht="15" hidden="false" customHeight="false" outlineLevel="0" collapsed="false">
      <c r="A13" s="0" t="n">
        <v>69</v>
      </c>
      <c r="B13" s="0" t="n">
        <v>38</v>
      </c>
      <c r="C13" s="0" t="s">
        <v>5</v>
      </c>
      <c r="D13" s="0" t="n">
        <v>2300</v>
      </c>
      <c r="E13" s="0" t="n">
        <v>5</v>
      </c>
    </row>
    <row r="14" customFormat="false" ht="15" hidden="false" customHeight="false" outlineLevel="0" collapsed="false">
      <c r="A14" s="0" t="n">
        <v>53</v>
      </c>
      <c r="B14" s="0" t="n">
        <v>27</v>
      </c>
      <c r="C14" s="0" t="s">
        <v>6</v>
      </c>
      <c r="D14" s="0" t="n">
        <v>1800</v>
      </c>
      <c r="E14" s="0" t="n">
        <v>2</v>
      </c>
    </row>
    <row r="15" customFormat="false" ht="15" hidden="false" customHeight="false" outlineLevel="0" collapsed="false">
      <c r="A15" s="0" t="n">
        <v>88</v>
      </c>
      <c r="B15" s="0" t="n">
        <v>43</v>
      </c>
      <c r="C15" s="0" t="s">
        <v>5</v>
      </c>
      <c r="D15" s="0" t="n">
        <v>2000</v>
      </c>
      <c r="E15" s="0" t="n">
        <v>4</v>
      </c>
    </row>
    <row r="16" customFormat="false" ht="15" hidden="false" customHeight="false" outlineLevel="0" collapsed="false">
      <c r="A16" s="0" t="n">
        <v>126</v>
      </c>
      <c r="B16" s="0" t="n">
        <v>58</v>
      </c>
      <c r="C16" s="0" t="s">
        <v>5</v>
      </c>
      <c r="D16" s="0" t="n">
        <v>3400</v>
      </c>
      <c r="E16" s="0" t="n">
        <v>6</v>
      </c>
    </row>
    <row r="17" customFormat="false" ht="15" hidden="false" customHeight="false" outlineLevel="0" collapsed="false">
      <c r="A17" s="0" t="n">
        <v>45</v>
      </c>
      <c r="B17" s="0" t="n">
        <v>25</v>
      </c>
      <c r="C17" s="0" t="s">
        <v>6</v>
      </c>
      <c r="D17" s="0" t="n">
        <v>2100</v>
      </c>
      <c r="E17" s="0" t="n">
        <v>3</v>
      </c>
    </row>
    <row r="18" customFormat="false" ht="15" hidden="false" customHeight="false" outlineLevel="0" collapsed="false">
      <c r="A18" s="0" t="n">
        <v>66</v>
      </c>
      <c r="B18" s="0" t="n">
        <v>36</v>
      </c>
      <c r="C18" s="0" t="s">
        <v>5</v>
      </c>
      <c r="D18" s="0" t="n">
        <v>2400</v>
      </c>
      <c r="E18" s="0" t="n">
        <v>4</v>
      </c>
    </row>
    <row r="19" customFormat="false" ht="15" hidden="false" customHeight="false" outlineLevel="0" collapsed="false">
      <c r="A19" s="0" t="n">
        <v>95</v>
      </c>
      <c r="B19" s="0" t="n">
        <v>49</v>
      </c>
      <c r="C19" s="0" t="s">
        <v>5</v>
      </c>
      <c r="D19" s="0" t="n">
        <v>2300</v>
      </c>
      <c r="E19" s="0" t="n">
        <v>5</v>
      </c>
    </row>
    <row r="20" customFormat="false" ht="15" hidden="false" customHeight="false" outlineLevel="0" collapsed="false">
      <c r="A20" s="0" t="n">
        <v>41</v>
      </c>
      <c r="B20" s="0" t="n">
        <v>26</v>
      </c>
      <c r="C20" s="0" t="s">
        <v>6</v>
      </c>
      <c r="D20" s="0" t="n">
        <v>2000</v>
      </c>
      <c r="E20" s="0" t="n">
        <v>2</v>
      </c>
    </row>
    <row r="21" customFormat="false" ht="15" hidden="false" customHeight="false" outlineLevel="0" collapsed="false">
      <c r="A21" s="0" t="n">
        <v>59</v>
      </c>
      <c r="B21" s="0" t="n">
        <v>29</v>
      </c>
      <c r="C21" s="0" t="s">
        <v>6</v>
      </c>
      <c r="D21" s="0" t="n">
        <v>2100</v>
      </c>
      <c r="E21" s="0" t="n">
        <v>3</v>
      </c>
    </row>
    <row r="22" customFormat="false" ht="15" hidden="false" customHeight="false" outlineLevel="0" collapsed="false">
      <c r="A22" s="0" t="n">
        <v>68</v>
      </c>
      <c r="B22" s="0" t="n">
        <v>34</v>
      </c>
      <c r="C22" s="0" t="s">
        <v>6</v>
      </c>
      <c r="D22" s="0" t="n">
        <v>2300</v>
      </c>
      <c r="E22" s="0" t="n">
        <v>4</v>
      </c>
    </row>
    <row r="23" customFormat="false" ht="15" hidden="false" customHeight="false" outlineLevel="0" collapsed="false">
      <c r="A23" s="0" t="n">
        <v>110</v>
      </c>
      <c r="B23" s="0" t="n">
        <v>46</v>
      </c>
      <c r="C23" s="0" t="s">
        <v>5</v>
      </c>
      <c r="D23" s="0" t="n">
        <v>2900</v>
      </c>
      <c r="E23" s="0" t="n">
        <v>6</v>
      </c>
    </row>
    <row r="24" customFormat="false" ht="15" hidden="false" customHeight="false" outlineLevel="0" collapsed="false">
      <c r="A24" s="0" t="n">
        <v>58</v>
      </c>
      <c r="B24" s="0" t="n">
        <v>38</v>
      </c>
      <c r="C24" s="0" t="s">
        <v>6</v>
      </c>
      <c r="D24" s="0" t="n">
        <v>2000</v>
      </c>
      <c r="E24" s="0" t="n">
        <v>3</v>
      </c>
    </row>
    <row r="25" customFormat="false" ht="15" hidden="false" customHeight="false" outlineLevel="0" collapsed="false">
      <c r="A25" s="0" t="n">
        <v>67</v>
      </c>
      <c r="B25" s="0" t="n">
        <v>30</v>
      </c>
      <c r="C25" s="0" t="s">
        <v>6</v>
      </c>
      <c r="D25" s="0" t="n">
        <v>2400</v>
      </c>
      <c r="E25" s="0" t="n">
        <v>2</v>
      </c>
    </row>
    <row r="26" customFormat="false" ht="15" hidden="false" customHeight="false" outlineLevel="0" collapsed="false">
      <c r="A26" s="0" t="n">
        <v>95</v>
      </c>
      <c r="B26" s="0" t="n">
        <v>55</v>
      </c>
      <c r="C26" s="0" t="s">
        <v>5</v>
      </c>
      <c r="D26" s="0" t="n">
        <v>1500</v>
      </c>
      <c r="E26" s="0" t="n">
        <v>5</v>
      </c>
    </row>
    <row r="27" customFormat="false" ht="15" hidden="false" customHeight="false" outlineLevel="0" collapsed="false">
      <c r="A27" s="0" t="n">
        <v>116</v>
      </c>
      <c r="B27" s="0" t="n">
        <v>54</v>
      </c>
      <c r="C27" s="0" t="s">
        <v>5</v>
      </c>
      <c r="D27" s="0" t="n">
        <v>1800</v>
      </c>
      <c r="E27" s="0" t="n">
        <v>5</v>
      </c>
    </row>
    <row r="28" customFormat="false" ht="15" hidden="false" customHeight="false" outlineLevel="0" collapsed="false">
      <c r="A28" s="0" t="n">
        <v>43</v>
      </c>
      <c r="B28" s="0" t="n">
        <v>28</v>
      </c>
      <c r="C28" s="0" t="s">
        <v>6</v>
      </c>
      <c r="D28" s="0" t="n">
        <v>1500</v>
      </c>
      <c r="E28" s="0" t="n">
        <v>2</v>
      </c>
    </row>
    <row r="29" customFormat="false" ht="15" hidden="false" customHeight="false" outlineLevel="0" collapsed="false">
      <c r="A29" s="0" t="n">
        <v>118</v>
      </c>
      <c r="B29" s="0" t="n">
        <v>58</v>
      </c>
      <c r="C29" s="0" t="s">
        <v>5</v>
      </c>
      <c r="D29" s="0" t="n">
        <v>2600</v>
      </c>
      <c r="E29" s="0" t="n">
        <v>2</v>
      </c>
    </row>
    <row r="30" customFormat="false" ht="15" hidden="false" customHeight="false" outlineLevel="0" collapsed="false">
      <c r="A30" s="0" t="n">
        <v>132</v>
      </c>
      <c r="B30" s="0" t="n">
        <v>49</v>
      </c>
      <c r="C30" s="0" t="s">
        <v>5</v>
      </c>
      <c r="D30" s="0" t="n">
        <v>3400</v>
      </c>
      <c r="E30" s="0" t="n">
        <v>6</v>
      </c>
    </row>
    <row r="31" customFormat="false" ht="15" hidden="false" customHeight="false" outlineLevel="0" collapsed="false">
      <c r="A31" s="0" t="n">
        <v>60</v>
      </c>
      <c r="B31" s="0" t="n">
        <v>37</v>
      </c>
      <c r="C31" s="0" t="s">
        <v>5</v>
      </c>
      <c r="D31" s="0" t="n">
        <v>2100</v>
      </c>
      <c r="E3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4.48"/>
    <col collapsed="false" customWidth="true" hidden="false" outlineLevel="0" max="3" min="3" style="0" width="11.71"/>
    <col collapsed="false" customWidth="true" hidden="false" outlineLevel="0" max="4" min="4" style="0" width="9.77"/>
    <col collapsed="false" customWidth="true" hidden="false" outlineLevel="0" max="5" min="5" style="0" width="8.1"/>
    <col collapsed="false" customWidth="true" hidden="false" outlineLevel="0" max="6" min="6" style="0" width="5.32"/>
    <col collapsed="false" customWidth="true" hidden="false" outlineLevel="0" max="7" min="7" style="1" width="8.79"/>
    <col collapsed="false" customWidth="true" hidden="false" outlineLevel="0" max="8" min="8" style="1" width="13.24"/>
    <col collapsed="false" customWidth="true" hidden="false" outlineLevel="0" max="9" min="9" style="1" width="11.02"/>
    <col collapsed="false" customWidth="true" hidden="false" outlineLevel="0" max="12" min="12" style="0" width="9.77"/>
    <col collapsed="false" customWidth="true" hidden="false" outlineLevel="0" max="13" min="13" style="0" width="10.8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7</v>
      </c>
      <c r="G1" s="3" t="s">
        <v>8</v>
      </c>
      <c r="H1" s="3" t="s">
        <v>9</v>
      </c>
      <c r="I1" s="3" t="s">
        <v>10</v>
      </c>
      <c r="L1" s="4" t="s">
        <v>11</v>
      </c>
      <c r="M1" s="4" t="s">
        <v>12</v>
      </c>
    </row>
    <row r="2" customFormat="false" ht="13.8" hidden="false" customHeight="false" outlineLevel="0" collapsed="false">
      <c r="A2" s="0" t="n">
        <v>80</v>
      </c>
      <c r="B2" s="0" t="n">
        <v>30</v>
      </c>
      <c r="C2" s="0" t="s">
        <v>5</v>
      </c>
      <c r="D2" s="0" t="n">
        <v>2000</v>
      </c>
      <c r="E2" s="0" t="n">
        <v>4</v>
      </c>
      <c r="F2" s="5" t="n">
        <f aca="false">IF(C2="take offer",1,0)</f>
        <v>1</v>
      </c>
      <c r="G2" s="6" t="n">
        <f aca="false">$M$4+$M$3*D2+$M$2*E2</f>
        <v>0.969000000000001</v>
      </c>
      <c r="H2" s="7" t="n">
        <f aca="false">EXP(G2)</f>
        <v>2.63530783342748</v>
      </c>
      <c r="I2" s="7" t="n">
        <f aca="false">(H2)/(H2+1)</f>
        <v>0.724920131713531</v>
      </c>
      <c r="L2" s="8" t="s">
        <v>4</v>
      </c>
      <c r="M2" s="8" t="n">
        <v>2.399</v>
      </c>
    </row>
    <row r="3" customFormat="false" ht="13.8" hidden="false" customHeight="false" outlineLevel="0" collapsed="false">
      <c r="A3" s="0" t="n">
        <v>60</v>
      </c>
      <c r="B3" s="0" t="n">
        <v>34</v>
      </c>
      <c r="C3" s="0" t="s">
        <v>5</v>
      </c>
      <c r="D3" s="0" t="n">
        <v>2100</v>
      </c>
      <c r="E3" s="0" t="n">
        <v>3</v>
      </c>
      <c r="F3" s="5" t="n">
        <f aca="false">IF(C3="take offer",1,0)</f>
        <v>1</v>
      </c>
      <c r="G3" s="6" t="n">
        <f aca="false">$M$4+$M$3*D3+$M$2*E3</f>
        <v>-0.929999999999999</v>
      </c>
      <c r="H3" s="7" t="n">
        <f aca="false">EXP(G3)</f>
        <v>0.394553710371602</v>
      </c>
      <c r="I3" s="7" t="n">
        <f aca="false">(H3)/(H3+1)</f>
        <v>0.282924714507028</v>
      </c>
      <c r="L3" s="8" t="s">
        <v>3</v>
      </c>
      <c r="M3" s="8" t="n">
        <v>0.005</v>
      </c>
    </row>
    <row r="4" customFormat="false" ht="13.8" hidden="false" customHeight="false" outlineLevel="0" collapsed="false">
      <c r="A4" s="0" t="n">
        <v>35</v>
      </c>
      <c r="B4" s="0" t="n">
        <v>25</v>
      </c>
      <c r="C4" s="0" t="s">
        <v>6</v>
      </c>
      <c r="D4" s="0" t="n">
        <v>1500</v>
      </c>
      <c r="E4" s="0" t="n">
        <v>2</v>
      </c>
      <c r="F4" s="5" t="n">
        <f aca="false">IF(C4="take offer",1,0)</f>
        <v>0</v>
      </c>
      <c r="G4" s="6" t="n">
        <f aca="false">$M$4+$M$3*D4+$M$2*E4</f>
        <v>-6.329</v>
      </c>
      <c r="H4" s="7" t="n">
        <f aca="false">EXP(G4)</f>
        <v>0.00178381669418456</v>
      </c>
      <c r="I4" s="7" t="n">
        <f aca="false">(H4)/(H4+1)</f>
        <v>0.00178064035818729</v>
      </c>
      <c r="L4" s="8" t="s">
        <v>13</v>
      </c>
      <c r="M4" s="8" t="n">
        <v>-18.627</v>
      </c>
    </row>
    <row r="5" customFormat="false" ht="13.8" hidden="false" customHeight="false" outlineLevel="0" collapsed="false">
      <c r="A5" s="0" t="n">
        <v>45</v>
      </c>
      <c r="B5" s="0" t="n">
        <v>27</v>
      </c>
      <c r="C5" s="0" t="s">
        <v>6</v>
      </c>
      <c r="D5" s="0" t="n">
        <v>1800</v>
      </c>
      <c r="E5" s="0" t="n">
        <v>4</v>
      </c>
      <c r="F5" s="5" t="n">
        <f aca="false">IF(C5="take offer",1,0)</f>
        <v>0</v>
      </c>
      <c r="G5" s="6" t="n">
        <f aca="false">$M$4+$M$3*D5+$M$2*E5</f>
        <v>-0.0309999999999988</v>
      </c>
      <c r="H5" s="7" t="n">
        <f aca="false">EXP(G5)</f>
        <v>0.969475573076027</v>
      </c>
      <c r="I5" s="7" t="n">
        <f aca="false">(H5)/(H5+1)</f>
        <v>0.492250620586195</v>
      </c>
    </row>
    <row r="6" customFormat="false" ht="13.8" hidden="false" customHeight="false" outlineLevel="0" collapsed="false">
      <c r="A6" s="0" t="n">
        <v>29</v>
      </c>
      <c r="B6" s="0" t="n">
        <v>23</v>
      </c>
      <c r="C6" s="0" t="s">
        <v>6</v>
      </c>
      <c r="D6" s="0" t="n">
        <v>1900</v>
      </c>
      <c r="E6" s="0" t="n">
        <v>2</v>
      </c>
      <c r="F6" s="5" t="n">
        <f aca="false">IF(C6="take offer",1,0)</f>
        <v>0</v>
      </c>
      <c r="G6" s="6" t="n">
        <f aca="false">$M$4+$M$3*D6+$M$2*E6</f>
        <v>-4.329</v>
      </c>
      <c r="H6" s="7" t="n">
        <f aca="false">EXP(G6)</f>
        <v>0.0131807216235387</v>
      </c>
      <c r="I6" s="7" t="n">
        <f aca="false">(H6)/(H6+1)</f>
        <v>0.0130092503165849</v>
      </c>
    </row>
    <row r="7" customFormat="false" ht="13.8" hidden="false" customHeight="false" outlineLevel="0" collapsed="false">
      <c r="A7" s="0" t="n">
        <v>43</v>
      </c>
      <c r="B7" s="0" t="n">
        <v>28</v>
      </c>
      <c r="C7" s="0" t="s">
        <v>6</v>
      </c>
      <c r="D7" s="0" t="n">
        <v>1600</v>
      </c>
      <c r="E7" s="0" t="n">
        <v>3</v>
      </c>
      <c r="F7" s="5" t="n">
        <f aca="false">IF(C7="take offer",1,0)</f>
        <v>0</v>
      </c>
      <c r="G7" s="6" t="n">
        <f aca="false">$M$4+$M$3*D7+$M$2*E7</f>
        <v>-3.43</v>
      </c>
      <c r="H7" s="7" t="n">
        <f aca="false">EXP(G7)</f>
        <v>0.0323869407729071</v>
      </c>
      <c r="I7" s="7" t="n">
        <f aca="false">(H7)/(H7+1)</f>
        <v>0.0313709322481939</v>
      </c>
    </row>
    <row r="8" customFormat="false" ht="13.8" hidden="false" customHeight="false" outlineLevel="0" collapsed="false">
      <c r="A8" s="0" t="n">
        <v>34</v>
      </c>
      <c r="B8" s="0" t="n">
        <v>24</v>
      </c>
      <c r="C8" s="0" t="s">
        <v>6</v>
      </c>
      <c r="D8" s="0" t="n">
        <v>1500</v>
      </c>
      <c r="E8" s="0" t="n">
        <v>1</v>
      </c>
      <c r="F8" s="5" t="n">
        <f aca="false">IF(C8="take offer",1,0)</f>
        <v>0</v>
      </c>
      <c r="G8" s="6" t="n">
        <f aca="false">$M$4+$M$3*D8+$M$2*E8</f>
        <v>-8.728</v>
      </c>
      <c r="H8" s="7" t="n">
        <f aca="false">EXP(G8)</f>
        <v>0.000161986104678526</v>
      </c>
      <c r="I8" s="7" t="n">
        <f aca="false">(H8)/(H8+1)</f>
        <v>0.000161959869430163</v>
      </c>
    </row>
    <row r="9" customFormat="false" ht="13.8" hidden="false" customHeight="false" outlineLevel="0" collapsed="false">
      <c r="A9" s="0" t="n">
        <v>104</v>
      </c>
      <c r="B9" s="0" t="n">
        <v>43</v>
      </c>
      <c r="C9" s="0" t="s">
        <v>5</v>
      </c>
      <c r="D9" s="0" t="n">
        <v>2400</v>
      </c>
      <c r="E9" s="0" t="n">
        <v>5</v>
      </c>
      <c r="F9" s="5" t="n">
        <f aca="false">IF(C9="take offer",1,0)</f>
        <v>1</v>
      </c>
      <c r="G9" s="6" t="n">
        <f aca="false">$M$4+$M$3*D9+$M$2*E9</f>
        <v>5.368</v>
      </c>
      <c r="H9" s="7" t="n">
        <f aca="false">EXP(G9)</f>
        <v>214.433571408322</v>
      </c>
      <c r="I9" s="7" t="n">
        <f aca="false">(H9)/(H9+1)</f>
        <v>0.995358197919373</v>
      </c>
    </row>
    <row r="10" customFormat="false" ht="13.8" hidden="false" customHeight="false" outlineLevel="0" collapsed="false">
      <c r="A10" s="0" t="n">
        <v>102</v>
      </c>
      <c r="B10" s="0" t="n">
        <v>46</v>
      </c>
      <c r="C10" s="0" t="s">
        <v>5</v>
      </c>
      <c r="D10" s="0" t="n">
        <v>2700</v>
      </c>
      <c r="E10" s="0" t="n">
        <v>3</v>
      </c>
      <c r="F10" s="5" t="n">
        <f aca="false">IF(C10="take offer",1,0)</f>
        <v>1</v>
      </c>
      <c r="G10" s="6" t="n">
        <f aca="false">$M$4+$M$3*D10+$M$2*E10</f>
        <v>2.07</v>
      </c>
      <c r="H10" s="7" t="n">
        <f aca="false">EXP(G10)</f>
        <v>7.9248231178495</v>
      </c>
      <c r="I10" s="7" t="n">
        <f aca="false">(H10)/(H10+1)</f>
        <v>0.88795296144301</v>
      </c>
    </row>
    <row r="11" customFormat="false" ht="13.8" hidden="false" customHeight="false" outlineLevel="0" collapsed="false">
      <c r="A11" s="0" t="n">
        <v>59</v>
      </c>
      <c r="B11" s="0" t="n">
        <v>36</v>
      </c>
      <c r="C11" s="0" t="s">
        <v>6</v>
      </c>
      <c r="D11" s="0" t="n">
        <v>2600</v>
      </c>
      <c r="E11" s="0" t="n">
        <v>2</v>
      </c>
      <c r="F11" s="5" t="n">
        <f aca="false">IF(C11="take offer",1,0)</f>
        <v>0</v>
      </c>
      <c r="G11" s="6" t="n">
        <f aca="false">$M$4+$M$3*D11+$M$2*E11</f>
        <v>-0.828999999999999</v>
      </c>
      <c r="H11" s="7" t="n">
        <f aca="false">EXP(G11)</f>
        <v>0.436485553705194</v>
      </c>
      <c r="I11" s="7" t="n">
        <f aca="false">(H11)/(H11+1)</f>
        <v>0.303856556426444</v>
      </c>
    </row>
    <row r="12" customFormat="false" ht="13.8" hidden="false" customHeight="false" outlineLevel="0" collapsed="false">
      <c r="A12" s="0" t="n">
        <v>87</v>
      </c>
      <c r="B12" s="0" t="n">
        <v>54</v>
      </c>
      <c r="C12" s="0" t="s">
        <v>5</v>
      </c>
      <c r="D12" s="0" t="n">
        <v>2400</v>
      </c>
      <c r="E12" s="0" t="n">
        <v>4</v>
      </c>
      <c r="F12" s="5" t="n">
        <f aca="false">IF(C12="take offer",1,0)</f>
        <v>1</v>
      </c>
      <c r="G12" s="6" t="n">
        <f aca="false">$M$4+$M$3*D12+$M$2*E12</f>
        <v>2.969</v>
      </c>
      <c r="H12" s="7" t="n">
        <f aca="false">EXP(G12)</f>
        <v>19.4724374191471</v>
      </c>
      <c r="I12" s="7" t="n">
        <f aca="false">(H12)/(H12+1)</f>
        <v>0.951153837741629</v>
      </c>
    </row>
    <row r="13" customFormat="false" ht="13.8" hidden="false" customHeight="false" outlineLevel="0" collapsed="false">
      <c r="A13" s="0" t="n">
        <v>69</v>
      </c>
      <c r="B13" s="0" t="n">
        <v>38</v>
      </c>
      <c r="C13" s="0" t="s">
        <v>5</v>
      </c>
      <c r="D13" s="0" t="n">
        <v>2300</v>
      </c>
      <c r="E13" s="0" t="n">
        <v>5</v>
      </c>
      <c r="F13" s="5" t="n">
        <f aca="false">IF(C13="take offer",1,0)</f>
        <v>1</v>
      </c>
      <c r="G13" s="6" t="n">
        <f aca="false">$M$4+$M$3*D13+$M$2*E13</f>
        <v>4.868</v>
      </c>
      <c r="H13" s="7" t="n">
        <f aca="false">EXP(G13)</f>
        <v>130.060535530826</v>
      </c>
      <c r="I13" s="7" t="n">
        <f aca="false">(H13)/(H13+1)</f>
        <v>0.992369938090442</v>
      </c>
    </row>
    <row r="14" customFormat="false" ht="13.8" hidden="false" customHeight="false" outlineLevel="0" collapsed="false">
      <c r="A14" s="0" t="n">
        <v>53</v>
      </c>
      <c r="B14" s="0" t="n">
        <v>27</v>
      </c>
      <c r="C14" s="0" t="s">
        <v>6</v>
      </c>
      <c r="D14" s="0" t="n">
        <v>1800</v>
      </c>
      <c r="E14" s="0" t="n">
        <v>2</v>
      </c>
      <c r="F14" s="5" t="n">
        <f aca="false">IF(C14="take offer",1,0)</f>
        <v>0</v>
      </c>
      <c r="G14" s="6" t="n">
        <f aca="false">$M$4+$M$3*D14+$M$2*E14</f>
        <v>-4.829</v>
      </c>
      <c r="H14" s="7" t="n">
        <f aca="false">EXP(G14)</f>
        <v>0.00799451178181352</v>
      </c>
      <c r="I14" s="7" t="n">
        <f aca="false">(H14)/(H14+1)</f>
        <v>0.00793110645779387</v>
      </c>
    </row>
    <row r="15" customFormat="false" ht="13.8" hidden="false" customHeight="false" outlineLevel="0" collapsed="false">
      <c r="A15" s="0" t="n">
        <v>88</v>
      </c>
      <c r="B15" s="0" t="n">
        <v>43</v>
      </c>
      <c r="C15" s="0" t="s">
        <v>5</v>
      </c>
      <c r="D15" s="0" t="n">
        <v>2000</v>
      </c>
      <c r="E15" s="0" t="n">
        <v>4</v>
      </c>
      <c r="F15" s="5" t="n">
        <f aca="false">IF(C15="take offer",1,0)</f>
        <v>1</v>
      </c>
      <c r="G15" s="6" t="n">
        <f aca="false">$M$4+$M$3*D15+$M$2*E15</f>
        <v>0.969000000000001</v>
      </c>
      <c r="H15" s="7" t="n">
        <f aca="false">EXP(G15)</f>
        <v>2.63530783342748</v>
      </c>
      <c r="I15" s="7" t="n">
        <f aca="false">(H15)/(H15+1)</f>
        <v>0.724920131713531</v>
      </c>
    </row>
    <row r="16" customFormat="false" ht="13.8" hidden="false" customHeight="false" outlineLevel="0" collapsed="false">
      <c r="A16" s="0" t="n">
        <v>126</v>
      </c>
      <c r="B16" s="0" t="n">
        <v>58</v>
      </c>
      <c r="C16" s="0" t="s">
        <v>5</v>
      </c>
      <c r="D16" s="0" t="n">
        <v>3400</v>
      </c>
      <c r="E16" s="0" t="n">
        <v>6</v>
      </c>
      <c r="F16" s="5" t="n">
        <f aca="false">IF(C16="take offer",1,0)</f>
        <v>1</v>
      </c>
      <c r="G16" s="6" t="n">
        <f aca="false">$M$4+$M$3*D16+$M$2*E16</f>
        <v>12.767</v>
      </c>
      <c r="H16" s="7" t="n">
        <f aca="false">EXP(G16)</f>
        <v>350459.34945488</v>
      </c>
      <c r="I16" s="7" t="n">
        <f aca="false">(H16)/(H16+1)</f>
        <v>0.999997146610161</v>
      </c>
    </row>
    <row r="17" customFormat="false" ht="13.8" hidden="false" customHeight="false" outlineLevel="0" collapsed="false">
      <c r="A17" s="0" t="n">
        <v>45</v>
      </c>
      <c r="B17" s="0" t="n">
        <v>25</v>
      </c>
      <c r="C17" s="0" t="s">
        <v>6</v>
      </c>
      <c r="D17" s="0" t="n">
        <v>2100</v>
      </c>
      <c r="E17" s="0" t="n">
        <v>3</v>
      </c>
      <c r="F17" s="5" t="n">
        <f aca="false">IF(C17="take offer",1,0)</f>
        <v>0</v>
      </c>
      <c r="G17" s="6" t="n">
        <f aca="false">$M$4+$M$3*D17+$M$2*E17</f>
        <v>-0.929999999999999</v>
      </c>
      <c r="H17" s="7" t="n">
        <f aca="false">EXP(G17)</f>
        <v>0.394553710371602</v>
      </c>
      <c r="I17" s="7" t="n">
        <f aca="false">(H17)/(H17+1)</f>
        <v>0.282924714507028</v>
      </c>
    </row>
    <row r="18" customFormat="false" ht="13.8" hidden="false" customHeight="false" outlineLevel="0" collapsed="false">
      <c r="A18" s="0" t="n">
        <v>66</v>
      </c>
      <c r="B18" s="0" t="n">
        <v>36</v>
      </c>
      <c r="C18" s="0" t="s">
        <v>5</v>
      </c>
      <c r="D18" s="0" t="n">
        <v>2400</v>
      </c>
      <c r="E18" s="0" t="n">
        <v>4</v>
      </c>
      <c r="F18" s="5" t="n">
        <f aca="false">IF(C18="take offer",1,0)</f>
        <v>1</v>
      </c>
      <c r="G18" s="6" t="n">
        <f aca="false">$M$4+$M$3*D18+$M$2*E18</f>
        <v>2.969</v>
      </c>
      <c r="H18" s="7" t="n">
        <f aca="false">EXP(G18)</f>
        <v>19.4724374191471</v>
      </c>
      <c r="I18" s="7" t="n">
        <f aca="false">(H18)/(H18+1)</f>
        <v>0.951153837741629</v>
      </c>
    </row>
    <row r="19" customFormat="false" ht="13.8" hidden="false" customHeight="false" outlineLevel="0" collapsed="false">
      <c r="A19" s="0" t="n">
        <v>95</v>
      </c>
      <c r="B19" s="0" t="n">
        <v>49</v>
      </c>
      <c r="C19" s="0" t="s">
        <v>5</v>
      </c>
      <c r="D19" s="0" t="n">
        <v>2300</v>
      </c>
      <c r="E19" s="0" t="n">
        <v>5</v>
      </c>
      <c r="F19" s="5" t="n">
        <f aca="false">IF(C19="take offer",1,0)</f>
        <v>1</v>
      </c>
      <c r="G19" s="6" t="n">
        <f aca="false">$M$4+$M$3*D19+$M$2*E19</f>
        <v>4.868</v>
      </c>
      <c r="H19" s="7" t="n">
        <f aca="false">EXP(G19)</f>
        <v>130.060535530826</v>
      </c>
      <c r="I19" s="7" t="n">
        <f aca="false">(H19)/(H19+1)</f>
        <v>0.992369938090442</v>
      </c>
    </row>
    <row r="20" customFormat="false" ht="13.8" hidden="false" customHeight="false" outlineLevel="0" collapsed="false">
      <c r="A20" s="0" t="n">
        <v>41</v>
      </c>
      <c r="B20" s="0" t="n">
        <v>26</v>
      </c>
      <c r="C20" s="0" t="s">
        <v>6</v>
      </c>
      <c r="D20" s="0" t="n">
        <v>2000</v>
      </c>
      <c r="E20" s="0" t="n">
        <v>2</v>
      </c>
      <c r="F20" s="5" t="n">
        <f aca="false">IF(C20="take offer",1,0)</f>
        <v>0</v>
      </c>
      <c r="G20" s="6" t="n">
        <f aca="false">$M$4+$M$3*D20+$M$2*E20</f>
        <v>-3.829</v>
      </c>
      <c r="H20" s="7" t="n">
        <f aca="false">EXP(G20)</f>
        <v>0.0217313361039054</v>
      </c>
      <c r="I20" s="7" t="n">
        <f aca="false">(H20)/(H20+1)</f>
        <v>0.0212691295020587</v>
      </c>
    </row>
    <row r="21" customFormat="false" ht="13.8" hidden="false" customHeight="false" outlineLevel="0" collapsed="false">
      <c r="A21" s="0" t="n">
        <v>59</v>
      </c>
      <c r="B21" s="0" t="n">
        <v>29</v>
      </c>
      <c r="C21" s="0" t="s">
        <v>6</v>
      </c>
      <c r="D21" s="0" t="n">
        <v>2100</v>
      </c>
      <c r="E21" s="0" t="n">
        <v>3</v>
      </c>
      <c r="F21" s="5" t="n">
        <f aca="false">IF(C21="take offer",1,0)</f>
        <v>0</v>
      </c>
      <c r="G21" s="6" t="n">
        <f aca="false">$M$4+$M$3*D21+$M$2*E21</f>
        <v>-0.929999999999999</v>
      </c>
      <c r="H21" s="7" t="n">
        <f aca="false">EXP(G21)</f>
        <v>0.394553710371602</v>
      </c>
      <c r="I21" s="7" t="n">
        <f aca="false">(H21)/(H21+1)</f>
        <v>0.282924714507028</v>
      </c>
    </row>
    <row r="22" customFormat="false" ht="13.8" hidden="false" customHeight="false" outlineLevel="0" collapsed="false">
      <c r="A22" s="0" t="n">
        <v>68</v>
      </c>
      <c r="B22" s="0" t="n">
        <v>34</v>
      </c>
      <c r="C22" s="0" t="s">
        <v>6</v>
      </c>
      <c r="D22" s="0" t="n">
        <v>2300</v>
      </c>
      <c r="E22" s="0" t="n">
        <v>4</v>
      </c>
      <c r="F22" s="5" t="n">
        <f aca="false">IF(C22="take offer",1,0)</f>
        <v>0</v>
      </c>
      <c r="G22" s="6" t="n">
        <f aca="false">$M$4+$M$3*D22+$M$2*E22</f>
        <v>2.469</v>
      </c>
      <c r="H22" s="7" t="n">
        <f aca="false">EXP(G22)</f>
        <v>11.8106303140482</v>
      </c>
      <c r="I22" s="7" t="n">
        <f aca="false">(H22)/(H22+1)</f>
        <v>0.921939828448301</v>
      </c>
    </row>
    <row r="23" customFormat="false" ht="13.8" hidden="false" customHeight="false" outlineLevel="0" collapsed="false">
      <c r="A23" s="0" t="n">
        <v>110</v>
      </c>
      <c r="B23" s="0" t="n">
        <v>46</v>
      </c>
      <c r="C23" s="0" t="s">
        <v>5</v>
      </c>
      <c r="D23" s="0" t="n">
        <v>2900</v>
      </c>
      <c r="E23" s="0" t="n">
        <v>6</v>
      </c>
      <c r="F23" s="5" t="n">
        <f aca="false">IF(C23="take offer",1,0)</f>
        <v>1</v>
      </c>
      <c r="G23" s="6" t="n">
        <f aca="false">$M$4+$M$3*D23+$M$2*E23</f>
        <v>10.267</v>
      </c>
      <c r="H23" s="7" t="n">
        <f aca="false">EXP(G23)</f>
        <v>28767.4552177363</v>
      </c>
      <c r="I23" s="7" t="n">
        <f aca="false">(H23)/(H23+1)</f>
        <v>0.999965239704654</v>
      </c>
    </row>
    <row r="24" customFormat="false" ht="13.8" hidden="false" customHeight="false" outlineLevel="0" collapsed="false">
      <c r="A24" s="0" t="n">
        <v>58</v>
      </c>
      <c r="B24" s="0" t="n">
        <v>38</v>
      </c>
      <c r="C24" s="0" t="s">
        <v>6</v>
      </c>
      <c r="D24" s="0" t="n">
        <v>2000</v>
      </c>
      <c r="E24" s="0" t="n">
        <v>3</v>
      </c>
      <c r="F24" s="5" t="n">
        <f aca="false">IF(C24="take offer",1,0)</f>
        <v>0</v>
      </c>
      <c r="G24" s="6" t="n">
        <f aca="false">$M$4+$M$3*D24+$M$2*E24</f>
        <v>-1.43</v>
      </c>
      <c r="H24" s="7" t="n">
        <f aca="false">EXP(G24)</f>
        <v>0.239308922243755</v>
      </c>
      <c r="I24" s="7" t="n">
        <f aca="false">(H24)/(H24+1)</f>
        <v>0.193098684233217</v>
      </c>
    </row>
    <row r="25" customFormat="false" ht="13.8" hidden="false" customHeight="false" outlineLevel="0" collapsed="false">
      <c r="A25" s="0" t="n">
        <v>67</v>
      </c>
      <c r="B25" s="0" t="n">
        <v>30</v>
      </c>
      <c r="C25" s="0" t="s">
        <v>6</v>
      </c>
      <c r="D25" s="0" t="n">
        <v>2400</v>
      </c>
      <c r="E25" s="0" t="n">
        <v>2</v>
      </c>
      <c r="F25" s="5" t="n">
        <f aca="false">IF(C25="take offer",1,0)</f>
        <v>0</v>
      </c>
      <c r="G25" s="6" t="n">
        <f aca="false">$M$4+$M$3*D25+$M$2*E25</f>
        <v>-1.829</v>
      </c>
      <c r="H25" s="7" t="n">
        <f aca="false">EXP(G25)</f>
        <v>0.160574061576474</v>
      </c>
      <c r="I25" s="7" t="n">
        <f aca="false">(H25)/(H25+1)</f>
        <v>0.138357444727273</v>
      </c>
    </row>
    <row r="26" customFormat="false" ht="13.8" hidden="false" customHeight="false" outlineLevel="0" collapsed="false">
      <c r="A26" s="0" t="n">
        <v>95</v>
      </c>
      <c r="B26" s="0" t="n">
        <v>55</v>
      </c>
      <c r="C26" s="0" t="s">
        <v>5</v>
      </c>
      <c r="D26" s="0" t="n">
        <v>1500</v>
      </c>
      <c r="E26" s="0" t="n">
        <v>5</v>
      </c>
      <c r="F26" s="5" t="n">
        <f aca="false">IF(C26="take offer",1,0)</f>
        <v>1</v>
      </c>
      <c r="G26" s="6" t="n">
        <f aca="false">$M$4+$M$3*D26+$M$2*E26</f>
        <v>0.868000000000002</v>
      </c>
      <c r="H26" s="7" t="n">
        <f aca="false">EXP(G26)</f>
        <v>2.38214180245798</v>
      </c>
      <c r="I26" s="7" t="n">
        <f aca="false">(H26)/(H26+1)</f>
        <v>0.704329369255527</v>
      </c>
    </row>
    <row r="27" customFormat="false" ht="13.8" hidden="false" customHeight="false" outlineLevel="0" collapsed="false">
      <c r="A27" s="0" t="n">
        <v>116</v>
      </c>
      <c r="B27" s="0" t="n">
        <v>54</v>
      </c>
      <c r="C27" s="0" t="s">
        <v>5</v>
      </c>
      <c r="D27" s="0" t="n">
        <v>1800</v>
      </c>
      <c r="E27" s="0" t="n">
        <v>5</v>
      </c>
      <c r="F27" s="5" t="n">
        <f aca="false">IF(C27="take offer",1,0)</f>
        <v>1</v>
      </c>
      <c r="G27" s="6" t="n">
        <f aca="false">$M$4+$M$3*D27+$M$2*E27</f>
        <v>2.368</v>
      </c>
      <c r="H27" s="7" t="n">
        <f aca="false">EXP(G27)</f>
        <v>10.6760188800714</v>
      </c>
      <c r="I27" s="7" t="n">
        <f aca="false">(H27)/(H27+1)</f>
        <v>0.914354369389827</v>
      </c>
    </row>
    <row r="28" customFormat="false" ht="13.8" hidden="false" customHeight="false" outlineLevel="0" collapsed="false">
      <c r="A28" s="0" t="n">
        <v>43</v>
      </c>
      <c r="B28" s="0" t="n">
        <v>28</v>
      </c>
      <c r="C28" s="0" t="s">
        <v>6</v>
      </c>
      <c r="D28" s="0" t="n">
        <v>1500</v>
      </c>
      <c r="E28" s="0" t="n">
        <v>2</v>
      </c>
      <c r="F28" s="5" t="n">
        <f aca="false">IF(C28="take offer",1,0)</f>
        <v>0</v>
      </c>
      <c r="G28" s="6" t="n">
        <f aca="false">$M$4+$M$3*D28+$M$2*E28</f>
        <v>-6.329</v>
      </c>
      <c r="H28" s="7" t="n">
        <f aca="false">EXP(G28)</f>
        <v>0.00178381669418456</v>
      </c>
      <c r="I28" s="7" t="n">
        <f aca="false">(H28)/(H28+1)</f>
        <v>0.00178064035818729</v>
      </c>
    </row>
    <row r="29" customFormat="false" ht="13.8" hidden="false" customHeight="false" outlineLevel="0" collapsed="false">
      <c r="A29" s="0" t="n">
        <v>118</v>
      </c>
      <c r="B29" s="0" t="n">
        <v>58</v>
      </c>
      <c r="C29" s="0" t="s">
        <v>5</v>
      </c>
      <c r="D29" s="0" t="n">
        <v>2600</v>
      </c>
      <c r="E29" s="0" t="n">
        <v>2</v>
      </c>
      <c r="F29" s="5" t="n">
        <f aca="false">IF(C29="take offer",1,0)</f>
        <v>1</v>
      </c>
      <c r="G29" s="6" t="n">
        <f aca="false">$M$4+$M$3*D29+$M$2*E29</f>
        <v>-0.828999999999999</v>
      </c>
      <c r="H29" s="7" t="n">
        <f aca="false">EXP(G29)</f>
        <v>0.436485553705194</v>
      </c>
      <c r="I29" s="7" t="n">
        <f aca="false">(H29)/(H29+1)</f>
        <v>0.303856556426444</v>
      </c>
    </row>
    <row r="30" customFormat="false" ht="13.8" hidden="false" customHeight="false" outlineLevel="0" collapsed="false">
      <c r="A30" s="0" t="n">
        <v>132</v>
      </c>
      <c r="B30" s="0" t="n">
        <v>49</v>
      </c>
      <c r="C30" s="0" t="s">
        <v>5</v>
      </c>
      <c r="D30" s="0" t="n">
        <v>3400</v>
      </c>
      <c r="E30" s="0" t="n">
        <v>6</v>
      </c>
      <c r="F30" s="5" t="n">
        <f aca="false">IF(C30="take offer",1,0)</f>
        <v>1</v>
      </c>
      <c r="G30" s="6" t="n">
        <f aca="false">$M$4+$M$3*D30+$M$2*E30</f>
        <v>12.767</v>
      </c>
      <c r="H30" s="7" t="n">
        <f aca="false">EXP(G30)</f>
        <v>350459.34945488</v>
      </c>
      <c r="I30" s="7" t="n">
        <f aca="false">(H30)/(H30+1)</f>
        <v>0.999997146610161</v>
      </c>
    </row>
    <row r="31" customFormat="false" ht="13.8" hidden="false" customHeight="false" outlineLevel="0" collapsed="false">
      <c r="A31" s="0" t="n">
        <v>60</v>
      </c>
      <c r="B31" s="0" t="n">
        <v>37</v>
      </c>
      <c r="C31" s="0" t="s">
        <v>5</v>
      </c>
      <c r="D31" s="0" t="n">
        <v>2100</v>
      </c>
      <c r="E31" s="0" t="n">
        <v>4</v>
      </c>
      <c r="F31" s="5" t="n">
        <f aca="false">IF(C31="take offer",1,0)</f>
        <v>1</v>
      </c>
      <c r="G31" s="6" t="n">
        <f aca="false">$M$4+$M$3*D31+$M$2*E31</f>
        <v>1.469</v>
      </c>
      <c r="H31" s="7" t="n">
        <f aca="false">EXP(G31)</f>
        <v>4.34488807981456</v>
      </c>
      <c r="I31" s="7" t="n">
        <f aca="false">(H31)/(H31+1)</f>
        <v>0.812905343373496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1"/>
  <sheetViews>
    <sheetView showFormulas="false" showGridLines="tru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S7" activeCellId="0" sqref="S7"/>
    </sheetView>
  </sheetViews>
  <sheetFormatPr defaultRowHeight="15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4.48"/>
    <col collapsed="false" customWidth="true" hidden="false" outlineLevel="0" max="3" min="3" style="0" width="11.71"/>
    <col collapsed="false" customWidth="true" hidden="false" outlineLevel="0" max="4" min="4" style="0" width="9.77"/>
    <col collapsed="false" customWidth="true" hidden="false" outlineLevel="0" max="5" min="5" style="0" width="8.1"/>
    <col collapsed="false" customWidth="true" hidden="false" outlineLevel="0" max="6" min="6" style="0" width="5.32"/>
    <col collapsed="false" customWidth="true" hidden="false" outlineLevel="0" max="7" min="7" style="1" width="8.79"/>
    <col collapsed="false" customWidth="true" hidden="false" outlineLevel="0" max="8" min="8" style="1" width="13.24"/>
    <col collapsed="false" customWidth="true" hidden="false" outlineLevel="0" max="9" min="9" style="1" width="11.02"/>
    <col collapsed="false" customWidth="true" hidden="false" outlineLevel="0" max="10" min="10" style="0" width="10.73"/>
    <col collapsed="false" customWidth="true" hidden="false" outlineLevel="0" max="11" min="11" style="0" width="3.65"/>
    <col collapsed="false" customWidth="true" hidden="false" outlineLevel="0" max="12" min="12" style="0" width="3.93"/>
    <col collapsed="false" customWidth="true" hidden="false" outlineLevel="0" max="13" min="13" style="0" width="3.65"/>
    <col collapsed="false" customWidth="true" hidden="false" outlineLevel="0" max="14" min="14" style="0" width="3.93"/>
    <col collapsed="false" customWidth="true" hidden="false" outlineLevel="0" max="18" min="18" style="0" width="9.77"/>
    <col collapsed="false" customWidth="true" hidden="false" outlineLevel="0" max="19" min="19" style="0" width="14.9"/>
    <col collapsed="false" customWidth="true" hidden="false" outlineLevel="0" max="20" min="20" style="0" width="6.43"/>
    <col collapsed="false" customWidth="true" hidden="false" outlineLevel="0" max="21" min="21" style="0" width="4.6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7</v>
      </c>
      <c r="G1" s="3" t="s">
        <v>8</v>
      </c>
      <c r="H1" s="3" t="s">
        <v>9</v>
      </c>
      <c r="I1" s="3" t="s">
        <v>10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R1" s="4" t="s">
        <v>11</v>
      </c>
      <c r="S1" s="4" t="s">
        <v>12</v>
      </c>
    </row>
    <row r="2" customFormat="false" ht="13.8" hidden="false" customHeight="false" outlineLevel="0" collapsed="false">
      <c r="A2" s="0" t="n">
        <v>80</v>
      </c>
      <c r="B2" s="0" t="n">
        <v>30</v>
      </c>
      <c r="C2" s="0" t="s">
        <v>5</v>
      </c>
      <c r="D2" s="0" t="n">
        <v>2000</v>
      </c>
      <c r="E2" s="0" t="n">
        <v>4</v>
      </c>
      <c r="F2" s="5" t="n">
        <f aca="false">IF(C2="take offer",1,0)</f>
        <v>1</v>
      </c>
      <c r="G2" s="6" t="n">
        <f aca="false">$S$4+$S$3*D2+$S$2*E2</f>
        <v>0.969000000000001</v>
      </c>
      <c r="H2" s="6" t="n">
        <f aca="false">EXP(G2)</f>
        <v>2.63530783342748</v>
      </c>
      <c r="I2" s="6" t="n">
        <f aca="false">H2/(1+H2)</f>
        <v>0.724920131713531</v>
      </c>
      <c r="J2" s="0" t="n">
        <f aca="false">IF(I2&gt;$S$6,1,0)</f>
        <v>1</v>
      </c>
      <c r="K2" s="0" t="n">
        <f aca="false">IF(AND(J2=1,F2=1),1,0)</f>
        <v>1</v>
      </c>
      <c r="L2" s="0" t="n">
        <f aca="false">IF(AND(J2=0,F2=0),1,0)</f>
        <v>0</v>
      </c>
      <c r="M2" s="0" t="n">
        <f aca="false">IF(AND(J2=1,F2=0),1,0)</f>
        <v>0</v>
      </c>
      <c r="N2" s="0" t="n">
        <f aca="false">IF(AND(J2=0,F2=1),1,0)</f>
        <v>0</v>
      </c>
      <c r="R2" s="8" t="s">
        <v>4</v>
      </c>
      <c r="S2" s="8" t="n">
        <v>2.399</v>
      </c>
    </row>
    <row r="3" customFormat="false" ht="13.8" hidden="false" customHeight="false" outlineLevel="0" collapsed="false">
      <c r="A3" s="0" t="n">
        <v>60</v>
      </c>
      <c r="B3" s="0" t="n">
        <v>34</v>
      </c>
      <c r="C3" s="0" t="s">
        <v>5</v>
      </c>
      <c r="D3" s="0" t="n">
        <v>2100</v>
      </c>
      <c r="E3" s="0" t="n">
        <v>3</v>
      </c>
      <c r="F3" s="5" t="n">
        <f aca="false">IF(C3="take offer",1,0)</f>
        <v>1</v>
      </c>
      <c r="G3" s="6" t="n">
        <f aca="false">$S$4+$S$3*D3+$S$2*E3</f>
        <v>-0.929999999999999</v>
      </c>
      <c r="H3" s="6" t="n">
        <f aca="false">EXP(G3)</f>
        <v>0.394553710371602</v>
      </c>
      <c r="I3" s="6" t="n">
        <f aca="false">H3/(1+H3)</f>
        <v>0.282924714507028</v>
      </c>
      <c r="J3" s="0" t="n">
        <f aca="false">IF(I3&gt;$S$6,1,0)</f>
        <v>0</v>
      </c>
      <c r="K3" s="0" t="n">
        <f aca="false">IF(AND(J3=1,F3=1),1,0)</f>
        <v>0</v>
      </c>
      <c r="L3" s="0" t="n">
        <f aca="false">IF(AND(J3=0,F3=0),1,0)</f>
        <v>0</v>
      </c>
      <c r="M3" s="0" t="n">
        <f aca="false">IF(AND(J3=1,F3=0),1,0)</f>
        <v>0</v>
      </c>
      <c r="N3" s="0" t="n">
        <f aca="false">IF(AND(J3=0,F3=1),1,0)</f>
        <v>1</v>
      </c>
      <c r="R3" s="8" t="s">
        <v>3</v>
      </c>
      <c r="S3" s="8" t="n">
        <v>0.005</v>
      </c>
    </row>
    <row r="4" customFormat="false" ht="13.8" hidden="false" customHeight="false" outlineLevel="0" collapsed="false">
      <c r="A4" s="0" t="n">
        <v>35</v>
      </c>
      <c r="B4" s="0" t="n">
        <v>25</v>
      </c>
      <c r="C4" s="0" t="s">
        <v>6</v>
      </c>
      <c r="D4" s="0" t="n">
        <v>1500</v>
      </c>
      <c r="E4" s="0" t="n">
        <v>2</v>
      </c>
      <c r="F4" s="5" t="n">
        <f aca="false">IF(C4="take offer",1,0)</f>
        <v>0</v>
      </c>
      <c r="G4" s="6" t="n">
        <f aca="false">$S$4+$S$3*D4+$S$2*E4</f>
        <v>-6.329</v>
      </c>
      <c r="H4" s="6" t="n">
        <f aca="false">EXP(G4)</f>
        <v>0.00178381669418456</v>
      </c>
      <c r="I4" s="6" t="n">
        <f aca="false">H4/(1+H4)</f>
        <v>0.00178064035818729</v>
      </c>
      <c r="J4" s="0" t="n">
        <f aca="false">IF(I4&gt;$S$6,1,0)</f>
        <v>0</v>
      </c>
      <c r="K4" s="0" t="n">
        <f aca="false">IF(AND(J4=1,F4=1),1,0)</f>
        <v>0</v>
      </c>
      <c r="L4" s="0" t="n">
        <f aca="false">IF(AND(J4=0,F4=0),1,0)</f>
        <v>1</v>
      </c>
      <c r="M4" s="0" t="n">
        <f aca="false">IF(AND(J4=1,F4=0),1,0)</f>
        <v>0</v>
      </c>
      <c r="N4" s="0" t="n">
        <f aca="false">IF(AND(J4=0,F4=1),1,0)</f>
        <v>0</v>
      </c>
      <c r="R4" s="8" t="s">
        <v>13</v>
      </c>
      <c r="S4" s="8" t="n">
        <v>-18.627</v>
      </c>
    </row>
    <row r="5" customFormat="false" ht="13.8" hidden="false" customHeight="false" outlineLevel="0" collapsed="false">
      <c r="A5" s="0" t="n">
        <v>45</v>
      </c>
      <c r="B5" s="0" t="n">
        <v>27</v>
      </c>
      <c r="C5" s="0" t="s">
        <v>6</v>
      </c>
      <c r="D5" s="0" t="n">
        <v>1800</v>
      </c>
      <c r="E5" s="0" t="n">
        <v>4</v>
      </c>
      <c r="F5" s="5" t="n">
        <f aca="false">IF(C5="take offer",1,0)</f>
        <v>0</v>
      </c>
      <c r="G5" s="6" t="n">
        <f aca="false">$S$4+$S$3*D5+$S$2*E5</f>
        <v>-0.0309999999999988</v>
      </c>
      <c r="H5" s="6" t="n">
        <f aca="false">EXP(G5)</f>
        <v>0.969475573076027</v>
      </c>
      <c r="I5" s="6" t="n">
        <f aca="false">H5/(1+H5)</f>
        <v>0.492250620586195</v>
      </c>
      <c r="J5" s="0" t="n">
        <f aca="false">IF(I5&gt;$S$6,1,0)</f>
        <v>1</v>
      </c>
      <c r="K5" s="0" t="n">
        <f aca="false">IF(AND(J5=1,F5=1),1,0)</f>
        <v>0</v>
      </c>
      <c r="L5" s="0" t="n">
        <f aca="false">IF(AND(J5=0,F5=0),1,0)</f>
        <v>0</v>
      </c>
      <c r="M5" s="0" t="n">
        <f aca="false">IF(AND(J5=1,F5=0),1,0)</f>
        <v>1</v>
      </c>
      <c r="N5" s="0" t="n">
        <f aca="false">IF(AND(J5=0,F5=1),1,0)</f>
        <v>0</v>
      </c>
    </row>
    <row r="6" customFormat="false" ht="13.8" hidden="false" customHeight="false" outlineLevel="0" collapsed="false">
      <c r="A6" s="0" t="n">
        <v>29</v>
      </c>
      <c r="B6" s="0" t="n">
        <v>23</v>
      </c>
      <c r="C6" s="0" t="s">
        <v>6</v>
      </c>
      <c r="D6" s="0" t="n">
        <v>1900</v>
      </c>
      <c r="E6" s="0" t="n">
        <v>2</v>
      </c>
      <c r="F6" s="5" t="n">
        <f aca="false">IF(C6="take offer",1,0)</f>
        <v>0</v>
      </c>
      <c r="G6" s="6" t="n">
        <f aca="false">$S$4+$S$3*D6+$S$2*E6</f>
        <v>-4.329</v>
      </c>
      <c r="H6" s="6" t="n">
        <f aca="false">EXP(G6)</f>
        <v>0.0131807216235387</v>
      </c>
      <c r="I6" s="6" t="n">
        <f aca="false">H6/(1+H6)</f>
        <v>0.0130092503165849</v>
      </c>
      <c r="J6" s="0" t="n">
        <f aca="false">IF(I6&gt;$S$6,1,0)</f>
        <v>0</v>
      </c>
      <c r="K6" s="0" t="n">
        <f aca="false">IF(AND(J6=1,F6=1),1,0)</f>
        <v>0</v>
      </c>
      <c r="L6" s="0" t="n">
        <f aca="false">IF(AND(J6=0,F6=0),1,0)</f>
        <v>1</v>
      </c>
      <c r="M6" s="0" t="n">
        <f aca="false">IF(AND(J6=1,F6=0),1,0)</f>
        <v>0</v>
      </c>
      <c r="N6" s="0" t="n">
        <f aca="false">IF(AND(J6=0,F6=1),1,0)</f>
        <v>0</v>
      </c>
      <c r="R6" s="9" t="s">
        <v>19</v>
      </c>
      <c r="S6" s="9" t="n">
        <v>0.4</v>
      </c>
    </row>
    <row r="7" customFormat="false" ht="13.8" hidden="false" customHeight="false" outlineLevel="0" collapsed="false">
      <c r="A7" s="0" t="n">
        <v>43</v>
      </c>
      <c r="B7" s="0" t="n">
        <v>28</v>
      </c>
      <c r="C7" s="0" t="s">
        <v>6</v>
      </c>
      <c r="D7" s="0" t="n">
        <v>1600</v>
      </c>
      <c r="E7" s="0" t="n">
        <v>3</v>
      </c>
      <c r="F7" s="5" t="n">
        <f aca="false">IF(C7="take offer",1,0)</f>
        <v>0</v>
      </c>
      <c r="G7" s="6" t="n">
        <f aca="false">$S$4+$S$3*D7+$S$2*E7</f>
        <v>-3.43</v>
      </c>
      <c r="H7" s="6" t="n">
        <f aca="false">EXP(G7)</f>
        <v>0.0323869407729071</v>
      </c>
      <c r="I7" s="6" t="n">
        <f aca="false">H7/(1+H7)</f>
        <v>0.0313709322481939</v>
      </c>
      <c r="J7" s="0" t="n">
        <f aca="false">IF(I7&gt;$S$6,1,0)</f>
        <v>0</v>
      </c>
      <c r="K7" s="0" t="n">
        <f aca="false">IF(AND(J7=1,F7=1),1,0)</f>
        <v>0</v>
      </c>
      <c r="L7" s="0" t="n">
        <f aca="false">IF(AND(J7=0,F7=0),1,0)</f>
        <v>1</v>
      </c>
      <c r="M7" s="0" t="n">
        <f aca="false">IF(AND(J7=1,F7=0),1,0)</f>
        <v>0</v>
      </c>
      <c r="N7" s="0" t="n">
        <f aca="false">IF(AND(J7=0,F7=1),1,0)</f>
        <v>0</v>
      </c>
    </row>
    <row r="8" customFormat="false" ht="13.8" hidden="false" customHeight="false" outlineLevel="0" collapsed="false">
      <c r="A8" s="0" t="n">
        <v>34</v>
      </c>
      <c r="B8" s="0" t="n">
        <v>24</v>
      </c>
      <c r="C8" s="0" t="s">
        <v>6</v>
      </c>
      <c r="D8" s="0" t="n">
        <v>1500</v>
      </c>
      <c r="E8" s="0" t="n">
        <v>1</v>
      </c>
      <c r="F8" s="5" t="n">
        <f aca="false">IF(C8="take offer",1,0)</f>
        <v>0</v>
      </c>
      <c r="G8" s="6" t="n">
        <f aca="false">$S$4+$S$3*D8+$S$2*E8</f>
        <v>-8.728</v>
      </c>
      <c r="H8" s="6" t="n">
        <f aca="false">EXP(G8)</f>
        <v>0.000161986104678526</v>
      </c>
      <c r="I8" s="6" t="n">
        <f aca="false">H8/(1+H8)</f>
        <v>0.000161959869430163</v>
      </c>
      <c r="J8" s="0" t="n">
        <f aca="false">IF(I8&gt;$S$6,1,0)</f>
        <v>0</v>
      </c>
      <c r="K8" s="0" t="n">
        <f aca="false">IF(AND(J8=1,F8=1),1,0)</f>
        <v>0</v>
      </c>
      <c r="L8" s="0" t="n">
        <f aca="false">IF(AND(J8=0,F8=0),1,0)</f>
        <v>1</v>
      </c>
      <c r="M8" s="0" t="n">
        <f aca="false">IF(AND(J8=1,F8=0),1,0)</f>
        <v>0</v>
      </c>
      <c r="N8" s="0" t="n">
        <f aca="false">IF(AND(J8=0,F8=1),1,0)</f>
        <v>0</v>
      </c>
    </row>
    <row r="9" customFormat="false" ht="13.8" hidden="false" customHeight="false" outlineLevel="0" collapsed="false">
      <c r="A9" s="0" t="n">
        <v>104</v>
      </c>
      <c r="B9" s="0" t="n">
        <v>43</v>
      </c>
      <c r="C9" s="0" t="s">
        <v>5</v>
      </c>
      <c r="D9" s="0" t="n">
        <v>2400</v>
      </c>
      <c r="E9" s="0" t="n">
        <v>5</v>
      </c>
      <c r="F9" s="5" t="n">
        <f aca="false">IF(C9="take offer",1,0)</f>
        <v>1</v>
      </c>
      <c r="G9" s="6" t="n">
        <f aca="false">$S$4+$S$3*D9+$S$2*E9</f>
        <v>5.368</v>
      </c>
      <c r="H9" s="6" t="n">
        <f aca="false">EXP(G9)</f>
        <v>214.433571408322</v>
      </c>
      <c r="I9" s="6" t="n">
        <f aca="false">H9/(1+H9)</f>
        <v>0.995358197919373</v>
      </c>
      <c r="J9" s="0" t="n">
        <f aca="false">IF(I9&gt;$S$6,1,0)</f>
        <v>1</v>
      </c>
      <c r="K9" s="0" t="n">
        <f aca="false">IF(AND(J9=1,F9=1),1,0)</f>
        <v>1</v>
      </c>
      <c r="L9" s="0" t="n">
        <f aca="false">IF(AND(J9=0,F9=0),1,0)</f>
        <v>0</v>
      </c>
      <c r="M9" s="0" t="n">
        <f aca="false">IF(AND(J9=1,F9=0),1,0)</f>
        <v>0</v>
      </c>
      <c r="N9" s="0" t="n">
        <f aca="false">IF(AND(J9=0,F9=1),1,0)</f>
        <v>0</v>
      </c>
    </row>
    <row r="10" customFormat="false" ht="13.8" hidden="false" customHeight="false" outlineLevel="0" collapsed="false">
      <c r="A10" s="0" t="n">
        <v>102</v>
      </c>
      <c r="B10" s="0" t="n">
        <v>46</v>
      </c>
      <c r="C10" s="0" t="s">
        <v>5</v>
      </c>
      <c r="D10" s="0" t="n">
        <v>2700</v>
      </c>
      <c r="E10" s="0" t="n">
        <v>3</v>
      </c>
      <c r="F10" s="5" t="n">
        <f aca="false">IF(C10="take offer",1,0)</f>
        <v>1</v>
      </c>
      <c r="G10" s="6" t="n">
        <f aca="false">$S$4+$S$3*D10+$S$2*E10</f>
        <v>2.07</v>
      </c>
      <c r="H10" s="6" t="n">
        <f aca="false">EXP(G10)</f>
        <v>7.9248231178495</v>
      </c>
      <c r="I10" s="6" t="n">
        <f aca="false">H10/(1+H10)</f>
        <v>0.88795296144301</v>
      </c>
      <c r="J10" s="0" t="n">
        <f aca="false">IF(I10&gt;$S$6,1,0)</f>
        <v>1</v>
      </c>
      <c r="K10" s="0" t="n">
        <f aca="false">IF(AND(J10=1,F10=1),1,0)</f>
        <v>1</v>
      </c>
      <c r="L10" s="0" t="n">
        <f aca="false">IF(AND(J10=0,F10=0),1,0)</f>
        <v>0</v>
      </c>
      <c r="M10" s="0" t="n">
        <f aca="false">IF(AND(J10=1,F10=0),1,0)</f>
        <v>0</v>
      </c>
      <c r="N10" s="0" t="n">
        <f aca="false">IF(AND(J10=0,F10=1),1,0)</f>
        <v>0</v>
      </c>
    </row>
    <row r="11" customFormat="false" ht="13.8" hidden="false" customHeight="false" outlineLevel="0" collapsed="false">
      <c r="A11" s="0" t="n">
        <v>59</v>
      </c>
      <c r="B11" s="0" t="n">
        <v>36</v>
      </c>
      <c r="C11" s="0" t="s">
        <v>6</v>
      </c>
      <c r="D11" s="0" t="n">
        <v>2600</v>
      </c>
      <c r="E11" s="0" t="n">
        <v>2</v>
      </c>
      <c r="F11" s="5" t="n">
        <f aca="false">IF(C11="take offer",1,0)</f>
        <v>0</v>
      </c>
      <c r="G11" s="6" t="n">
        <f aca="false">$S$4+$S$3*D11+$S$2*E11</f>
        <v>-0.828999999999999</v>
      </c>
      <c r="H11" s="6" t="n">
        <f aca="false">EXP(G11)</f>
        <v>0.436485553705194</v>
      </c>
      <c r="I11" s="6" t="n">
        <f aca="false">H11/(1+H11)</f>
        <v>0.303856556426444</v>
      </c>
      <c r="J11" s="0" t="n">
        <f aca="false">IF(I11&gt;$S$6,1,0)</f>
        <v>0</v>
      </c>
      <c r="K11" s="0" t="n">
        <f aca="false">IF(AND(J11=1,F11=1),1,0)</f>
        <v>0</v>
      </c>
      <c r="L11" s="0" t="n">
        <f aca="false">IF(AND(J11=0,F11=0),1,0)</f>
        <v>1</v>
      </c>
      <c r="M11" s="0" t="n">
        <f aca="false">IF(AND(J11=1,F11=0),1,0)</f>
        <v>0</v>
      </c>
      <c r="N11" s="0" t="n">
        <f aca="false">IF(AND(J11=0,F11=1),1,0)</f>
        <v>0</v>
      </c>
    </row>
    <row r="12" customFormat="false" ht="13.8" hidden="false" customHeight="false" outlineLevel="0" collapsed="false">
      <c r="A12" s="0" t="n">
        <v>87</v>
      </c>
      <c r="B12" s="0" t="n">
        <v>54</v>
      </c>
      <c r="C12" s="0" t="s">
        <v>5</v>
      </c>
      <c r="D12" s="0" t="n">
        <v>2400</v>
      </c>
      <c r="E12" s="0" t="n">
        <v>4</v>
      </c>
      <c r="F12" s="5" t="n">
        <f aca="false">IF(C12="take offer",1,0)</f>
        <v>1</v>
      </c>
      <c r="G12" s="6" t="n">
        <f aca="false">$S$4+$S$3*D12+$S$2*E12</f>
        <v>2.969</v>
      </c>
      <c r="H12" s="6" t="n">
        <f aca="false">EXP(G12)</f>
        <v>19.4724374191471</v>
      </c>
      <c r="I12" s="6" t="n">
        <f aca="false">H12/(1+H12)</f>
        <v>0.951153837741629</v>
      </c>
      <c r="J12" s="0" t="n">
        <f aca="false">IF(I12&gt;$S$6,1,0)</f>
        <v>1</v>
      </c>
      <c r="K12" s="0" t="n">
        <f aca="false">IF(AND(J12=1,F12=1),1,0)</f>
        <v>1</v>
      </c>
      <c r="L12" s="0" t="n">
        <f aca="false">IF(AND(J12=0,F12=0),1,0)</f>
        <v>0</v>
      </c>
      <c r="M12" s="0" t="n">
        <f aca="false">IF(AND(J12=1,F12=0),1,0)</f>
        <v>0</v>
      </c>
      <c r="N12" s="0" t="n">
        <f aca="false">IF(AND(J12=0,F12=1),1,0)</f>
        <v>0</v>
      </c>
    </row>
    <row r="13" customFormat="false" ht="13.8" hidden="false" customHeight="false" outlineLevel="0" collapsed="false">
      <c r="A13" s="0" t="n">
        <v>69</v>
      </c>
      <c r="B13" s="0" t="n">
        <v>38</v>
      </c>
      <c r="C13" s="0" t="s">
        <v>5</v>
      </c>
      <c r="D13" s="0" t="n">
        <v>2300</v>
      </c>
      <c r="E13" s="0" t="n">
        <v>5</v>
      </c>
      <c r="F13" s="5" t="n">
        <f aca="false">IF(C13="take offer",1,0)</f>
        <v>1</v>
      </c>
      <c r="G13" s="6" t="n">
        <f aca="false">$S$4+$S$3*D13+$S$2*E13</f>
        <v>4.868</v>
      </c>
      <c r="H13" s="6" t="n">
        <f aca="false">EXP(G13)</f>
        <v>130.060535530826</v>
      </c>
      <c r="I13" s="6" t="n">
        <f aca="false">H13/(1+H13)</f>
        <v>0.992369938090442</v>
      </c>
      <c r="J13" s="0" t="n">
        <f aca="false">IF(I13&gt;$S$6,1,0)</f>
        <v>1</v>
      </c>
      <c r="K13" s="0" t="n">
        <f aca="false">IF(AND(J13=1,F13=1),1,0)</f>
        <v>1</v>
      </c>
      <c r="L13" s="0" t="n">
        <f aca="false">IF(AND(J13=0,F13=0),1,0)</f>
        <v>0</v>
      </c>
      <c r="M13" s="0" t="n">
        <f aca="false">IF(AND(J13=1,F13=0),1,0)</f>
        <v>0</v>
      </c>
      <c r="N13" s="0" t="n">
        <f aca="false">IF(AND(J13=0,F13=1),1,0)</f>
        <v>0</v>
      </c>
      <c r="R13" s="10"/>
      <c r="S13" s="11"/>
      <c r="T13" s="12" t="s">
        <v>20</v>
      </c>
      <c r="U13" s="12"/>
    </row>
    <row r="14" customFormat="false" ht="19.7" hidden="false" customHeight="false" outlineLevel="0" collapsed="false">
      <c r="A14" s="0" t="n">
        <v>53</v>
      </c>
      <c r="B14" s="0" t="n">
        <v>27</v>
      </c>
      <c r="C14" s="0" t="s">
        <v>6</v>
      </c>
      <c r="D14" s="0" t="n">
        <v>1800</v>
      </c>
      <c r="E14" s="0" t="n">
        <v>2</v>
      </c>
      <c r="F14" s="5" t="n">
        <f aca="false">IF(C14="take offer",1,0)</f>
        <v>0</v>
      </c>
      <c r="G14" s="6" t="n">
        <f aca="false">$S$4+$S$3*D14+$S$2*E14</f>
        <v>-4.829</v>
      </c>
      <c r="H14" s="6" t="n">
        <f aca="false">EXP(G14)</f>
        <v>0.00799451178181352</v>
      </c>
      <c r="I14" s="6" t="n">
        <f aca="false">H14/(1+H14)</f>
        <v>0.00793110645779387</v>
      </c>
      <c r="J14" s="0" t="n">
        <f aca="false">IF(I14&gt;$S$6,1,0)</f>
        <v>0</v>
      </c>
      <c r="K14" s="0" t="n">
        <f aca="false">IF(AND(J14=1,F14=1),1,0)</f>
        <v>0</v>
      </c>
      <c r="L14" s="0" t="n">
        <f aca="false">IF(AND(J14=0,F14=0),1,0)</f>
        <v>1</v>
      </c>
      <c r="M14" s="0" t="n">
        <f aca="false">IF(AND(J14=1,F14=0),1,0)</f>
        <v>0</v>
      </c>
      <c r="N14" s="0" t="n">
        <f aca="false">IF(AND(J14=0,F14=1),1,0)</f>
        <v>0</v>
      </c>
      <c r="R14" s="13"/>
      <c r="S14" s="14"/>
      <c r="T14" s="15" t="n">
        <v>0</v>
      </c>
      <c r="U14" s="16" t="n">
        <v>1</v>
      </c>
    </row>
    <row r="15" customFormat="false" ht="19.7" hidden="false" customHeight="false" outlineLevel="0" collapsed="false">
      <c r="A15" s="0" t="n">
        <v>88</v>
      </c>
      <c r="B15" s="0" t="n">
        <v>43</v>
      </c>
      <c r="C15" s="0" t="s">
        <v>5</v>
      </c>
      <c r="D15" s="0" t="n">
        <v>2000</v>
      </c>
      <c r="E15" s="0" t="n">
        <v>4</v>
      </c>
      <c r="F15" s="5" t="n">
        <f aca="false">IF(C15="take offer",1,0)</f>
        <v>1</v>
      </c>
      <c r="G15" s="6" t="n">
        <f aca="false">$S$4+$S$3*D15+$S$2*E15</f>
        <v>0.969000000000001</v>
      </c>
      <c r="H15" s="6" t="n">
        <f aca="false">EXP(G15)</f>
        <v>2.63530783342748</v>
      </c>
      <c r="I15" s="6" t="n">
        <f aca="false">H15/(1+H15)</f>
        <v>0.724920131713531</v>
      </c>
      <c r="J15" s="0" t="n">
        <f aca="false">IF(I15&gt;$S$6,1,0)</f>
        <v>1</v>
      </c>
      <c r="K15" s="0" t="n">
        <f aca="false">IF(AND(J15=1,F15=1),1,0)</f>
        <v>1</v>
      </c>
      <c r="L15" s="0" t="n">
        <f aca="false">IF(AND(J15=0,F15=0),1,0)</f>
        <v>0</v>
      </c>
      <c r="M15" s="0" t="n">
        <f aca="false">IF(AND(J15=1,F15=0),1,0)</f>
        <v>0</v>
      </c>
      <c r="N15" s="0" t="n">
        <f aca="false">IF(AND(J15=0,F15=1),1,0)</f>
        <v>0</v>
      </c>
      <c r="R15" s="17" t="s">
        <v>21</v>
      </c>
      <c r="S15" s="15" t="n">
        <v>0</v>
      </c>
      <c r="T15" s="14" t="n">
        <f aca="false">SUM(L2:L31)</f>
        <v>12</v>
      </c>
      <c r="U15" s="18" t="n">
        <f aca="false">SUM(M2:M31)</f>
        <v>2</v>
      </c>
    </row>
    <row r="16" customFormat="false" ht="19.7" hidden="false" customHeight="false" outlineLevel="0" collapsed="false">
      <c r="A16" s="0" t="n">
        <v>126</v>
      </c>
      <c r="B16" s="0" t="n">
        <v>58</v>
      </c>
      <c r="C16" s="0" t="s">
        <v>5</v>
      </c>
      <c r="D16" s="0" t="n">
        <v>3400</v>
      </c>
      <c r="E16" s="0" t="n">
        <v>6</v>
      </c>
      <c r="F16" s="5" t="n">
        <f aca="false">IF(C16="take offer",1,0)</f>
        <v>1</v>
      </c>
      <c r="G16" s="6" t="n">
        <f aca="false">$S$4+$S$3*D16+$S$2*E16</f>
        <v>12.767</v>
      </c>
      <c r="H16" s="6" t="n">
        <f aca="false">EXP(G16)</f>
        <v>350459.34945488</v>
      </c>
      <c r="I16" s="6" t="n">
        <f aca="false">H16/(1+H16)</f>
        <v>0.999997146610161</v>
      </c>
      <c r="J16" s="0" t="n">
        <f aca="false">IF(I16&gt;$S$6,1,0)</f>
        <v>1</v>
      </c>
      <c r="K16" s="0" t="n">
        <f aca="false">IF(AND(J16=1,F16=1),1,0)</f>
        <v>1</v>
      </c>
      <c r="L16" s="0" t="n">
        <f aca="false">IF(AND(J16=0,F16=0),1,0)</f>
        <v>0</v>
      </c>
      <c r="M16" s="0" t="n">
        <f aca="false">IF(AND(J16=1,F16=0),1,0)</f>
        <v>0</v>
      </c>
      <c r="N16" s="0" t="n">
        <f aca="false">IF(AND(J16=0,F16=1),1,0)</f>
        <v>0</v>
      </c>
      <c r="R16" s="17"/>
      <c r="S16" s="19" t="n">
        <v>1</v>
      </c>
      <c r="T16" s="20" t="n">
        <f aca="false">SUM(N2:N31)</f>
        <v>2</v>
      </c>
      <c r="U16" s="21" t="n">
        <f aca="false">SUM(K2:K31)</f>
        <v>14</v>
      </c>
    </row>
    <row r="17" customFormat="false" ht="13.8" hidden="false" customHeight="false" outlineLevel="0" collapsed="false">
      <c r="A17" s="0" t="n">
        <v>45</v>
      </c>
      <c r="B17" s="0" t="n">
        <v>25</v>
      </c>
      <c r="C17" s="0" t="s">
        <v>6</v>
      </c>
      <c r="D17" s="0" t="n">
        <v>2100</v>
      </c>
      <c r="E17" s="0" t="n">
        <v>3</v>
      </c>
      <c r="F17" s="5" t="n">
        <f aca="false">IF(C17="take offer",1,0)</f>
        <v>0</v>
      </c>
      <c r="G17" s="6" t="n">
        <f aca="false">$S$4+$S$3*D17+$S$2*E17</f>
        <v>-0.929999999999999</v>
      </c>
      <c r="H17" s="6" t="n">
        <f aca="false">EXP(G17)</f>
        <v>0.394553710371602</v>
      </c>
      <c r="I17" s="6" t="n">
        <f aca="false">H17/(1+H17)</f>
        <v>0.282924714507028</v>
      </c>
      <c r="J17" s="0" t="n">
        <f aca="false">IF(I17&gt;$S$6,1,0)</f>
        <v>0</v>
      </c>
      <c r="K17" s="0" t="n">
        <f aca="false">IF(AND(J17=1,F17=1),1,0)</f>
        <v>0</v>
      </c>
      <c r="L17" s="0" t="n">
        <f aca="false">IF(AND(J17=0,F17=0),1,0)</f>
        <v>1</v>
      </c>
      <c r="M17" s="0" t="n">
        <f aca="false">IF(AND(J17=1,F17=0),1,0)</f>
        <v>0</v>
      </c>
      <c r="N17" s="0" t="n">
        <f aca="false">IF(AND(J17=0,F17=1),1,0)</f>
        <v>0</v>
      </c>
    </row>
    <row r="18" customFormat="false" ht="13.8" hidden="false" customHeight="false" outlineLevel="0" collapsed="false">
      <c r="A18" s="0" t="n">
        <v>66</v>
      </c>
      <c r="B18" s="0" t="n">
        <v>36</v>
      </c>
      <c r="C18" s="0" t="s">
        <v>5</v>
      </c>
      <c r="D18" s="0" t="n">
        <v>2400</v>
      </c>
      <c r="E18" s="0" t="n">
        <v>4</v>
      </c>
      <c r="F18" s="5" t="n">
        <f aca="false">IF(C18="take offer",1,0)</f>
        <v>1</v>
      </c>
      <c r="G18" s="6" t="n">
        <f aca="false">$S$4+$S$3*D18+$S$2*E18</f>
        <v>2.969</v>
      </c>
      <c r="H18" s="6" t="n">
        <f aca="false">EXP(G18)</f>
        <v>19.4724374191471</v>
      </c>
      <c r="I18" s="6" t="n">
        <f aca="false">H18/(1+H18)</f>
        <v>0.951153837741629</v>
      </c>
      <c r="J18" s="0" t="n">
        <f aca="false">IF(I18&gt;$S$6,1,0)</f>
        <v>1</v>
      </c>
      <c r="K18" s="0" t="n">
        <f aca="false">IF(AND(J18=1,F18=1),1,0)</f>
        <v>1</v>
      </c>
      <c r="L18" s="0" t="n">
        <f aca="false">IF(AND(J18=0,F18=0),1,0)</f>
        <v>0</v>
      </c>
      <c r="M18" s="0" t="n">
        <f aca="false">IF(AND(J18=1,F18=0),1,0)</f>
        <v>0</v>
      </c>
      <c r="N18" s="0" t="n">
        <f aca="false">IF(AND(J18=0,F18=1),1,0)</f>
        <v>0</v>
      </c>
    </row>
    <row r="19" customFormat="false" ht="13.8" hidden="false" customHeight="false" outlineLevel="0" collapsed="false">
      <c r="A19" s="0" t="n">
        <v>95</v>
      </c>
      <c r="B19" s="0" t="n">
        <v>49</v>
      </c>
      <c r="C19" s="0" t="s">
        <v>5</v>
      </c>
      <c r="D19" s="0" t="n">
        <v>2300</v>
      </c>
      <c r="E19" s="0" t="n">
        <v>5</v>
      </c>
      <c r="F19" s="5" t="n">
        <f aca="false">IF(C19="take offer",1,0)</f>
        <v>1</v>
      </c>
      <c r="G19" s="6" t="n">
        <f aca="false">$S$4+$S$3*D19+$S$2*E19</f>
        <v>4.868</v>
      </c>
      <c r="H19" s="6" t="n">
        <f aca="false">EXP(G19)</f>
        <v>130.060535530826</v>
      </c>
      <c r="I19" s="6" t="n">
        <f aca="false">H19/(1+H19)</f>
        <v>0.992369938090442</v>
      </c>
      <c r="J19" s="0" t="n">
        <f aca="false">IF(I19&gt;$S$6,1,0)</f>
        <v>1</v>
      </c>
      <c r="K19" s="0" t="n">
        <f aca="false">IF(AND(J19=1,F19=1),1,0)</f>
        <v>1</v>
      </c>
      <c r="L19" s="0" t="n">
        <f aca="false">IF(AND(J19=0,F19=0),1,0)</f>
        <v>0</v>
      </c>
      <c r="M19" s="0" t="n">
        <f aca="false">IF(AND(J19=1,F19=0),1,0)</f>
        <v>0</v>
      </c>
      <c r="N19" s="0" t="n">
        <f aca="false">IF(AND(J19=0,F19=1),1,0)</f>
        <v>0</v>
      </c>
    </row>
    <row r="20" customFormat="false" ht="13.8" hidden="false" customHeight="false" outlineLevel="0" collapsed="false">
      <c r="A20" s="0" t="n">
        <v>41</v>
      </c>
      <c r="B20" s="0" t="n">
        <v>26</v>
      </c>
      <c r="C20" s="0" t="s">
        <v>6</v>
      </c>
      <c r="D20" s="0" t="n">
        <v>2000</v>
      </c>
      <c r="E20" s="0" t="n">
        <v>2</v>
      </c>
      <c r="F20" s="5" t="n">
        <f aca="false">IF(C20="take offer",1,0)</f>
        <v>0</v>
      </c>
      <c r="G20" s="6" t="n">
        <f aca="false">$S$4+$S$3*D20+$S$2*E20</f>
        <v>-3.829</v>
      </c>
      <c r="H20" s="6" t="n">
        <f aca="false">EXP(G20)</f>
        <v>0.0217313361039054</v>
      </c>
      <c r="I20" s="6" t="n">
        <f aca="false">H20/(1+H20)</f>
        <v>0.0212691295020587</v>
      </c>
      <c r="J20" s="0" t="n">
        <f aca="false">IF(I20&gt;$S$6,1,0)</f>
        <v>0</v>
      </c>
      <c r="K20" s="0" t="n">
        <f aca="false">IF(AND(J20=1,F20=1),1,0)</f>
        <v>0</v>
      </c>
      <c r="L20" s="0" t="n">
        <f aca="false">IF(AND(J20=0,F20=0),1,0)</f>
        <v>1</v>
      </c>
      <c r="M20" s="0" t="n">
        <f aca="false">IF(AND(J20=1,F20=0),1,0)</f>
        <v>0</v>
      </c>
      <c r="N20" s="0" t="n">
        <f aca="false">IF(AND(J20=0,F20=1),1,0)</f>
        <v>0</v>
      </c>
    </row>
    <row r="21" customFormat="false" ht="13.8" hidden="false" customHeight="false" outlineLevel="0" collapsed="false">
      <c r="A21" s="0" t="n">
        <v>59</v>
      </c>
      <c r="B21" s="0" t="n">
        <v>29</v>
      </c>
      <c r="C21" s="0" t="s">
        <v>6</v>
      </c>
      <c r="D21" s="0" t="n">
        <v>2100</v>
      </c>
      <c r="E21" s="0" t="n">
        <v>3</v>
      </c>
      <c r="F21" s="5" t="n">
        <f aca="false">IF(C21="take offer",1,0)</f>
        <v>0</v>
      </c>
      <c r="G21" s="6" t="n">
        <f aca="false">$S$4+$S$3*D21+$S$2*E21</f>
        <v>-0.929999999999999</v>
      </c>
      <c r="H21" s="6" t="n">
        <f aca="false">EXP(G21)</f>
        <v>0.394553710371602</v>
      </c>
      <c r="I21" s="6" t="n">
        <f aca="false">H21/(1+H21)</f>
        <v>0.282924714507028</v>
      </c>
      <c r="J21" s="0" t="n">
        <f aca="false">IF(I21&gt;$S$6,1,0)</f>
        <v>0</v>
      </c>
      <c r="K21" s="0" t="n">
        <f aca="false">IF(AND(J21=1,F21=1),1,0)</f>
        <v>0</v>
      </c>
      <c r="L21" s="0" t="n">
        <f aca="false">IF(AND(J21=0,F21=0),1,0)</f>
        <v>1</v>
      </c>
      <c r="M21" s="0" t="n">
        <f aca="false">IF(AND(J21=1,F21=0),1,0)</f>
        <v>0</v>
      </c>
      <c r="N21" s="0" t="n">
        <f aca="false">IF(AND(J21=0,F21=1),1,0)</f>
        <v>0</v>
      </c>
    </row>
    <row r="22" customFormat="false" ht="13.8" hidden="false" customHeight="false" outlineLevel="0" collapsed="false">
      <c r="A22" s="0" t="n">
        <v>68</v>
      </c>
      <c r="B22" s="0" t="n">
        <v>34</v>
      </c>
      <c r="C22" s="0" t="s">
        <v>6</v>
      </c>
      <c r="D22" s="0" t="n">
        <v>2300</v>
      </c>
      <c r="E22" s="0" t="n">
        <v>4</v>
      </c>
      <c r="F22" s="5" t="n">
        <f aca="false">IF(C22="take offer",1,0)</f>
        <v>0</v>
      </c>
      <c r="G22" s="6" t="n">
        <f aca="false">$S$4+$S$3*D22+$S$2*E22</f>
        <v>2.469</v>
      </c>
      <c r="H22" s="6" t="n">
        <f aca="false">EXP(G22)</f>
        <v>11.8106303140482</v>
      </c>
      <c r="I22" s="6" t="n">
        <f aca="false">H22/(1+H22)</f>
        <v>0.921939828448301</v>
      </c>
      <c r="J22" s="0" t="n">
        <f aca="false">IF(I22&gt;$S$6,1,0)</f>
        <v>1</v>
      </c>
      <c r="K22" s="0" t="n">
        <f aca="false">IF(AND(J22=1,F22=1),1,0)</f>
        <v>0</v>
      </c>
      <c r="L22" s="0" t="n">
        <f aca="false">IF(AND(J22=0,F22=0),1,0)</f>
        <v>0</v>
      </c>
      <c r="M22" s="0" t="n">
        <f aca="false">IF(AND(J22=1,F22=0),1,0)</f>
        <v>1</v>
      </c>
      <c r="N22" s="0" t="n">
        <f aca="false">IF(AND(J22=0,F22=1),1,0)</f>
        <v>0</v>
      </c>
      <c r="S22" s="22" t="s">
        <v>22</v>
      </c>
      <c r="T22" s="23" t="n">
        <f aca="false">(U16+T15)/SUM(T15:U16)</f>
        <v>0.866666666666667</v>
      </c>
    </row>
    <row r="23" customFormat="false" ht="13.8" hidden="false" customHeight="false" outlineLevel="0" collapsed="false">
      <c r="A23" s="0" t="n">
        <v>110</v>
      </c>
      <c r="B23" s="0" t="n">
        <v>46</v>
      </c>
      <c r="C23" s="0" t="s">
        <v>5</v>
      </c>
      <c r="D23" s="0" t="n">
        <v>2900</v>
      </c>
      <c r="E23" s="0" t="n">
        <v>6</v>
      </c>
      <c r="F23" s="5" t="n">
        <f aca="false">IF(C23="take offer",1,0)</f>
        <v>1</v>
      </c>
      <c r="G23" s="6" t="n">
        <f aca="false">$S$4+$S$3*D23+$S$2*E23</f>
        <v>10.267</v>
      </c>
      <c r="H23" s="6" t="n">
        <f aca="false">EXP(G23)</f>
        <v>28767.4552177363</v>
      </c>
      <c r="I23" s="6" t="n">
        <f aca="false">H23/(1+H23)</f>
        <v>0.999965239704654</v>
      </c>
      <c r="J23" s="0" t="n">
        <f aca="false">IF(I23&gt;$S$6,1,0)</f>
        <v>1</v>
      </c>
      <c r="K23" s="0" t="n">
        <f aca="false">IF(AND(J23=1,F23=1),1,0)</f>
        <v>1</v>
      </c>
      <c r="L23" s="0" t="n">
        <f aca="false">IF(AND(J23=0,F23=0),1,0)</f>
        <v>0</v>
      </c>
      <c r="M23" s="0" t="n">
        <f aca="false">IF(AND(J23=1,F23=0),1,0)</f>
        <v>0</v>
      </c>
      <c r="N23" s="0" t="n">
        <f aca="false">IF(AND(J23=0,F23=1),1,0)</f>
        <v>0</v>
      </c>
      <c r="S23" s="2" t="s">
        <v>23</v>
      </c>
      <c r="T23" s="24" t="n">
        <f aca="false">T15/SUM(T15:U15)</f>
        <v>0.857142857142857</v>
      </c>
    </row>
    <row r="24" customFormat="false" ht="13.8" hidden="false" customHeight="false" outlineLevel="0" collapsed="false">
      <c r="A24" s="0" t="n">
        <v>58</v>
      </c>
      <c r="B24" s="0" t="n">
        <v>38</v>
      </c>
      <c r="C24" s="0" t="s">
        <v>6</v>
      </c>
      <c r="D24" s="0" t="n">
        <v>2000</v>
      </c>
      <c r="E24" s="0" t="n">
        <v>3</v>
      </c>
      <c r="F24" s="5" t="n">
        <f aca="false">IF(C24="take offer",1,0)</f>
        <v>0</v>
      </c>
      <c r="G24" s="6" t="n">
        <f aca="false">$S$4+$S$3*D24+$S$2*E24</f>
        <v>-1.43</v>
      </c>
      <c r="H24" s="6" t="n">
        <f aca="false">EXP(G24)</f>
        <v>0.239308922243755</v>
      </c>
      <c r="I24" s="6" t="n">
        <f aca="false">H24/(1+H24)</f>
        <v>0.193098684233217</v>
      </c>
      <c r="J24" s="0" t="n">
        <f aca="false">IF(I24&gt;$S$6,1,0)</f>
        <v>0</v>
      </c>
      <c r="K24" s="0" t="n">
        <f aca="false">IF(AND(J24=1,F24=1),1,0)</f>
        <v>0</v>
      </c>
      <c r="L24" s="0" t="n">
        <f aca="false">IF(AND(J24=0,F24=0),1,0)</f>
        <v>1</v>
      </c>
      <c r="M24" s="0" t="n">
        <f aca="false">IF(AND(J24=1,F24=0),1,0)</f>
        <v>0</v>
      </c>
      <c r="N24" s="0" t="n">
        <f aca="false">IF(AND(J24=0,F24=1),1,0)</f>
        <v>0</v>
      </c>
      <c r="S24" s="2" t="s">
        <v>24</v>
      </c>
      <c r="T24" s="24" t="n">
        <f aca="false">U16/SUM(T16:U16)</f>
        <v>0.875</v>
      </c>
    </row>
    <row r="25" customFormat="false" ht="13.8" hidden="false" customHeight="false" outlineLevel="0" collapsed="false">
      <c r="A25" s="0" t="n">
        <v>67</v>
      </c>
      <c r="B25" s="0" t="n">
        <v>30</v>
      </c>
      <c r="C25" s="0" t="s">
        <v>6</v>
      </c>
      <c r="D25" s="0" t="n">
        <v>2400</v>
      </c>
      <c r="E25" s="0" t="n">
        <v>2</v>
      </c>
      <c r="F25" s="5" t="n">
        <f aca="false">IF(C25="take offer",1,0)</f>
        <v>0</v>
      </c>
      <c r="G25" s="6" t="n">
        <f aca="false">$S$4+$S$3*D25+$S$2*E25</f>
        <v>-1.829</v>
      </c>
      <c r="H25" s="6" t="n">
        <f aca="false">EXP(G25)</f>
        <v>0.160574061576474</v>
      </c>
      <c r="I25" s="6" t="n">
        <f aca="false">H25/(1+H25)</f>
        <v>0.138357444727273</v>
      </c>
      <c r="J25" s="0" t="n">
        <f aca="false">IF(I25&gt;$S$6,1,0)</f>
        <v>0</v>
      </c>
      <c r="K25" s="0" t="n">
        <f aca="false">IF(AND(J25=1,F25=1),1,0)</f>
        <v>0</v>
      </c>
      <c r="L25" s="0" t="n">
        <f aca="false">IF(AND(J25=0,F25=0),1,0)</f>
        <v>1</v>
      </c>
      <c r="M25" s="0" t="n">
        <f aca="false">IF(AND(J25=1,F25=0),1,0)</f>
        <v>0</v>
      </c>
      <c r="N25" s="0" t="n">
        <f aca="false">IF(AND(J25=0,F25=1),1,0)</f>
        <v>0</v>
      </c>
    </row>
    <row r="26" customFormat="false" ht="13.8" hidden="false" customHeight="false" outlineLevel="0" collapsed="false">
      <c r="A26" s="0" t="n">
        <v>95</v>
      </c>
      <c r="B26" s="0" t="n">
        <v>55</v>
      </c>
      <c r="C26" s="0" t="s">
        <v>5</v>
      </c>
      <c r="D26" s="0" t="n">
        <v>1500</v>
      </c>
      <c r="E26" s="0" t="n">
        <v>5</v>
      </c>
      <c r="F26" s="5" t="n">
        <f aca="false">IF(C26="take offer",1,0)</f>
        <v>1</v>
      </c>
      <c r="G26" s="6" t="n">
        <f aca="false">$S$4+$S$3*D26+$S$2*E26</f>
        <v>0.868000000000002</v>
      </c>
      <c r="H26" s="6" t="n">
        <f aca="false">EXP(G26)</f>
        <v>2.38214180245798</v>
      </c>
      <c r="I26" s="6" t="n">
        <f aca="false">H26/(1+H26)</f>
        <v>0.704329369255527</v>
      </c>
      <c r="J26" s="0" t="n">
        <f aca="false">IF(I26&gt;$S$6,1,0)</f>
        <v>1</v>
      </c>
      <c r="K26" s="0" t="n">
        <f aca="false">IF(AND(J26=1,F26=1),1,0)</f>
        <v>1</v>
      </c>
      <c r="L26" s="0" t="n">
        <f aca="false">IF(AND(J26=0,F26=0),1,0)</f>
        <v>0</v>
      </c>
      <c r="M26" s="0" t="n">
        <f aca="false">IF(AND(J26=1,F26=0),1,0)</f>
        <v>0</v>
      </c>
      <c r="N26" s="0" t="n">
        <f aca="false">IF(AND(J26=0,F26=1),1,0)</f>
        <v>0</v>
      </c>
    </row>
    <row r="27" customFormat="false" ht="13.8" hidden="false" customHeight="false" outlineLevel="0" collapsed="false">
      <c r="A27" s="0" t="n">
        <v>116</v>
      </c>
      <c r="B27" s="0" t="n">
        <v>54</v>
      </c>
      <c r="C27" s="0" t="s">
        <v>5</v>
      </c>
      <c r="D27" s="0" t="n">
        <v>1800</v>
      </c>
      <c r="E27" s="0" t="n">
        <v>5</v>
      </c>
      <c r="F27" s="5" t="n">
        <f aca="false">IF(C27="take offer",1,0)</f>
        <v>1</v>
      </c>
      <c r="G27" s="6" t="n">
        <f aca="false">$S$4+$S$3*D27+$S$2*E27</f>
        <v>2.368</v>
      </c>
      <c r="H27" s="6" t="n">
        <f aca="false">EXP(G27)</f>
        <v>10.6760188800714</v>
      </c>
      <c r="I27" s="6" t="n">
        <f aca="false">H27/(1+H27)</f>
        <v>0.914354369389827</v>
      </c>
      <c r="J27" s="0" t="n">
        <f aca="false">IF(I27&gt;$S$6,1,0)</f>
        <v>1</v>
      </c>
      <c r="K27" s="0" t="n">
        <f aca="false">IF(AND(J27=1,F27=1),1,0)</f>
        <v>1</v>
      </c>
      <c r="L27" s="0" t="n">
        <f aca="false">IF(AND(J27=0,F27=0),1,0)</f>
        <v>0</v>
      </c>
      <c r="M27" s="0" t="n">
        <f aca="false">IF(AND(J27=1,F27=0),1,0)</f>
        <v>0</v>
      </c>
      <c r="N27" s="0" t="n">
        <f aca="false">IF(AND(J27=0,F27=1),1,0)</f>
        <v>0</v>
      </c>
    </row>
    <row r="28" customFormat="false" ht="13.8" hidden="false" customHeight="false" outlineLevel="0" collapsed="false">
      <c r="A28" s="0" t="n">
        <v>43</v>
      </c>
      <c r="B28" s="0" t="n">
        <v>28</v>
      </c>
      <c r="C28" s="0" t="s">
        <v>6</v>
      </c>
      <c r="D28" s="0" t="n">
        <v>1500</v>
      </c>
      <c r="E28" s="0" t="n">
        <v>2</v>
      </c>
      <c r="F28" s="5" t="n">
        <f aca="false">IF(C28="take offer",1,0)</f>
        <v>0</v>
      </c>
      <c r="G28" s="6" t="n">
        <f aca="false">$S$4+$S$3*D28+$S$2*E28</f>
        <v>-6.329</v>
      </c>
      <c r="H28" s="6" t="n">
        <f aca="false">EXP(G28)</f>
        <v>0.00178381669418456</v>
      </c>
      <c r="I28" s="6" t="n">
        <f aca="false">H28/(1+H28)</f>
        <v>0.00178064035818729</v>
      </c>
      <c r="J28" s="0" t="n">
        <f aca="false">IF(I28&gt;$S$6,1,0)</f>
        <v>0</v>
      </c>
      <c r="K28" s="0" t="n">
        <f aca="false">IF(AND(J28=1,F28=1),1,0)</f>
        <v>0</v>
      </c>
      <c r="L28" s="0" t="n">
        <f aca="false">IF(AND(J28=0,F28=0),1,0)</f>
        <v>1</v>
      </c>
      <c r="M28" s="0" t="n">
        <f aca="false">IF(AND(J28=1,F28=0),1,0)</f>
        <v>0</v>
      </c>
      <c r="N28" s="0" t="n">
        <f aca="false">IF(AND(J28=0,F28=1),1,0)</f>
        <v>0</v>
      </c>
    </row>
    <row r="29" customFormat="false" ht="13.8" hidden="false" customHeight="false" outlineLevel="0" collapsed="false">
      <c r="A29" s="0" t="n">
        <v>118</v>
      </c>
      <c r="B29" s="0" t="n">
        <v>58</v>
      </c>
      <c r="C29" s="0" t="s">
        <v>5</v>
      </c>
      <c r="D29" s="0" t="n">
        <v>2600</v>
      </c>
      <c r="E29" s="0" t="n">
        <v>2</v>
      </c>
      <c r="F29" s="5" t="n">
        <f aca="false">IF(C29="take offer",1,0)</f>
        <v>1</v>
      </c>
      <c r="G29" s="6" t="n">
        <f aca="false">$S$4+$S$3*D29+$S$2*E29</f>
        <v>-0.828999999999999</v>
      </c>
      <c r="H29" s="6" t="n">
        <f aca="false">EXP(G29)</f>
        <v>0.436485553705194</v>
      </c>
      <c r="I29" s="6" t="n">
        <f aca="false">H29/(1+H29)</f>
        <v>0.303856556426444</v>
      </c>
      <c r="J29" s="0" t="n">
        <f aca="false">IF(I29&gt;$S$6,1,0)</f>
        <v>0</v>
      </c>
      <c r="K29" s="0" t="n">
        <f aca="false">IF(AND(J29=1,F29=1),1,0)</f>
        <v>0</v>
      </c>
      <c r="L29" s="0" t="n">
        <f aca="false">IF(AND(J29=0,F29=0),1,0)</f>
        <v>0</v>
      </c>
      <c r="M29" s="0" t="n">
        <f aca="false">IF(AND(J29=1,F29=0),1,0)</f>
        <v>0</v>
      </c>
      <c r="N29" s="0" t="n">
        <f aca="false">IF(AND(J29=0,F29=1),1,0)</f>
        <v>1</v>
      </c>
    </row>
    <row r="30" customFormat="false" ht="13.8" hidden="false" customHeight="false" outlineLevel="0" collapsed="false">
      <c r="A30" s="0" t="n">
        <v>132</v>
      </c>
      <c r="B30" s="0" t="n">
        <v>49</v>
      </c>
      <c r="C30" s="0" t="s">
        <v>5</v>
      </c>
      <c r="D30" s="0" t="n">
        <v>3400</v>
      </c>
      <c r="E30" s="0" t="n">
        <v>6</v>
      </c>
      <c r="F30" s="5" t="n">
        <f aca="false">IF(C30="take offer",1,0)</f>
        <v>1</v>
      </c>
      <c r="G30" s="6" t="n">
        <f aca="false">$S$4+$S$3*D30+$S$2*E30</f>
        <v>12.767</v>
      </c>
      <c r="H30" s="6" t="n">
        <f aca="false">EXP(G30)</f>
        <v>350459.34945488</v>
      </c>
      <c r="I30" s="6" t="n">
        <f aca="false">H30/(1+H30)</f>
        <v>0.999997146610161</v>
      </c>
      <c r="J30" s="0" t="n">
        <f aca="false">IF(I30&gt;$S$6,1,0)</f>
        <v>1</v>
      </c>
      <c r="K30" s="0" t="n">
        <f aca="false">IF(AND(J30=1,F30=1),1,0)</f>
        <v>1</v>
      </c>
      <c r="L30" s="0" t="n">
        <f aca="false">IF(AND(J30=0,F30=0),1,0)</f>
        <v>0</v>
      </c>
      <c r="M30" s="0" t="n">
        <f aca="false">IF(AND(J30=1,F30=0),1,0)</f>
        <v>0</v>
      </c>
      <c r="N30" s="0" t="n">
        <f aca="false">IF(AND(J30=0,F30=1),1,0)</f>
        <v>0</v>
      </c>
    </row>
    <row r="31" customFormat="false" ht="13.8" hidden="false" customHeight="false" outlineLevel="0" collapsed="false">
      <c r="A31" s="0" t="n">
        <v>60</v>
      </c>
      <c r="B31" s="0" t="n">
        <v>37</v>
      </c>
      <c r="C31" s="0" t="s">
        <v>5</v>
      </c>
      <c r="D31" s="0" t="n">
        <v>2100</v>
      </c>
      <c r="E31" s="0" t="n">
        <v>4</v>
      </c>
      <c r="F31" s="5" t="n">
        <f aca="false">IF(C31="take offer",1,0)</f>
        <v>1</v>
      </c>
      <c r="G31" s="6" t="n">
        <f aca="false">$S$4+$S$3*D31+$S$2*E31</f>
        <v>1.469</v>
      </c>
      <c r="H31" s="6" t="n">
        <f aca="false">EXP(G31)</f>
        <v>4.34488807981456</v>
      </c>
      <c r="I31" s="6" t="n">
        <f aca="false">H31/(1+H31)</f>
        <v>0.812905343373496</v>
      </c>
      <c r="J31" s="0" t="n">
        <f aca="false">IF(I31&gt;$S$6,1,0)</f>
        <v>1</v>
      </c>
      <c r="K31" s="0" t="n">
        <f aca="false">IF(AND(J31=1,F31=1),1,0)</f>
        <v>1</v>
      </c>
      <c r="L31" s="0" t="n">
        <f aca="false">IF(AND(J31=0,F31=0),1,0)</f>
        <v>0</v>
      </c>
      <c r="M31" s="0" t="n">
        <f aca="false">IF(AND(J31=1,F31=0),1,0)</f>
        <v>0</v>
      </c>
      <c r="N31" s="0" t="n">
        <f aca="false">IF(AND(J31=0,F31=1),1,0)</f>
        <v>0</v>
      </c>
    </row>
  </sheetData>
  <mergeCells count="2">
    <mergeCell ref="T13:U13"/>
    <mergeCell ref="R15:R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5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1" width="9.29"/>
    <col collapsed="false" customWidth="true" hidden="false" outlineLevel="0" max="8" min="8" style="1" width="11.57"/>
    <col collapsed="false" customWidth="true" hidden="false" outlineLevel="0" max="9" min="9" style="1" width="9.29"/>
    <col collapsed="false" customWidth="true" hidden="false" outlineLevel="0" max="15" min="10" style="0" width="8.67"/>
    <col collapsed="false" customWidth="true" hidden="false" outlineLevel="0" max="16" min="16" style="1" width="9.29"/>
    <col collapsed="false" customWidth="true" hidden="false" outlineLevel="0" max="1025" min="1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7</v>
      </c>
      <c r="G1" s="3" t="s">
        <v>8</v>
      </c>
      <c r="H1" s="3" t="s">
        <v>9</v>
      </c>
      <c r="I1" s="3" t="s">
        <v>10</v>
      </c>
      <c r="O1" s="2" t="s">
        <v>7</v>
      </c>
      <c r="P1" s="3" t="s">
        <v>10</v>
      </c>
      <c r="Q1" s="0" t="s">
        <v>25</v>
      </c>
    </row>
    <row r="2" customFormat="false" ht="15" hidden="false" customHeight="false" outlineLevel="0" collapsed="false">
      <c r="A2" s="0" t="n">
        <v>80</v>
      </c>
      <c r="B2" s="0" t="n">
        <v>30</v>
      </c>
      <c r="C2" s="0" t="s">
        <v>5</v>
      </c>
      <c r="D2" s="0" t="n">
        <v>2000</v>
      </c>
      <c r="E2" s="0" t="n">
        <v>4</v>
      </c>
      <c r="F2" s="0" t="n">
        <v>1</v>
      </c>
      <c r="G2" s="1" t="n">
        <v>0.969000000000002</v>
      </c>
      <c r="H2" s="1" t="n">
        <v>2.63530783342748</v>
      </c>
      <c r="I2" s="1" t="n">
        <v>0.724920131713531</v>
      </c>
      <c r="O2" s="5" t="n">
        <v>1</v>
      </c>
      <c r="P2" s="6" t="n">
        <v>0.999997146610161</v>
      </c>
      <c r="Q2" s="0" t="n">
        <v>1</v>
      </c>
    </row>
    <row r="3" customFormat="false" ht="15" hidden="false" customHeight="false" outlineLevel="0" collapsed="false">
      <c r="A3" s="0" t="n">
        <v>60</v>
      </c>
      <c r="B3" s="0" t="n">
        <v>34</v>
      </c>
      <c r="C3" s="0" t="s">
        <v>5</v>
      </c>
      <c r="D3" s="0" t="n">
        <v>2100</v>
      </c>
      <c r="E3" s="0" t="n">
        <v>3</v>
      </c>
      <c r="F3" s="0" t="n">
        <v>1</v>
      </c>
      <c r="G3" s="1" t="n">
        <v>-0.929999999999999</v>
      </c>
      <c r="H3" s="1" t="n">
        <v>0.394553710371602</v>
      </c>
      <c r="I3" s="1" t="n">
        <v>0.282924714507028</v>
      </c>
      <c r="O3" s="5" t="n">
        <v>1</v>
      </c>
      <c r="P3" s="6" t="n">
        <v>0.999997146610161</v>
      </c>
      <c r="Q3" s="0" t="n">
        <v>1</v>
      </c>
    </row>
    <row r="4" customFormat="false" ht="15" hidden="false" customHeight="false" outlineLevel="0" collapsed="false">
      <c r="A4" s="0" t="n">
        <v>35</v>
      </c>
      <c r="B4" s="0" t="n">
        <v>25</v>
      </c>
      <c r="C4" s="0" t="s">
        <v>6</v>
      </c>
      <c r="D4" s="0" t="n">
        <v>1500</v>
      </c>
      <c r="E4" s="0" t="n">
        <v>2</v>
      </c>
      <c r="F4" s="0" t="n">
        <v>0</v>
      </c>
      <c r="G4" s="1" t="n">
        <v>-6.329</v>
      </c>
      <c r="H4" s="1" t="n">
        <v>0.00178381669418456</v>
      </c>
      <c r="I4" s="1" t="n">
        <v>0.00178064035818729</v>
      </c>
      <c r="O4" s="5" t="n">
        <v>1</v>
      </c>
      <c r="P4" s="6" t="n">
        <v>0.999965239704654</v>
      </c>
      <c r="Q4" s="0" t="n">
        <v>1</v>
      </c>
    </row>
    <row r="5" customFormat="false" ht="15" hidden="false" customHeight="false" outlineLevel="0" collapsed="false">
      <c r="A5" s="0" t="n">
        <v>45</v>
      </c>
      <c r="B5" s="0" t="n">
        <v>27</v>
      </c>
      <c r="C5" s="0" t="s">
        <v>6</v>
      </c>
      <c r="D5" s="0" t="n">
        <v>1800</v>
      </c>
      <c r="E5" s="0" t="n">
        <v>4</v>
      </c>
      <c r="F5" s="0" t="n">
        <v>0</v>
      </c>
      <c r="G5" s="1" t="n">
        <v>-0.0309999999999988</v>
      </c>
      <c r="H5" s="1" t="n">
        <v>0.969475573076027</v>
      </c>
      <c r="I5" s="1" t="n">
        <v>0.492250620586195</v>
      </c>
      <c r="O5" s="5" t="n">
        <v>1</v>
      </c>
      <c r="P5" s="6" t="n">
        <v>0.995358197919373</v>
      </c>
      <c r="Q5" s="0" t="n">
        <f aca="false">Q2+1</f>
        <v>2</v>
      </c>
    </row>
    <row r="6" customFormat="false" ht="15" hidden="false" customHeight="false" outlineLevel="0" collapsed="false">
      <c r="A6" s="0" t="n">
        <v>29</v>
      </c>
      <c r="B6" s="0" t="n">
        <v>23</v>
      </c>
      <c r="C6" s="0" t="s">
        <v>6</v>
      </c>
      <c r="D6" s="0" t="n">
        <v>1900</v>
      </c>
      <c r="E6" s="0" t="n">
        <v>2</v>
      </c>
      <c r="F6" s="0" t="n">
        <v>0</v>
      </c>
      <c r="G6" s="1" t="n">
        <v>-4.329</v>
      </c>
      <c r="H6" s="1" t="n">
        <v>0.0131807216235387</v>
      </c>
      <c r="I6" s="1" t="n">
        <v>0.0130092503165849</v>
      </c>
      <c r="O6" s="5" t="n">
        <v>1</v>
      </c>
      <c r="P6" s="6" t="n">
        <v>0.992369938090442</v>
      </c>
      <c r="Q6" s="0" t="n">
        <f aca="false">Q3+1</f>
        <v>2</v>
      </c>
    </row>
    <row r="7" customFormat="false" ht="15" hidden="false" customHeight="false" outlineLevel="0" collapsed="false">
      <c r="A7" s="0" t="n">
        <v>43</v>
      </c>
      <c r="B7" s="0" t="n">
        <v>28</v>
      </c>
      <c r="C7" s="0" t="s">
        <v>6</v>
      </c>
      <c r="D7" s="0" t="n">
        <v>1600</v>
      </c>
      <c r="E7" s="0" t="n">
        <v>3</v>
      </c>
      <c r="F7" s="0" t="n">
        <v>0</v>
      </c>
      <c r="G7" s="1" t="n">
        <v>-3.43</v>
      </c>
      <c r="H7" s="1" t="n">
        <v>0.0323869407729071</v>
      </c>
      <c r="I7" s="1" t="n">
        <v>0.0313709322481939</v>
      </c>
      <c r="O7" s="5" t="n">
        <v>1</v>
      </c>
      <c r="P7" s="6" t="n">
        <v>0.992369938090442</v>
      </c>
      <c r="Q7" s="0" t="n">
        <f aca="false">Q4+1</f>
        <v>2</v>
      </c>
    </row>
    <row r="8" customFormat="false" ht="15" hidden="false" customHeight="false" outlineLevel="0" collapsed="false">
      <c r="A8" s="0" t="n">
        <v>34</v>
      </c>
      <c r="B8" s="0" t="n">
        <v>24</v>
      </c>
      <c r="C8" s="0" t="s">
        <v>6</v>
      </c>
      <c r="D8" s="0" t="n">
        <v>1500</v>
      </c>
      <c r="E8" s="0" t="n">
        <v>1</v>
      </c>
      <c r="F8" s="0" t="n">
        <v>0</v>
      </c>
      <c r="G8" s="1" t="n">
        <v>-8.728</v>
      </c>
      <c r="H8" s="1" t="n">
        <v>0.000161986104678526</v>
      </c>
      <c r="I8" s="1" t="n">
        <v>0.000161959869430163</v>
      </c>
      <c r="O8" s="5" t="n">
        <v>1</v>
      </c>
      <c r="P8" s="6" t="n">
        <v>0.951153837741629</v>
      </c>
      <c r="Q8" s="0" t="n">
        <f aca="false">Q5+1</f>
        <v>3</v>
      </c>
    </row>
    <row r="9" customFormat="false" ht="15" hidden="false" customHeight="false" outlineLevel="0" collapsed="false">
      <c r="A9" s="0" t="n">
        <v>104</v>
      </c>
      <c r="B9" s="0" t="n">
        <v>43</v>
      </c>
      <c r="C9" s="0" t="s">
        <v>5</v>
      </c>
      <c r="D9" s="0" t="n">
        <v>2400</v>
      </c>
      <c r="E9" s="0" t="n">
        <v>5</v>
      </c>
      <c r="F9" s="0" t="n">
        <v>1</v>
      </c>
      <c r="G9" s="1" t="n">
        <v>5.368</v>
      </c>
      <c r="H9" s="1" t="n">
        <v>214.433571408322</v>
      </c>
      <c r="I9" s="1" t="n">
        <v>0.995358197919373</v>
      </c>
      <c r="O9" s="5" t="n">
        <v>1</v>
      </c>
      <c r="P9" s="6" t="n">
        <v>0.951153837741629</v>
      </c>
      <c r="Q9" s="0" t="n">
        <f aca="false">Q6+1</f>
        <v>3</v>
      </c>
    </row>
    <row r="10" customFormat="false" ht="15" hidden="false" customHeight="false" outlineLevel="0" collapsed="false">
      <c r="A10" s="0" t="n">
        <v>102</v>
      </c>
      <c r="B10" s="0" t="n">
        <v>46</v>
      </c>
      <c r="C10" s="0" t="s">
        <v>5</v>
      </c>
      <c r="D10" s="0" t="n">
        <v>2700</v>
      </c>
      <c r="E10" s="0" t="n">
        <v>3</v>
      </c>
      <c r="F10" s="0" t="n">
        <v>1</v>
      </c>
      <c r="G10" s="1" t="n">
        <v>2.07</v>
      </c>
      <c r="H10" s="1" t="n">
        <v>7.9248231178495</v>
      </c>
      <c r="I10" s="1" t="n">
        <v>0.88795296144301</v>
      </c>
      <c r="O10" s="5" t="n">
        <v>0</v>
      </c>
      <c r="P10" s="6" t="n">
        <v>0.921939828448301</v>
      </c>
      <c r="Q10" s="0" t="n">
        <f aca="false">Q7+1</f>
        <v>3</v>
      </c>
    </row>
    <row r="11" customFormat="false" ht="15" hidden="false" customHeight="false" outlineLevel="0" collapsed="false">
      <c r="A11" s="0" t="n">
        <v>59</v>
      </c>
      <c r="B11" s="0" t="n">
        <v>36</v>
      </c>
      <c r="C11" s="0" t="s">
        <v>6</v>
      </c>
      <c r="D11" s="0" t="n">
        <v>2600</v>
      </c>
      <c r="E11" s="0" t="n">
        <v>2</v>
      </c>
      <c r="F11" s="0" t="n">
        <v>0</v>
      </c>
      <c r="G11" s="1" t="n">
        <v>-0.828999999999999</v>
      </c>
      <c r="H11" s="1" t="n">
        <v>0.436485553705194</v>
      </c>
      <c r="I11" s="1" t="n">
        <v>0.303856556426444</v>
      </c>
      <c r="O11" s="5" t="n">
        <v>1</v>
      </c>
      <c r="P11" s="6" t="n">
        <v>0.914354369389827</v>
      </c>
      <c r="Q11" s="0" t="n">
        <f aca="false">Q8+1</f>
        <v>4</v>
      </c>
    </row>
    <row r="12" customFormat="false" ht="15" hidden="false" customHeight="false" outlineLevel="0" collapsed="false">
      <c r="A12" s="0" t="n">
        <v>87</v>
      </c>
      <c r="B12" s="0" t="n">
        <v>54</v>
      </c>
      <c r="C12" s="0" t="s">
        <v>5</v>
      </c>
      <c r="D12" s="0" t="n">
        <v>2400</v>
      </c>
      <c r="E12" s="0" t="n">
        <v>4</v>
      </c>
      <c r="F12" s="0" t="n">
        <v>1</v>
      </c>
      <c r="G12" s="1" t="n">
        <v>2.969</v>
      </c>
      <c r="H12" s="1" t="n">
        <v>19.4724374191471</v>
      </c>
      <c r="I12" s="1" t="n">
        <v>0.951153837741629</v>
      </c>
      <c r="O12" s="5" t="n">
        <v>1</v>
      </c>
      <c r="P12" s="6" t="n">
        <v>0.88795296144301</v>
      </c>
      <c r="Q12" s="0" t="n">
        <f aca="false">Q9+1</f>
        <v>4</v>
      </c>
    </row>
    <row r="13" customFormat="false" ht="15" hidden="false" customHeight="false" outlineLevel="0" collapsed="false">
      <c r="A13" s="0" t="n">
        <v>69</v>
      </c>
      <c r="B13" s="0" t="n">
        <v>38</v>
      </c>
      <c r="C13" s="0" t="s">
        <v>5</v>
      </c>
      <c r="D13" s="0" t="n">
        <v>2300</v>
      </c>
      <c r="E13" s="0" t="n">
        <v>5</v>
      </c>
      <c r="F13" s="0" t="n">
        <v>1</v>
      </c>
      <c r="G13" s="1" t="n">
        <v>4.868</v>
      </c>
      <c r="H13" s="1" t="n">
        <v>130.060535530826</v>
      </c>
      <c r="I13" s="1" t="n">
        <v>0.992369938090442</v>
      </c>
      <c r="O13" s="5" t="n">
        <v>1</v>
      </c>
      <c r="P13" s="6" t="n">
        <v>0.812905343373496</v>
      </c>
      <c r="Q13" s="0" t="n">
        <f aca="false">Q10+1</f>
        <v>4</v>
      </c>
    </row>
    <row r="14" customFormat="false" ht="15" hidden="false" customHeight="false" outlineLevel="0" collapsed="false">
      <c r="A14" s="0" t="n">
        <v>53</v>
      </c>
      <c r="B14" s="0" t="n">
        <v>27</v>
      </c>
      <c r="C14" s="0" t="s">
        <v>6</v>
      </c>
      <c r="D14" s="0" t="n">
        <v>1800</v>
      </c>
      <c r="E14" s="0" t="n">
        <v>2</v>
      </c>
      <c r="F14" s="0" t="n">
        <v>0</v>
      </c>
      <c r="G14" s="1" t="n">
        <v>-4.829</v>
      </c>
      <c r="H14" s="1" t="n">
        <v>0.00799451178181352</v>
      </c>
      <c r="I14" s="1" t="n">
        <v>0.00793110645779387</v>
      </c>
      <c r="O14" s="5" t="n">
        <v>1</v>
      </c>
      <c r="P14" s="6" t="n">
        <v>0.724920131713531</v>
      </c>
      <c r="Q14" s="0" t="n">
        <f aca="false">Q11+1</f>
        <v>5</v>
      </c>
    </row>
    <row r="15" customFormat="false" ht="15" hidden="false" customHeight="false" outlineLevel="0" collapsed="false">
      <c r="A15" s="0" t="n">
        <v>88</v>
      </c>
      <c r="B15" s="0" t="n">
        <v>43</v>
      </c>
      <c r="C15" s="0" t="s">
        <v>5</v>
      </c>
      <c r="D15" s="0" t="n">
        <v>2000</v>
      </c>
      <c r="E15" s="0" t="n">
        <v>4</v>
      </c>
      <c r="F15" s="0" t="n">
        <v>1</v>
      </c>
      <c r="G15" s="1" t="n">
        <v>0.969000000000002</v>
      </c>
      <c r="H15" s="1" t="n">
        <v>2.63530783342748</v>
      </c>
      <c r="I15" s="1" t="n">
        <v>0.724920131713531</v>
      </c>
      <c r="O15" s="5" t="n">
        <v>1</v>
      </c>
      <c r="P15" s="6" t="n">
        <v>0.724920131713531</v>
      </c>
      <c r="Q15" s="0" t="n">
        <f aca="false">Q12+1</f>
        <v>5</v>
      </c>
    </row>
    <row r="16" customFormat="false" ht="15" hidden="false" customHeight="false" outlineLevel="0" collapsed="false">
      <c r="A16" s="0" t="n">
        <v>126</v>
      </c>
      <c r="B16" s="0" t="n">
        <v>58</v>
      </c>
      <c r="C16" s="0" t="s">
        <v>5</v>
      </c>
      <c r="D16" s="0" t="n">
        <v>3400</v>
      </c>
      <c r="E16" s="0" t="n">
        <v>6</v>
      </c>
      <c r="F16" s="0" t="n">
        <v>1</v>
      </c>
      <c r="G16" s="1" t="n">
        <v>12.767</v>
      </c>
      <c r="H16" s="1" t="n">
        <v>350459.34945488</v>
      </c>
      <c r="I16" s="1" t="n">
        <v>0.999997146610161</v>
      </c>
      <c r="O16" s="5" t="n">
        <v>1</v>
      </c>
      <c r="P16" s="6" t="n">
        <v>0.704329369255527</v>
      </c>
      <c r="Q16" s="0" t="n">
        <f aca="false">Q13+1</f>
        <v>5</v>
      </c>
    </row>
    <row r="17" customFormat="false" ht="15" hidden="false" customHeight="false" outlineLevel="0" collapsed="false">
      <c r="A17" s="0" t="n">
        <v>45</v>
      </c>
      <c r="B17" s="0" t="n">
        <v>25</v>
      </c>
      <c r="C17" s="0" t="s">
        <v>6</v>
      </c>
      <c r="D17" s="0" t="n">
        <v>2100</v>
      </c>
      <c r="E17" s="0" t="n">
        <v>3</v>
      </c>
      <c r="F17" s="0" t="n">
        <v>0</v>
      </c>
      <c r="G17" s="1" t="n">
        <v>-0.929999999999999</v>
      </c>
      <c r="H17" s="1" t="n">
        <v>0.394553710371602</v>
      </c>
      <c r="I17" s="1" t="n">
        <v>0.282924714507028</v>
      </c>
      <c r="O17" s="5" t="n">
        <v>0</v>
      </c>
      <c r="P17" s="6" t="n">
        <v>0.492250620586195</v>
      </c>
      <c r="Q17" s="0" t="n">
        <f aca="false">Q14+1</f>
        <v>6</v>
      </c>
    </row>
    <row r="18" customFormat="false" ht="15" hidden="false" customHeight="false" outlineLevel="0" collapsed="false">
      <c r="A18" s="0" t="n">
        <v>66</v>
      </c>
      <c r="B18" s="0" t="n">
        <v>36</v>
      </c>
      <c r="C18" s="0" t="s">
        <v>5</v>
      </c>
      <c r="D18" s="0" t="n">
        <v>2400</v>
      </c>
      <c r="E18" s="0" t="n">
        <v>4</v>
      </c>
      <c r="F18" s="0" t="n">
        <v>1</v>
      </c>
      <c r="G18" s="1" t="n">
        <v>2.969</v>
      </c>
      <c r="H18" s="1" t="n">
        <v>19.4724374191471</v>
      </c>
      <c r="I18" s="1" t="n">
        <v>0.951153837741629</v>
      </c>
      <c r="O18" s="5" t="n">
        <v>0</v>
      </c>
      <c r="P18" s="6" t="n">
        <v>0.303856556426444</v>
      </c>
      <c r="Q18" s="0" t="n">
        <f aca="false">Q15+1</f>
        <v>6</v>
      </c>
    </row>
    <row r="19" customFormat="false" ht="15" hidden="false" customHeight="false" outlineLevel="0" collapsed="false">
      <c r="A19" s="0" t="n">
        <v>95</v>
      </c>
      <c r="B19" s="0" t="n">
        <v>49</v>
      </c>
      <c r="C19" s="0" t="s">
        <v>5</v>
      </c>
      <c r="D19" s="0" t="n">
        <v>2300</v>
      </c>
      <c r="E19" s="0" t="n">
        <v>5</v>
      </c>
      <c r="F19" s="0" t="n">
        <v>1</v>
      </c>
      <c r="G19" s="1" t="n">
        <v>4.868</v>
      </c>
      <c r="H19" s="1" t="n">
        <v>130.060535530826</v>
      </c>
      <c r="I19" s="1" t="n">
        <v>0.992369938090442</v>
      </c>
      <c r="O19" s="5" t="n">
        <v>1</v>
      </c>
      <c r="P19" s="6" t="n">
        <v>0.303856556426444</v>
      </c>
      <c r="Q19" s="0" t="n">
        <f aca="false">Q16+1</f>
        <v>6</v>
      </c>
    </row>
    <row r="20" customFormat="false" ht="15" hidden="false" customHeight="false" outlineLevel="0" collapsed="false">
      <c r="A20" s="0" t="n">
        <v>41</v>
      </c>
      <c r="B20" s="0" t="n">
        <v>26</v>
      </c>
      <c r="C20" s="0" t="s">
        <v>6</v>
      </c>
      <c r="D20" s="0" t="n">
        <v>2000</v>
      </c>
      <c r="E20" s="0" t="n">
        <v>2</v>
      </c>
      <c r="F20" s="0" t="n">
        <v>0</v>
      </c>
      <c r="G20" s="1" t="n">
        <v>-3.829</v>
      </c>
      <c r="H20" s="1" t="n">
        <v>0.0217313361039054</v>
      </c>
      <c r="I20" s="1" t="n">
        <v>0.0212691295020587</v>
      </c>
      <c r="O20" s="5" t="n">
        <v>1</v>
      </c>
      <c r="P20" s="6" t="n">
        <v>0.282924714507028</v>
      </c>
      <c r="Q20" s="0" t="n">
        <f aca="false">Q17+1</f>
        <v>7</v>
      </c>
    </row>
    <row r="21" customFormat="false" ht="15" hidden="false" customHeight="false" outlineLevel="0" collapsed="false">
      <c r="A21" s="0" t="n">
        <v>59</v>
      </c>
      <c r="B21" s="0" t="n">
        <v>29</v>
      </c>
      <c r="C21" s="0" t="s">
        <v>6</v>
      </c>
      <c r="D21" s="0" t="n">
        <v>2100</v>
      </c>
      <c r="E21" s="0" t="n">
        <v>3</v>
      </c>
      <c r="F21" s="0" t="n">
        <v>0</v>
      </c>
      <c r="G21" s="1" t="n">
        <v>-0.929999999999999</v>
      </c>
      <c r="H21" s="1" t="n">
        <v>0.394553710371602</v>
      </c>
      <c r="I21" s="1" t="n">
        <v>0.282924714507028</v>
      </c>
      <c r="O21" s="5" t="n">
        <v>0</v>
      </c>
      <c r="P21" s="6" t="n">
        <v>0.282924714507028</v>
      </c>
      <c r="Q21" s="0" t="n">
        <f aca="false">Q18+1</f>
        <v>7</v>
      </c>
    </row>
    <row r="22" customFormat="false" ht="15" hidden="false" customHeight="false" outlineLevel="0" collapsed="false">
      <c r="A22" s="0" t="n">
        <v>68</v>
      </c>
      <c r="B22" s="0" t="n">
        <v>34</v>
      </c>
      <c r="C22" s="0" t="s">
        <v>6</v>
      </c>
      <c r="D22" s="0" t="n">
        <v>2300</v>
      </c>
      <c r="E22" s="0" t="n">
        <v>4</v>
      </c>
      <c r="F22" s="0" t="n">
        <v>0</v>
      </c>
      <c r="G22" s="1" t="n">
        <v>2.469</v>
      </c>
      <c r="H22" s="1" t="n">
        <v>11.8106303140482</v>
      </c>
      <c r="I22" s="1" t="n">
        <v>0.921939828448301</v>
      </c>
      <c r="O22" s="5" t="n">
        <v>0</v>
      </c>
      <c r="P22" s="6" t="n">
        <v>0.282924714507028</v>
      </c>
      <c r="Q22" s="0" t="n">
        <f aca="false">Q19+1</f>
        <v>7</v>
      </c>
    </row>
    <row r="23" customFormat="false" ht="15" hidden="false" customHeight="false" outlineLevel="0" collapsed="false">
      <c r="A23" s="0" t="n">
        <v>110</v>
      </c>
      <c r="B23" s="0" t="n">
        <v>46</v>
      </c>
      <c r="C23" s="0" t="s">
        <v>5</v>
      </c>
      <c r="D23" s="0" t="n">
        <v>2900</v>
      </c>
      <c r="E23" s="0" t="n">
        <v>6</v>
      </c>
      <c r="F23" s="0" t="n">
        <v>1</v>
      </c>
      <c r="G23" s="1" t="n">
        <v>10.267</v>
      </c>
      <c r="H23" s="1" t="n">
        <v>28767.4552177363</v>
      </c>
      <c r="I23" s="1" t="n">
        <v>0.999965239704654</v>
      </c>
      <c r="O23" s="5" t="n">
        <v>0</v>
      </c>
      <c r="P23" s="6" t="n">
        <v>0.193098684233217</v>
      </c>
      <c r="Q23" s="0" t="n">
        <f aca="false">Q20+1</f>
        <v>8</v>
      </c>
    </row>
    <row r="24" customFormat="false" ht="15" hidden="false" customHeight="false" outlineLevel="0" collapsed="false">
      <c r="A24" s="0" t="n">
        <v>58</v>
      </c>
      <c r="B24" s="0" t="n">
        <v>38</v>
      </c>
      <c r="C24" s="0" t="s">
        <v>6</v>
      </c>
      <c r="D24" s="0" t="n">
        <v>2000</v>
      </c>
      <c r="E24" s="0" t="n">
        <v>3</v>
      </c>
      <c r="F24" s="0" t="n">
        <v>0</v>
      </c>
      <c r="G24" s="1" t="n">
        <v>-1.43</v>
      </c>
      <c r="H24" s="1" t="n">
        <v>0.239308922243755</v>
      </c>
      <c r="I24" s="1" t="n">
        <v>0.193098684233217</v>
      </c>
      <c r="O24" s="5" t="n">
        <v>0</v>
      </c>
      <c r="P24" s="6" t="n">
        <v>0.138357444727273</v>
      </c>
      <c r="Q24" s="0" t="n">
        <f aca="false">Q21+1</f>
        <v>8</v>
      </c>
    </row>
    <row r="25" customFormat="false" ht="15" hidden="false" customHeight="false" outlineLevel="0" collapsed="false">
      <c r="A25" s="0" t="n">
        <v>67</v>
      </c>
      <c r="B25" s="0" t="n">
        <v>30</v>
      </c>
      <c r="C25" s="0" t="s">
        <v>6</v>
      </c>
      <c r="D25" s="0" t="n">
        <v>2400</v>
      </c>
      <c r="E25" s="0" t="n">
        <v>2</v>
      </c>
      <c r="F25" s="0" t="n">
        <v>0</v>
      </c>
      <c r="G25" s="1" t="n">
        <v>-1.829</v>
      </c>
      <c r="H25" s="1" t="n">
        <v>0.160574061576474</v>
      </c>
      <c r="I25" s="1" t="n">
        <v>0.138357444727273</v>
      </c>
      <c r="O25" s="5" t="n">
        <v>0</v>
      </c>
      <c r="P25" s="6" t="n">
        <v>0.0313709322481939</v>
      </c>
      <c r="Q25" s="0" t="n">
        <f aca="false">Q22+1</f>
        <v>8</v>
      </c>
    </row>
    <row r="26" customFormat="false" ht="15" hidden="false" customHeight="false" outlineLevel="0" collapsed="false">
      <c r="A26" s="0" t="n">
        <v>95</v>
      </c>
      <c r="B26" s="0" t="n">
        <v>55</v>
      </c>
      <c r="C26" s="0" t="s">
        <v>5</v>
      </c>
      <c r="D26" s="0" t="n">
        <v>1500</v>
      </c>
      <c r="E26" s="0" t="n">
        <v>5</v>
      </c>
      <c r="F26" s="0" t="n">
        <v>1</v>
      </c>
      <c r="G26" s="1" t="n">
        <v>0.868000000000002</v>
      </c>
      <c r="H26" s="1" t="n">
        <v>2.38214180245798</v>
      </c>
      <c r="I26" s="1" t="n">
        <v>0.704329369255527</v>
      </c>
      <c r="O26" s="5" t="n">
        <v>0</v>
      </c>
      <c r="P26" s="6" t="n">
        <v>0.0212691295020587</v>
      </c>
      <c r="Q26" s="0" t="n">
        <f aca="false">Q23+1</f>
        <v>9</v>
      </c>
    </row>
    <row r="27" customFormat="false" ht="15" hidden="false" customHeight="false" outlineLevel="0" collapsed="false">
      <c r="A27" s="0" t="n">
        <v>116</v>
      </c>
      <c r="B27" s="0" t="n">
        <v>54</v>
      </c>
      <c r="C27" s="0" t="s">
        <v>5</v>
      </c>
      <c r="D27" s="0" t="n">
        <v>1800</v>
      </c>
      <c r="E27" s="0" t="n">
        <v>5</v>
      </c>
      <c r="F27" s="0" t="n">
        <v>1</v>
      </c>
      <c r="G27" s="1" t="n">
        <v>2.368</v>
      </c>
      <c r="H27" s="1" t="n">
        <v>10.6760188800714</v>
      </c>
      <c r="I27" s="1" t="n">
        <v>0.914354369389827</v>
      </c>
      <c r="O27" s="5" t="n">
        <v>0</v>
      </c>
      <c r="P27" s="6" t="n">
        <v>0.0130092503165849</v>
      </c>
      <c r="Q27" s="0" t="n">
        <f aca="false">Q24+1</f>
        <v>9</v>
      </c>
    </row>
    <row r="28" customFormat="false" ht="15" hidden="false" customHeight="false" outlineLevel="0" collapsed="false">
      <c r="A28" s="0" t="n">
        <v>43</v>
      </c>
      <c r="B28" s="0" t="n">
        <v>28</v>
      </c>
      <c r="C28" s="0" t="s">
        <v>6</v>
      </c>
      <c r="D28" s="0" t="n">
        <v>1500</v>
      </c>
      <c r="E28" s="0" t="n">
        <v>2</v>
      </c>
      <c r="F28" s="0" t="n">
        <v>0</v>
      </c>
      <c r="G28" s="1" t="n">
        <v>-6.329</v>
      </c>
      <c r="H28" s="1" t="n">
        <v>0.00178381669418456</v>
      </c>
      <c r="I28" s="1" t="n">
        <v>0.00178064035818729</v>
      </c>
      <c r="O28" s="5" t="n">
        <v>0</v>
      </c>
      <c r="P28" s="6" t="n">
        <v>0.00793110645779387</v>
      </c>
      <c r="Q28" s="0" t="n">
        <f aca="false">Q25+1</f>
        <v>9</v>
      </c>
    </row>
    <row r="29" customFormat="false" ht="15" hidden="false" customHeight="false" outlineLevel="0" collapsed="false">
      <c r="A29" s="0" t="n">
        <v>118</v>
      </c>
      <c r="B29" s="0" t="n">
        <v>58</v>
      </c>
      <c r="C29" s="0" t="s">
        <v>5</v>
      </c>
      <c r="D29" s="0" t="n">
        <v>2600</v>
      </c>
      <c r="E29" s="0" t="n">
        <v>2</v>
      </c>
      <c r="F29" s="0" t="n">
        <v>1</v>
      </c>
      <c r="G29" s="1" t="n">
        <v>-0.828999999999999</v>
      </c>
      <c r="H29" s="1" t="n">
        <v>0.436485553705194</v>
      </c>
      <c r="I29" s="1" t="n">
        <v>0.303856556426444</v>
      </c>
      <c r="O29" s="5" t="n">
        <v>0</v>
      </c>
      <c r="P29" s="6" t="n">
        <v>0.00178064035818729</v>
      </c>
      <c r="Q29" s="0" t="n">
        <f aca="false">Q26+1</f>
        <v>10</v>
      </c>
    </row>
    <row r="30" customFormat="false" ht="15" hidden="false" customHeight="false" outlineLevel="0" collapsed="false">
      <c r="A30" s="0" t="n">
        <v>132</v>
      </c>
      <c r="B30" s="0" t="n">
        <v>49</v>
      </c>
      <c r="C30" s="0" t="s">
        <v>5</v>
      </c>
      <c r="D30" s="0" t="n">
        <v>3400</v>
      </c>
      <c r="E30" s="0" t="n">
        <v>6</v>
      </c>
      <c r="F30" s="0" t="n">
        <v>1</v>
      </c>
      <c r="G30" s="1" t="n">
        <v>12.767</v>
      </c>
      <c r="H30" s="1" t="n">
        <v>350459.34945488</v>
      </c>
      <c r="I30" s="1" t="n">
        <v>0.999997146610161</v>
      </c>
      <c r="O30" s="5" t="n">
        <v>0</v>
      </c>
      <c r="P30" s="6" t="n">
        <v>0.00178064035818729</v>
      </c>
      <c r="Q30" s="0" t="n">
        <f aca="false">Q27+1</f>
        <v>10</v>
      </c>
    </row>
    <row r="31" customFormat="false" ht="15" hidden="false" customHeight="false" outlineLevel="0" collapsed="false">
      <c r="A31" s="0" t="n">
        <v>60</v>
      </c>
      <c r="B31" s="0" t="n">
        <v>37</v>
      </c>
      <c r="C31" s="0" t="s">
        <v>5</v>
      </c>
      <c r="D31" s="0" t="n">
        <v>2100</v>
      </c>
      <c r="E31" s="0" t="n">
        <v>4</v>
      </c>
      <c r="F31" s="0" t="n">
        <v>1</v>
      </c>
      <c r="G31" s="1" t="n">
        <v>1.469</v>
      </c>
      <c r="H31" s="1" t="n">
        <v>4.34488807981456</v>
      </c>
      <c r="I31" s="1" t="n">
        <v>0.812905343373496</v>
      </c>
      <c r="O31" s="5" t="n">
        <v>0</v>
      </c>
      <c r="P31" s="6" t="n">
        <v>0.000161959869430163</v>
      </c>
      <c r="Q31" s="0" t="n">
        <f aca="false">Q28+1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V1" activeCellId="0" sqref="V1"/>
    </sheetView>
  </sheetViews>
  <sheetFormatPr defaultRowHeight="15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1" width="9.29"/>
    <col collapsed="false" customWidth="true" hidden="false" outlineLevel="0" max="8" min="8" style="1" width="11.57"/>
    <col collapsed="false" customWidth="true" hidden="false" outlineLevel="0" max="9" min="9" style="1" width="9.29"/>
    <col collapsed="false" customWidth="true" hidden="false" outlineLevel="0" max="12" min="10" style="0" width="8.67"/>
    <col collapsed="false" customWidth="true" hidden="false" outlineLevel="0" max="13" min="13" style="1" width="10.71"/>
    <col collapsed="false" customWidth="true" hidden="false" outlineLevel="0" max="18" min="14" style="0" width="8.67"/>
    <col collapsed="false" customWidth="true" hidden="false" outlineLevel="0" max="19" min="19" style="0" width="13.14"/>
    <col collapsed="false" customWidth="true" hidden="false" outlineLevel="0" max="20" min="20" style="0" width="14.43"/>
    <col collapsed="false" customWidth="true" hidden="false" outlineLevel="0" max="21" min="21" style="0" width="19.71"/>
    <col collapsed="false" customWidth="false" hidden="false" outlineLevel="0" max="22" min="22" style="0" width="11.42"/>
    <col collapsed="false" customWidth="true" hidden="false" outlineLevel="0" max="23" min="23" style="0" width="17.58"/>
    <col collapsed="false" customWidth="true" hidden="false" outlineLevel="0" max="24" min="24" style="0" width="11.99"/>
    <col collapsed="false" customWidth="true" hidden="false" outlineLevel="0" max="1025" min="2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7</v>
      </c>
      <c r="G1" s="3" t="s">
        <v>8</v>
      </c>
      <c r="H1" s="3" t="s">
        <v>9</v>
      </c>
      <c r="I1" s="3" t="s">
        <v>10</v>
      </c>
      <c r="L1" s="2" t="s">
        <v>7</v>
      </c>
      <c r="M1" s="3" t="s">
        <v>10</v>
      </c>
      <c r="N1" s="2" t="s">
        <v>25</v>
      </c>
      <c r="O1" s="2" t="s">
        <v>26</v>
      </c>
      <c r="P1" s="2" t="s">
        <v>27</v>
      </c>
    </row>
    <row r="2" customFormat="false" ht="15" hidden="false" customHeight="false" outlineLevel="0" collapsed="false">
      <c r="A2" s="0" t="n">
        <v>80</v>
      </c>
      <c r="B2" s="0" t="n">
        <v>30</v>
      </c>
      <c r="C2" s="0" t="s">
        <v>5</v>
      </c>
      <c r="D2" s="0" t="n">
        <v>2000</v>
      </c>
      <c r="E2" s="0" t="n">
        <v>4</v>
      </c>
      <c r="F2" s="0" t="n">
        <v>1</v>
      </c>
      <c r="G2" s="1" t="n">
        <v>0.969000000000002</v>
      </c>
      <c r="H2" s="1" t="n">
        <v>2.63530783342748</v>
      </c>
      <c r="I2" s="1" t="n">
        <v>0.724920131713531</v>
      </c>
      <c r="L2" s="5" t="n">
        <v>0</v>
      </c>
      <c r="M2" s="6" t="n">
        <v>0.000161959869430163</v>
      </c>
      <c r="N2" s="25" t="n">
        <v>1</v>
      </c>
      <c r="O2" s="5" t="n">
        <f aca="false">1-L2</f>
        <v>1</v>
      </c>
      <c r="P2" s="6" t="n">
        <f aca="false">1-M2</f>
        <v>0.99983804013057</v>
      </c>
    </row>
    <row r="3" customFormat="false" ht="15" hidden="false" customHeight="false" outlineLevel="0" collapsed="false">
      <c r="A3" s="0" t="n">
        <v>60</v>
      </c>
      <c r="B3" s="0" t="n">
        <v>34</v>
      </c>
      <c r="C3" s="0" t="s">
        <v>5</v>
      </c>
      <c r="D3" s="0" t="n">
        <v>2100</v>
      </c>
      <c r="E3" s="0" t="n">
        <v>3</v>
      </c>
      <c r="F3" s="0" t="n">
        <v>1</v>
      </c>
      <c r="G3" s="1" t="n">
        <v>-0.929999999999999</v>
      </c>
      <c r="H3" s="1" t="n">
        <v>0.394553710371602</v>
      </c>
      <c r="I3" s="1" t="n">
        <v>0.282924714507028</v>
      </c>
      <c r="L3" s="5" t="n">
        <v>0</v>
      </c>
      <c r="M3" s="6" t="n">
        <v>0.00178064035818729</v>
      </c>
      <c r="N3" s="25" t="n">
        <v>1</v>
      </c>
      <c r="O3" s="5" t="n">
        <f aca="false">1-L3</f>
        <v>1</v>
      </c>
      <c r="P3" s="6" t="n">
        <f aca="false">1-M3</f>
        <v>0.998219359641813</v>
      </c>
      <c r="S3" s="26"/>
      <c r="T3" s="27" t="s">
        <v>28</v>
      </c>
      <c r="U3" s="28"/>
      <c r="V3" s="28"/>
      <c r="W3" s="29"/>
    </row>
    <row r="4" customFormat="false" ht="15" hidden="false" customHeight="false" outlineLevel="0" collapsed="false">
      <c r="A4" s="0" t="n">
        <v>35</v>
      </c>
      <c r="B4" s="0" t="n">
        <v>25</v>
      </c>
      <c r="C4" s="0" t="s">
        <v>6</v>
      </c>
      <c r="D4" s="0" t="n">
        <v>1500</v>
      </c>
      <c r="E4" s="0" t="n">
        <v>2</v>
      </c>
      <c r="F4" s="0" t="n">
        <v>0</v>
      </c>
      <c r="G4" s="1" t="n">
        <v>-6.329</v>
      </c>
      <c r="H4" s="1" t="n">
        <v>0.00178381669418456</v>
      </c>
      <c r="I4" s="1" t="n">
        <v>0.00178064035818729</v>
      </c>
      <c r="L4" s="5" t="n">
        <v>0</v>
      </c>
      <c r="M4" s="6" t="n">
        <v>0.00178064035818729</v>
      </c>
      <c r="N4" s="25" t="n">
        <v>1</v>
      </c>
      <c r="O4" s="5" t="n">
        <f aca="false">1-L4</f>
        <v>1</v>
      </c>
      <c r="P4" s="6" t="n">
        <f aca="false">1-M4</f>
        <v>0.998219359641813</v>
      </c>
      <c r="S4" s="30" t="s">
        <v>25</v>
      </c>
      <c r="T4" s="31" t="s">
        <v>29</v>
      </c>
      <c r="U4" s="32" t="s">
        <v>30</v>
      </c>
      <c r="V4" s="32" t="s">
        <v>31</v>
      </c>
      <c r="W4" s="33" t="s">
        <v>32</v>
      </c>
    </row>
    <row r="5" customFormat="false" ht="15" hidden="false" customHeight="false" outlineLevel="0" collapsed="false">
      <c r="A5" s="0" t="n">
        <v>45</v>
      </c>
      <c r="B5" s="0" t="n">
        <v>27</v>
      </c>
      <c r="C5" s="0" t="s">
        <v>6</v>
      </c>
      <c r="D5" s="0" t="n">
        <v>1800</v>
      </c>
      <c r="E5" s="0" t="n">
        <v>4</v>
      </c>
      <c r="F5" s="0" t="n">
        <v>0</v>
      </c>
      <c r="G5" s="1" t="n">
        <v>-0.0309999999999988</v>
      </c>
      <c r="H5" s="1" t="n">
        <v>0.969475573076027</v>
      </c>
      <c r="I5" s="1" t="n">
        <v>0.492250620586195</v>
      </c>
      <c r="L5" s="5" t="n">
        <v>0</v>
      </c>
      <c r="M5" s="6" t="n">
        <v>0.00793110645779387</v>
      </c>
      <c r="N5" s="25" t="n">
        <f aca="false">N2+1</f>
        <v>2</v>
      </c>
      <c r="O5" s="5" t="n">
        <f aca="false">1-L5</f>
        <v>1</v>
      </c>
      <c r="P5" s="6" t="n">
        <f aca="false">1-M5</f>
        <v>0.992068893542206</v>
      </c>
      <c r="S5" s="34" t="n">
        <v>1</v>
      </c>
      <c r="T5" s="35" t="n">
        <v>3</v>
      </c>
      <c r="U5" s="36" t="n">
        <v>2.9962767594142</v>
      </c>
      <c r="V5" s="37" t="n">
        <v>0</v>
      </c>
      <c r="W5" s="38" t="n">
        <v>0.00372324058580474</v>
      </c>
    </row>
    <row r="6" customFormat="false" ht="15" hidden="false" customHeight="false" outlineLevel="0" collapsed="false">
      <c r="A6" s="0" t="n">
        <v>29</v>
      </c>
      <c r="B6" s="0" t="n">
        <v>23</v>
      </c>
      <c r="C6" s="0" t="s">
        <v>6</v>
      </c>
      <c r="D6" s="0" t="n">
        <v>1900</v>
      </c>
      <c r="E6" s="0" t="n">
        <v>2</v>
      </c>
      <c r="F6" s="0" t="n">
        <v>0</v>
      </c>
      <c r="G6" s="1" t="n">
        <v>-4.329</v>
      </c>
      <c r="H6" s="1" t="n">
        <v>0.0131807216235387</v>
      </c>
      <c r="I6" s="1" t="n">
        <v>0.0130092503165849</v>
      </c>
      <c r="L6" s="5" t="n">
        <v>0</v>
      </c>
      <c r="M6" s="6" t="n">
        <v>0.0130092503165849</v>
      </c>
      <c r="N6" s="25" t="n">
        <f aca="false">N3+1</f>
        <v>2</v>
      </c>
      <c r="O6" s="5" t="n">
        <f aca="false">1-L6</f>
        <v>1</v>
      </c>
      <c r="P6" s="6" t="n">
        <f aca="false">1-M6</f>
        <v>0.986990749683415</v>
      </c>
      <c r="S6" s="39" t="n">
        <v>2</v>
      </c>
      <c r="T6" s="40" t="n">
        <v>3</v>
      </c>
      <c r="U6" s="41" t="n">
        <v>2.95779051372356</v>
      </c>
      <c r="V6" s="42" t="n">
        <v>0</v>
      </c>
      <c r="W6" s="43" t="n">
        <v>0.0422094862764375</v>
      </c>
    </row>
    <row r="7" customFormat="false" ht="15" hidden="false" customHeight="false" outlineLevel="0" collapsed="false">
      <c r="A7" s="0" t="n">
        <v>43</v>
      </c>
      <c r="B7" s="0" t="n">
        <v>28</v>
      </c>
      <c r="C7" s="0" t="s">
        <v>6</v>
      </c>
      <c r="D7" s="0" t="n">
        <v>1600</v>
      </c>
      <c r="E7" s="0" t="n">
        <v>3</v>
      </c>
      <c r="F7" s="0" t="n">
        <v>0</v>
      </c>
      <c r="G7" s="1" t="n">
        <v>-3.43</v>
      </c>
      <c r="H7" s="1" t="n">
        <v>0.0323869407729071</v>
      </c>
      <c r="I7" s="1" t="n">
        <v>0.0313709322481939</v>
      </c>
      <c r="L7" s="5" t="n">
        <v>0</v>
      </c>
      <c r="M7" s="6" t="n">
        <v>0.0212691295020587</v>
      </c>
      <c r="N7" s="25" t="n">
        <f aca="false">N4+1</f>
        <v>2</v>
      </c>
      <c r="O7" s="5" t="n">
        <f aca="false">1-L7</f>
        <v>1</v>
      </c>
      <c r="P7" s="6" t="n">
        <f aca="false">1-M7</f>
        <v>0.978730870497941</v>
      </c>
      <c r="S7" s="39" t="n">
        <v>3</v>
      </c>
      <c r="T7" s="40" t="n">
        <v>3</v>
      </c>
      <c r="U7" s="41" t="n">
        <v>2.63717293879132</v>
      </c>
      <c r="V7" s="42" t="n">
        <v>0</v>
      </c>
      <c r="W7" s="43" t="n">
        <v>0.362827061208684</v>
      </c>
    </row>
    <row r="8" customFormat="false" ht="15" hidden="false" customHeight="false" outlineLevel="0" collapsed="false">
      <c r="A8" s="0" t="n">
        <v>34</v>
      </c>
      <c r="B8" s="0" t="n">
        <v>24</v>
      </c>
      <c r="C8" s="0" t="s">
        <v>6</v>
      </c>
      <c r="D8" s="0" t="n">
        <v>1500</v>
      </c>
      <c r="E8" s="0" t="n">
        <v>1</v>
      </c>
      <c r="F8" s="0" t="n">
        <v>0</v>
      </c>
      <c r="G8" s="1" t="n">
        <v>-8.728</v>
      </c>
      <c r="H8" s="1" t="n">
        <v>0.000161986104678526</v>
      </c>
      <c r="I8" s="1" t="n">
        <v>0.000161959869430163</v>
      </c>
      <c r="L8" s="5" t="n">
        <v>0</v>
      </c>
      <c r="M8" s="6" t="n">
        <v>0.0313709322481939</v>
      </c>
      <c r="N8" s="25" t="n">
        <f aca="false">N5+1</f>
        <v>3</v>
      </c>
      <c r="O8" s="5" t="n">
        <f aca="false">1-L8</f>
        <v>1</v>
      </c>
      <c r="P8" s="6" t="n">
        <f aca="false">1-M8</f>
        <v>0.968629067751806</v>
      </c>
      <c r="S8" s="39" t="n">
        <v>4</v>
      </c>
      <c r="T8" s="40" t="n">
        <v>2</v>
      </c>
      <c r="U8" s="41" t="n">
        <v>2.15122585647892</v>
      </c>
      <c r="V8" s="42" t="n">
        <v>1</v>
      </c>
      <c r="W8" s="43" t="n">
        <v>0.848774143521083</v>
      </c>
    </row>
    <row r="9" customFormat="false" ht="15" hidden="false" customHeight="false" outlineLevel="0" collapsed="false">
      <c r="A9" s="0" t="n">
        <v>104</v>
      </c>
      <c r="B9" s="0" t="n">
        <v>43</v>
      </c>
      <c r="C9" s="0" t="s">
        <v>5</v>
      </c>
      <c r="D9" s="0" t="n">
        <v>2400</v>
      </c>
      <c r="E9" s="0" t="n">
        <v>5</v>
      </c>
      <c r="F9" s="0" t="n">
        <v>1</v>
      </c>
      <c r="G9" s="1" t="n">
        <v>5.368</v>
      </c>
      <c r="H9" s="1" t="n">
        <v>214.433571408322</v>
      </c>
      <c r="I9" s="1" t="n">
        <v>0.995358197919373</v>
      </c>
      <c r="L9" s="5" t="n">
        <v>0</v>
      </c>
      <c r="M9" s="6" t="n">
        <v>0.138357444727273</v>
      </c>
      <c r="N9" s="25" t="n">
        <f aca="false">N6+1</f>
        <v>3</v>
      </c>
      <c r="O9" s="5" t="n">
        <f aca="false">1-L9</f>
        <v>1</v>
      </c>
      <c r="P9" s="6" t="n">
        <f aca="false">1-M9</f>
        <v>0.861642555272726</v>
      </c>
      <c r="S9" s="39" t="n">
        <v>5</v>
      </c>
      <c r="T9" s="40" t="n">
        <v>2</v>
      </c>
      <c r="U9" s="41" t="n">
        <v>1.90003626656092</v>
      </c>
      <c r="V9" s="42" t="n">
        <v>1</v>
      </c>
      <c r="W9" s="43" t="n">
        <v>1.09996373343908</v>
      </c>
    </row>
    <row r="10" customFormat="false" ht="15" hidden="false" customHeight="false" outlineLevel="0" collapsed="false">
      <c r="A10" s="0" t="n">
        <v>102</v>
      </c>
      <c r="B10" s="0" t="n">
        <v>46</v>
      </c>
      <c r="C10" s="0" t="s">
        <v>5</v>
      </c>
      <c r="D10" s="0" t="n">
        <v>2700</v>
      </c>
      <c r="E10" s="0" t="n">
        <v>3</v>
      </c>
      <c r="F10" s="0" t="n">
        <v>1</v>
      </c>
      <c r="G10" s="1" t="n">
        <v>2.07</v>
      </c>
      <c r="H10" s="1" t="n">
        <v>7.9248231178495</v>
      </c>
      <c r="I10" s="1" t="n">
        <v>0.88795296144301</v>
      </c>
      <c r="L10" s="5" t="n">
        <v>0</v>
      </c>
      <c r="M10" s="6" t="n">
        <v>0.193098684233217</v>
      </c>
      <c r="N10" s="25" t="n">
        <f aca="false">N7+1</f>
        <v>3</v>
      </c>
      <c r="O10" s="5" t="n">
        <f aca="false">1-L10</f>
        <v>1</v>
      </c>
      <c r="P10" s="6" t="n">
        <f aca="false">1-M10</f>
        <v>0.806901315766783</v>
      </c>
      <c r="S10" s="39" t="n">
        <v>6</v>
      </c>
      <c r="T10" s="40" t="n">
        <v>0</v>
      </c>
      <c r="U10" s="41" t="n">
        <v>0.84583036731741</v>
      </c>
      <c r="V10" s="42" t="n">
        <v>3</v>
      </c>
      <c r="W10" s="43" t="n">
        <v>2.15416963268259</v>
      </c>
    </row>
    <row r="11" customFormat="false" ht="15" hidden="false" customHeight="false" outlineLevel="0" collapsed="false">
      <c r="A11" s="0" t="n">
        <v>59</v>
      </c>
      <c r="B11" s="0" t="n">
        <v>36</v>
      </c>
      <c r="C11" s="0" t="s">
        <v>6</v>
      </c>
      <c r="D11" s="0" t="n">
        <v>2600</v>
      </c>
      <c r="E11" s="0" t="n">
        <v>2</v>
      </c>
      <c r="F11" s="0" t="n">
        <v>0</v>
      </c>
      <c r="G11" s="1" t="n">
        <v>-0.828999999999999</v>
      </c>
      <c r="H11" s="1" t="n">
        <v>0.436485553705194</v>
      </c>
      <c r="I11" s="1" t="n">
        <v>0.303856556426444</v>
      </c>
      <c r="L11" s="5" t="n">
        <v>1</v>
      </c>
      <c r="M11" s="6" t="n">
        <v>0.282924714507028</v>
      </c>
      <c r="N11" s="25" t="n">
        <f aca="false">N8+1</f>
        <v>4</v>
      </c>
      <c r="O11" s="5" t="n">
        <f aca="false">1-L11</f>
        <v>0</v>
      </c>
      <c r="P11" s="6" t="n">
        <f aca="false">1-M11</f>
        <v>0.717075285492972</v>
      </c>
      <c r="S11" s="39" t="n">
        <v>7</v>
      </c>
      <c r="T11" s="40" t="n">
        <v>0</v>
      </c>
      <c r="U11" s="41" t="n">
        <v>0.384787325793667</v>
      </c>
      <c r="V11" s="42" t="n">
        <v>3</v>
      </c>
      <c r="W11" s="43" t="n">
        <v>2.61521267420633</v>
      </c>
    </row>
    <row r="12" customFormat="false" ht="15" hidden="false" customHeight="false" outlineLevel="0" collapsed="false">
      <c r="A12" s="0" t="n">
        <v>87</v>
      </c>
      <c r="B12" s="0" t="n">
        <v>54</v>
      </c>
      <c r="C12" s="0" t="s">
        <v>5</v>
      </c>
      <c r="D12" s="0" t="n">
        <v>2400</v>
      </c>
      <c r="E12" s="0" t="n">
        <v>4</v>
      </c>
      <c r="F12" s="0" t="n">
        <v>1</v>
      </c>
      <c r="G12" s="1" t="n">
        <v>2.969</v>
      </c>
      <c r="H12" s="1" t="n">
        <v>19.4724374191471</v>
      </c>
      <c r="I12" s="1" t="n">
        <v>0.951153837741629</v>
      </c>
      <c r="L12" s="5" t="n">
        <v>0</v>
      </c>
      <c r="M12" s="6" t="n">
        <v>0.282924714507028</v>
      </c>
      <c r="N12" s="25" t="n">
        <f aca="false">N9+1</f>
        <v>4</v>
      </c>
      <c r="O12" s="5" t="n">
        <f aca="false">1-L12</f>
        <v>1</v>
      </c>
      <c r="P12" s="6" t="n">
        <f aca="false">1-M12</f>
        <v>0.717075285492972</v>
      </c>
      <c r="S12" s="39" t="n">
        <v>8</v>
      </c>
      <c r="T12" s="40" t="n">
        <v>1</v>
      </c>
      <c r="U12" s="41" t="n">
        <v>0.17575249606844</v>
      </c>
      <c r="V12" s="42" t="n">
        <v>2</v>
      </c>
      <c r="W12" s="43" t="n">
        <v>2.82424750393156</v>
      </c>
    </row>
    <row r="13" customFormat="false" ht="15" hidden="false" customHeight="false" outlineLevel="0" collapsed="false">
      <c r="A13" s="0" t="n">
        <v>69</v>
      </c>
      <c r="B13" s="0" t="n">
        <v>38</v>
      </c>
      <c r="C13" s="0" t="s">
        <v>5</v>
      </c>
      <c r="D13" s="0" t="n">
        <v>2300</v>
      </c>
      <c r="E13" s="0" t="n">
        <v>5</v>
      </c>
      <c r="F13" s="0" t="n">
        <v>1</v>
      </c>
      <c r="G13" s="1" t="n">
        <v>4.868</v>
      </c>
      <c r="H13" s="1" t="n">
        <v>130.060535530826</v>
      </c>
      <c r="I13" s="1" t="n">
        <v>0.992369938090442</v>
      </c>
      <c r="L13" s="5" t="n">
        <v>0</v>
      </c>
      <c r="M13" s="6" t="n">
        <v>0.282924714507028</v>
      </c>
      <c r="N13" s="25" t="n">
        <f aca="false">N10+1</f>
        <v>4</v>
      </c>
      <c r="O13" s="5" t="n">
        <f aca="false">1-L13</f>
        <v>1</v>
      </c>
      <c r="P13" s="6" t="n">
        <f aca="false">1-M13</f>
        <v>0.717075285492972</v>
      </c>
      <c r="S13" s="39" t="n">
        <v>9</v>
      </c>
      <c r="T13" s="40" t="n">
        <v>0</v>
      </c>
      <c r="U13" s="41" t="n">
        <v>0.0199019258997429</v>
      </c>
      <c r="V13" s="42" t="n">
        <v>3</v>
      </c>
      <c r="W13" s="43" t="n">
        <v>2.98009807410026</v>
      </c>
    </row>
    <row r="14" customFormat="false" ht="15" hidden="false" customHeight="false" outlineLevel="0" collapsed="false">
      <c r="A14" s="0" t="n">
        <v>53</v>
      </c>
      <c r="B14" s="0" t="n">
        <v>27</v>
      </c>
      <c r="C14" s="0" t="s">
        <v>6</v>
      </c>
      <c r="D14" s="0" t="n">
        <v>1800</v>
      </c>
      <c r="E14" s="0" t="n">
        <v>2</v>
      </c>
      <c r="F14" s="0" t="n">
        <v>0</v>
      </c>
      <c r="G14" s="1" t="n">
        <v>-4.829</v>
      </c>
      <c r="H14" s="1" t="n">
        <v>0.00799451178181352</v>
      </c>
      <c r="I14" s="1" t="n">
        <v>0.00793110645779387</v>
      </c>
      <c r="L14" s="5" t="n">
        <v>0</v>
      </c>
      <c r="M14" s="6" t="n">
        <v>0.303856556426444</v>
      </c>
      <c r="N14" s="25" t="n">
        <f aca="false">N11+1</f>
        <v>5</v>
      </c>
      <c r="O14" s="5" t="n">
        <f aca="false">1-L14</f>
        <v>1</v>
      </c>
      <c r="P14" s="6" t="n">
        <f aca="false">1-M14</f>
        <v>0.696143443573556</v>
      </c>
      <c r="S14" s="39" t="n">
        <v>10</v>
      </c>
      <c r="T14" s="44" t="n">
        <v>0</v>
      </c>
      <c r="U14" s="45" t="n">
        <v>4.04670750228098E-005</v>
      </c>
      <c r="V14" s="46" t="n">
        <v>3</v>
      </c>
      <c r="W14" s="47" t="n">
        <v>2.99995953292498</v>
      </c>
    </row>
    <row r="15" customFormat="false" ht="15" hidden="false" customHeight="false" outlineLevel="0" collapsed="false">
      <c r="A15" s="0" t="n">
        <v>88</v>
      </c>
      <c r="B15" s="0" t="n">
        <v>43</v>
      </c>
      <c r="C15" s="0" t="s">
        <v>5</v>
      </c>
      <c r="D15" s="0" t="n">
        <v>2000</v>
      </c>
      <c r="E15" s="0" t="n">
        <v>4</v>
      </c>
      <c r="F15" s="0" t="n">
        <v>1</v>
      </c>
      <c r="G15" s="1" t="n">
        <v>0.969000000000002</v>
      </c>
      <c r="H15" s="1" t="n">
        <v>2.63530783342748</v>
      </c>
      <c r="I15" s="1" t="n">
        <v>0.724920131713531</v>
      </c>
      <c r="L15" s="5" t="n">
        <v>1</v>
      </c>
      <c r="M15" s="6" t="n">
        <v>0.303856556426444</v>
      </c>
      <c r="N15" s="25" t="n">
        <f aca="false">N12+1</f>
        <v>5</v>
      </c>
      <c r="O15" s="5" t="n">
        <f aca="false">1-L15</f>
        <v>0</v>
      </c>
      <c r="P15" s="6" t="n">
        <f aca="false">1-M15</f>
        <v>0.696143443573556</v>
      </c>
      <c r="S15" s="48" t="s">
        <v>33</v>
      </c>
      <c r="T15" s="49" t="n">
        <v>14</v>
      </c>
      <c r="U15" s="50" t="n">
        <v>14.0688149171232</v>
      </c>
      <c r="V15" s="51" t="n">
        <v>16</v>
      </c>
      <c r="W15" s="52" t="n">
        <v>15.9311850828768</v>
      </c>
    </row>
    <row r="16" customFormat="false" ht="15" hidden="false" customHeight="false" outlineLevel="0" collapsed="false">
      <c r="A16" s="0" t="n">
        <v>126</v>
      </c>
      <c r="B16" s="0" t="n">
        <v>58</v>
      </c>
      <c r="C16" s="0" t="s">
        <v>5</v>
      </c>
      <c r="D16" s="0" t="n">
        <v>3400</v>
      </c>
      <c r="E16" s="0" t="n">
        <v>6</v>
      </c>
      <c r="F16" s="0" t="n">
        <v>1</v>
      </c>
      <c r="G16" s="1" t="n">
        <v>12.767</v>
      </c>
      <c r="H16" s="1" t="n">
        <v>350459.34945488</v>
      </c>
      <c r="I16" s="1" t="n">
        <v>0.999997146610161</v>
      </c>
      <c r="L16" s="5" t="n">
        <v>0</v>
      </c>
      <c r="M16" s="6" t="n">
        <v>0.492250620586195</v>
      </c>
      <c r="N16" s="25" t="n">
        <f aca="false">N13+1</f>
        <v>5</v>
      </c>
      <c r="O16" s="5" t="n">
        <f aca="false">1-L16</f>
        <v>1</v>
      </c>
      <c r="P16" s="6" t="n">
        <f aca="false">1-M16</f>
        <v>0.507749379413805</v>
      </c>
    </row>
    <row r="17" customFormat="false" ht="15" hidden="false" customHeight="false" outlineLevel="0" collapsed="false">
      <c r="A17" s="0" t="n">
        <v>45</v>
      </c>
      <c r="B17" s="0" t="n">
        <v>25</v>
      </c>
      <c r="C17" s="0" t="s">
        <v>6</v>
      </c>
      <c r="D17" s="0" t="n">
        <v>2100</v>
      </c>
      <c r="E17" s="0" t="n">
        <v>3</v>
      </c>
      <c r="F17" s="0" t="n">
        <v>0</v>
      </c>
      <c r="G17" s="1" t="n">
        <v>-0.929999999999999</v>
      </c>
      <c r="H17" s="1" t="n">
        <v>0.394553710371602</v>
      </c>
      <c r="I17" s="1" t="n">
        <v>0.282924714507028</v>
      </c>
      <c r="L17" s="5" t="n">
        <v>1</v>
      </c>
      <c r="M17" s="6" t="n">
        <v>0.704329369255527</v>
      </c>
      <c r="N17" s="25" t="n">
        <f aca="false">N14+1</f>
        <v>6</v>
      </c>
      <c r="O17" s="5" t="n">
        <f aca="false">1-L17</f>
        <v>0</v>
      </c>
      <c r="P17" s="6" t="n">
        <f aca="false">1-M17</f>
        <v>0.295670630744473</v>
      </c>
    </row>
    <row r="18" customFormat="false" ht="15" hidden="false" customHeight="false" outlineLevel="0" collapsed="false">
      <c r="A18" s="0" t="n">
        <v>66</v>
      </c>
      <c r="B18" s="0" t="n">
        <v>36</v>
      </c>
      <c r="C18" s="0" t="s">
        <v>5</v>
      </c>
      <c r="D18" s="0" t="n">
        <v>2400</v>
      </c>
      <c r="E18" s="0" t="n">
        <v>4</v>
      </c>
      <c r="F18" s="0" t="n">
        <v>1</v>
      </c>
      <c r="G18" s="1" t="n">
        <v>2.969</v>
      </c>
      <c r="H18" s="1" t="n">
        <v>19.4724374191471</v>
      </c>
      <c r="I18" s="1" t="n">
        <v>0.951153837741629</v>
      </c>
      <c r="L18" s="5" t="n">
        <v>1</v>
      </c>
      <c r="M18" s="6" t="n">
        <v>0.724920131713531</v>
      </c>
      <c r="N18" s="25" t="n">
        <f aca="false">N15+1</f>
        <v>6</v>
      </c>
      <c r="O18" s="5" t="n">
        <f aca="false">1-L18</f>
        <v>0</v>
      </c>
      <c r="P18" s="6" t="n">
        <f aca="false">1-M18</f>
        <v>0.275079868286469</v>
      </c>
      <c r="T18" s="53" t="s">
        <v>26</v>
      </c>
      <c r="U18" s="53"/>
      <c r="V18" s="53" t="s">
        <v>34</v>
      </c>
      <c r="W18" s="53"/>
      <c r="X18" s="0" t="s">
        <v>26</v>
      </c>
      <c r="Y18" s="0" t="s">
        <v>35</v>
      </c>
    </row>
    <row r="19" customFormat="false" ht="15" hidden="false" customHeight="false" outlineLevel="0" collapsed="false">
      <c r="A19" s="0" t="n">
        <v>95</v>
      </c>
      <c r="B19" s="0" t="n">
        <v>49</v>
      </c>
      <c r="C19" s="0" t="s">
        <v>5</v>
      </c>
      <c r="D19" s="0" t="n">
        <v>2300</v>
      </c>
      <c r="E19" s="0" t="n">
        <v>5</v>
      </c>
      <c r="F19" s="0" t="n">
        <v>1</v>
      </c>
      <c r="G19" s="1" t="n">
        <v>4.868</v>
      </c>
      <c r="H19" s="1" t="n">
        <v>130.060535530826</v>
      </c>
      <c r="I19" s="1" t="n">
        <v>0.992369938090442</v>
      </c>
      <c r="L19" s="5" t="n">
        <v>1</v>
      </c>
      <c r="M19" s="6" t="n">
        <v>0.724920131713531</v>
      </c>
      <c r="N19" s="25" t="n">
        <f aca="false">N16+1</f>
        <v>6</v>
      </c>
      <c r="O19" s="5" t="n">
        <f aca="false">1-L19</f>
        <v>0</v>
      </c>
      <c r="P19" s="6" t="n">
        <f aca="false">1-M19</f>
        <v>0.275079868286469</v>
      </c>
      <c r="S19" s="54"/>
      <c r="T19" s="55" t="s">
        <v>36</v>
      </c>
      <c r="U19" s="55" t="s">
        <v>37</v>
      </c>
      <c r="V19" s="55" t="s">
        <v>36</v>
      </c>
      <c r="W19" s="55" t="s">
        <v>37</v>
      </c>
      <c r="X19" s="55" t="s">
        <v>38</v>
      </c>
    </row>
    <row r="20" customFormat="false" ht="15" hidden="false" customHeight="false" outlineLevel="0" collapsed="false">
      <c r="A20" s="0" t="n">
        <v>41</v>
      </c>
      <c r="B20" s="0" t="n">
        <v>26</v>
      </c>
      <c r="C20" s="0" t="s">
        <v>6</v>
      </c>
      <c r="D20" s="0" t="n">
        <v>2000</v>
      </c>
      <c r="E20" s="0" t="n">
        <v>2</v>
      </c>
      <c r="F20" s="0" t="n">
        <v>0</v>
      </c>
      <c r="G20" s="1" t="n">
        <v>-3.829</v>
      </c>
      <c r="H20" s="1" t="n">
        <v>0.0217313361039054</v>
      </c>
      <c r="I20" s="1" t="n">
        <v>0.0212691295020587</v>
      </c>
      <c r="L20" s="5" t="n">
        <v>1</v>
      </c>
      <c r="M20" s="6" t="n">
        <v>0.812905343373496</v>
      </c>
      <c r="N20" s="25" t="n">
        <f aca="false">N17+1</f>
        <v>7</v>
      </c>
      <c r="O20" s="5" t="n">
        <f aca="false">1-L20</f>
        <v>0</v>
      </c>
      <c r="P20" s="6" t="n">
        <f aca="false">1-M20</f>
        <v>0.187094656626504</v>
      </c>
      <c r="S20" s="56" t="n">
        <v>1</v>
      </c>
      <c r="T20" s="57" t="n">
        <v>3</v>
      </c>
      <c r="U20" s="58" t="n">
        <v>2.9962767594142</v>
      </c>
      <c r="V20" s="57" t="n">
        <v>0</v>
      </c>
      <c r="W20" s="58" t="n">
        <v>0.00372324058580474</v>
      </c>
      <c r="X20" s="0" t="n">
        <f aca="false">(T20-U20)^2/U20</f>
        <v>4.62658211269254E-006</v>
      </c>
      <c r="Y20" s="0" t="n">
        <f aca="false">(V20-W20)^2/W20</f>
        <v>0.00372324058580474</v>
      </c>
    </row>
    <row r="21" customFormat="false" ht="15" hidden="false" customHeight="false" outlineLevel="0" collapsed="false">
      <c r="A21" s="0" t="n">
        <v>59</v>
      </c>
      <c r="B21" s="0" t="n">
        <v>29</v>
      </c>
      <c r="C21" s="0" t="s">
        <v>6</v>
      </c>
      <c r="D21" s="0" t="n">
        <v>2100</v>
      </c>
      <c r="E21" s="0" t="n">
        <v>3</v>
      </c>
      <c r="F21" s="0" t="n">
        <v>0</v>
      </c>
      <c r="G21" s="1" t="n">
        <v>-0.929999999999999</v>
      </c>
      <c r="H21" s="1" t="n">
        <v>0.394553710371602</v>
      </c>
      <c r="I21" s="1" t="n">
        <v>0.282924714507028</v>
      </c>
      <c r="L21" s="5" t="n">
        <v>1</v>
      </c>
      <c r="M21" s="6" t="n">
        <v>0.88795296144301</v>
      </c>
      <c r="N21" s="25" t="n">
        <f aca="false">N18+1</f>
        <v>7</v>
      </c>
      <c r="O21" s="5" t="n">
        <f aca="false">1-L21</f>
        <v>0</v>
      </c>
      <c r="P21" s="6" t="n">
        <f aca="false">1-M21</f>
        <v>0.11204703855699</v>
      </c>
      <c r="S21" s="56" t="n">
        <v>2</v>
      </c>
      <c r="T21" s="57" t="n">
        <v>3</v>
      </c>
      <c r="U21" s="58" t="n">
        <v>2.95779051372356</v>
      </c>
      <c r="V21" s="57" t="n">
        <v>0</v>
      </c>
      <c r="W21" s="58" t="n">
        <v>0.0422094862764375</v>
      </c>
      <c r="X21" s="0" t="n">
        <f aca="false">(T21-U21)^2/U21</f>
        <v>0.000602355279542045</v>
      </c>
      <c r="Y21" s="0" t="n">
        <f aca="false">(V21-W21)^2/W21</f>
        <v>0.0422094862764375</v>
      </c>
    </row>
    <row r="22" customFormat="false" ht="15" hidden="false" customHeight="false" outlineLevel="0" collapsed="false">
      <c r="A22" s="0" t="n">
        <v>68</v>
      </c>
      <c r="B22" s="0" t="n">
        <v>34</v>
      </c>
      <c r="C22" s="0" t="s">
        <v>6</v>
      </c>
      <c r="D22" s="0" t="n">
        <v>2300</v>
      </c>
      <c r="E22" s="0" t="n">
        <v>4</v>
      </c>
      <c r="F22" s="0" t="n">
        <v>0</v>
      </c>
      <c r="G22" s="1" t="n">
        <v>2.469</v>
      </c>
      <c r="H22" s="1" t="n">
        <v>11.8106303140482</v>
      </c>
      <c r="I22" s="1" t="n">
        <v>0.921939828448301</v>
      </c>
      <c r="L22" s="5" t="n">
        <v>1</v>
      </c>
      <c r="M22" s="6" t="n">
        <v>0.914354369389827</v>
      </c>
      <c r="N22" s="25" t="n">
        <f aca="false">N19+1</f>
        <v>7</v>
      </c>
      <c r="O22" s="5" t="n">
        <f aca="false">1-L22</f>
        <v>0</v>
      </c>
      <c r="P22" s="6" t="n">
        <f aca="false">1-M22</f>
        <v>0.0856456306101731</v>
      </c>
      <c r="S22" s="56" t="n">
        <v>3</v>
      </c>
      <c r="T22" s="57" t="n">
        <v>3</v>
      </c>
      <c r="U22" s="58" t="n">
        <v>2.63717293879132</v>
      </c>
      <c r="V22" s="57" t="n">
        <v>0</v>
      </c>
      <c r="W22" s="58" t="n">
        <v>0.362827061208684</v>
      </c>
      <c r="X22" s="0" t="n">
        <f aca="false">(T22-U22)^2/U22</f>
        <v>0.0499184086143648</v>
      </c>
      <c r="Y22" s="0" t="n">
        <f aca="false">(V22-W22)^2/W22</f>
        <v>0.362827061208684</v>
      </c>
    </row>
    <row r="23" customFormat="false" ht="15" hidden="false" customHeight="false" outlineLevel="0" collapsed="false">
      <c r="A23" s="0" t="n">
        <v>110</v>
      </c>
      <c r="B23" s="0" t="n">
        <v>46</v>
      </c>
      <c r="C23" s="0" t="s">
        <v>5</v>
      </c>
      <c r="D23" s="0" t="n">
        <v>2900</v>
      </c>
      <c r="E23" s="0" t="n">
        <v>6</v>
      </c>
      <c r="F23" s="0" t="n">
        <v>1</v>
      </c>
      <c r="G23" s="1" t="n">
        <v>10.267</v>
      </c>
      <c r="H23" s="1" t="n">
        <v>28767.4552177363</v>
      </c>
      <c r="I23" s="1" t="n">
        <v>0.999965239704654</v>
      </c>
      <c r="L23" s="5" t="n">
        <v>0</v>
      </c>
      <c r="M23" s="6" t="n">
        <v>0.921939828448301</v>
      </c>
      <c r="N23" s="25" t="n">
        <f aca="false">N20+1</f>
        <v>8</v>
      </c>
      <c r="O23" s="5" t="n">
        <f aca="false">1-L23</f>
        <v>1</v>
      </c>
      <c r="P23" s="6" t="n">
        <f aca="false">1-M23</f>
        <v>0.0780601715516989</v>
      </c>
      <c r="S23" s="56" t="n">
        <v>4</v>
      </c>
      <c r="T23" s="57" t="n">
        <v>2</v>
      </c>
      <c r="U23" s="58" t="n">
        <v>2.15122585647892</v>
      </c>
      <c r="V23" s="57" t="n">
        <v>1</v>
      </c>
      <c r="W23" s="58" t="n">
        <v>0.848774143521083</v>
      </c>
      <c r="X23" s="0" t="n">
        <f aca="false">(T23-U23)^2/U23</f>
        <v>0.0106308036410523</v>
      </c>
      <c r="Y23" s="0" t="n">
        <f aca="false">(V23-W23)^2/W23</f>
        <v>0.0269438693937004</v>
      </c>
    </row>
    <row r="24" customFormat="false" ht="15" hidden="false" customHeight="false" outlineLevel="0" collapsed="false">
      <c r="A24" s="0" t="n">
        <v>58</v>
      </c>
      <c r="B24" s="0" t="n">
        <v>38</v>
      </c>
      <c r="C24" s="0" t="s">
        <v>6</v>
      </c>
      <c r="D24" s="0" t="n">
        <v>2000</v>
      </c>
      <c r="E24" s="0" t="n">
        <v>3</v>
      </c>
      <c r="F24" s="0" t="n">
        <v>0</v>
      </c>
      <c r="G24" s="1" t="n">
        <v>-1.43</v>
      </c>
      <c r="H24" s="1" t="n">
        <v>0.239308922243755</v>
      </c>
      <c r="I24" s="1" t="n">
        <v>0.193098684233217</v>
      </c>
      <c r="L24" s="5" t="n">
        <v>1</v>
      </c>
      <c r="M24" s="6" t="n">
        <v>0.951153837741629</v>
      </c>
      <c r="N24" s="25" t="n">
        <f aca="false">N21+1</f>
        <v>8</v>
      </c>
      <c r="O24" s="5" t="n">
        <f aca="false">1-L24</f>
        <v>0</v>
      </c>
      <c r="P24" s="6" t="n">
        <f aca="false">1-M24</f>
        <v>0.0488461622583708</v>
      </c>
      <c r="S24" s="56" t="n">
        <v>5</v>
      </c>
      <c r="T24" s="57" t="n">
        <v>2</v>
      </c>
      <c r="U24" s="58" t="n">
        <v>1.90003626656092</v>
      </c>
      <c r="V24" s="57" t="n">
        <v>1</v>
      </c>
      <c r="W24" s="58" t="n">
        <v>1.09996373343908</v>
      </c>
      <c r="X24" s="0" t="n">
        <f aca="false">(T24-U24)^2/U24</f>
        <v>0.00525924066763581</v>
      </c>
      <c r="Y24" s="0" t="n">
        <f aca="false">(V24-W24)^2/W24</f>
        <v>0.00908461588259582</v>
      </c>
    </row>
    <row r="25" customFormat="false" ht="15" hidden="false" customHeight="false" outlineLevel="0" collapsed="false">
      <c r="A25" s="0" t="n">
        <v>67</v>
      </c>
      <c r="B25" s="0" t="n">
        <v>30</v>
      </c>
      <c r="C25" s="0" t="s">
        <v>6</v>
      </c>
      <c r="D25" s="0" t="n">
        <v>2400</v>
      </c>
      <c r="E25" s="0" t="n">
        <v>2</v>
      </c>
      <c r="F25" s="0" t="n">
        <v>0</v>
      </c>
      <c r="G25" s="1" t="n">
        <v>-1.829</v>
      </c>
      <c r="H25" s="1" t="n">
        <v>0.160574061576474</v>
      </c>
      <c r="I25" s="1" t="n">
        <v>0.138357444727273</v>
      </c>
      <c r="L25" s="5" t="n">
        <v>1</v>
      </c>
      <c r="M25" s="6" t="n">
        <v>0.951153837741629</v>
      </c>
      <c r="N25" s="25" t="n">
        <f aca="false">N22+1</f>
        <v>8</v>
      </c>
      <c r="O25" s="5" t="n">
        <f aca="false">1-L25</f>
        <v>0</v>
      </c>
      <c r="P25" s="6" t="n">
        <f aca="false">1-M25</f>
        <v>0.0488461622583708</v>
      </c>
      <c r="S25" s="56" t="n">
        <v>6</v>
      </c>
      <c r="T25" s="57" t="n">
        <v>0</v>
      </c>
      <c r="U25" s="58" t="n">
        <v>0.84583036731741</v>
      </c>
      <c r="V25" s="57" t="n">
        <v>3</v>
      </c>
      <c r="W25" s="58" t="n">
        <v>2.15416963268259</v>
      </c>
      <c r="X25" s="0" t="n">
        <f aca="false">(T25-U25)^2/U25</f>
        <v>0.84583036731741</v>
      </c>
      <c r="Y25" s="0" t="n">
        <f aca="false">(V25-W25)^2/W25</f>
        <v>0.332113590045079</v>
      </c>
    </row>
    <row r="26" customFormat="false" ht="15" hidden="false" customHeight="false" outlineLevel="0" collapsed="false">
      <c r="A26" s="0" t="n">
        <v>95</v>
      </c>
      <c r="B26" s="0" t="n">
        <v>55</v>
      </c>
      <c r="C26" s="0" t="s">
        <v>5</v>
      </c>
      <c r="D26" s="0" t="n">
        <v>1500</v>
      </c>
      <c r="E26" s="0" t="n">
        <v>5</v>
      </c>
      <c r="F26" s="0" t="n">
        <v>1</v>
      </c>
      <c r="G26" s="1" t="n">
        <v>0.868000000000002</v>
      </c>
      <c r="H26" s="1" t="n">
        <v>2.38214180245798</v>
      </c>
      <c r="I26" s="1" t="n">
        <v>0.704329369255527</v>
      </c>
      <c r="L26" s="5" t="n">
        <v>1</v>
      </c>
      <c r="M26" s="6" t="n">
        <v>0.992369938090442</v>
      </c>
      <c r="N26" s="25" t="n">
        <f aca="false">N23+1</f>
        <v>9</v>
      </c>
      <c r="O26" s="5" t="n">
        <f aca="false">1-L26</f>
        <v>0</v>
      </c>
      <c r="P26" s="6" t="n">
        <f aca="false">1-M26</f>
        <v>0.00763006190955806</v>
      </c>
      <c r="S26" s="56" t="n">
        <v>7</v>
      </c>
      <c r="T26" s="57" t="n">
        <v>0</v>
      </c>
      <c r="U26" s="58" t="n">
        <v>0.384787325793667</v>
      </c>
      <c r="V26" s="57" t="n">
        <v>3</v>
      </c>
      <c r="W26" s="58" t="n">
        <v>2.61521267420633</v>
      </c>
      <c r="X26" s="0" t="n">
        <f aca="false">(T26-U26)^2/U26</f>
        <v>0.384787325793667</v>
      </c>
      <c r="Y26" s="0" t="n">
        <f aca="false">(V26-W26)^2/W26</f>
        <v>0.0566153902326034</v>
      </c>
    </row>
    <row r="27" customFormat="false" ht="15" hidden="false" customHeight="false" outlineLevel="0" collapsed="false">
      <c r="A27" s="0" t="n">
        <v>116</v>
      </c>
      <c r="B27" s="0" t="n">
        <v>54</v>
      </c>
      <c r="C27" s="0" t="s">
        <v>5</v>
      </c>
      <c r="D27" s="0" t="n">
        <v>1800</v>
      </c>
      <c r="E27" s="0" t="n">
        <v>5</v>
      </c>
      <c r="F27" s="0" t="n">
        <v>1</v>
      </c>
      <c r="G27" s="1" t="n">
        <v>2.368</v>
      </c>
      <c r="H27" s="1" t="n">
        <v>10.6760188800714</v>
      </c>
      <c r="I27" s="1" t="n">
        <v>0.914354369389827</v>
      </c>
      <c r="L27" s="5" t="n">
        <v>1</v>
      </c>
      <c r="M27" s="6" t="n">
        <v>0.992369938090442</v>
      </c>
      <c r="N27" s="25" t="n">
        <f aca="false">N24+1</f>
        <v>9</v>
      </c>
      <c r="O27" s="5" t="n">
        <f aca="false">1-L27</f>
        <v>0</v>
      </c>
      <c r="P27" s="6" t="n">
        <f aca="false">1-M27</f>
        <v>0.00763006190955806</v>
      </c>
      <c r="S27" s="56" t="n">
        <v>8</v>
      </c>
      <c r="T27" s="57" t="n">
        <v>1</v>
      </c>
      <c r="U27" s="58" t="n">
        <v>0.17575249606844</v>
      </c>
      <c r="V27" s="57" t="n">
        <v>2</v>
      </c>
      <c r="W27" s="58" t="n">
        <v>2.82424750393156</v>
      </c>
      <c r="X27" s="0" t="n">
        <f aca="false">(T27-U27)^2/U27</f>
        <v>3.8655721138256</v>
      </c>
      <c r="Y27" s="0" t="n">
        <f aca="false">(V27-W27)^2/W27</f>
        <v>0.240553969434922</v>
      </c>
    </row>
    <row r="28" customFormat="false" ht="15" hidden="false" customHeight="false" outlineLevel="0" collapsed="false">
      <c r="A28" s="0" t="n">
        <v>43</v>
      </c>
      <c r="B28" s="0" t="n">
        <v>28</v>
      </c>
      <c r="C28" s="0" t="s">
        <v>6</v>
      </c>
      <c r="D28" s="0" t="n">
        <v>1500</v>
      </c>
      <c r="E28" s="0" t="n">
        <v>2</v>
      </c>
      <c r="F28" s="0" t="n">
        <v>0</v>
      </c>
      <c r="G28" s="1" t="n">
        <v>-6.329</v>
      </c>
      <c r="H28" s="1" t="n">
        <v>0.00178381669418456</v>
      </c>
      <c r="I28" s="1" t="n">
        <v>0.00178064035818729</v>
      </c>
      <c r="L28" s="5" t="n">
        <v>1</v>
      </c>
      <c r="M28" s="6" t="n">
        <v>0.995358197919373</v>
      </c>
      <c r="N28" s="25" t="n">
        <f aca="false">N25+1</f>
        <v>9</v>
      </c>
      <c r="O28" s="5" t="n">
        <f aca="false">1-L28</f>
        <v>0</v>
      </c>
      <c r="P28" s="6" t="n">
        <f aca="false">1-M28</f>
        <v>0.00464180208062681</v>
      </c>
      <c r="S28" s="56" t="n">
        <v>9</v>
      </c>
      <c r="T28" s="57" t="n">
        <v>0</v>
      </c>
      <c r="U28" s="58" t="n">
        <v>0.0199019258997424</v>
      </c>
      <c r="V28" s="57" t="n">
        <v>3</v>
      </c>
      <c r="W28" s="58" t="n">
        <v>2.98009807410026</v>
      </c>
      <c r="X28" s="0" t="n">
        <f aca="false">(T28-U28)^2/U28</f>
        <v>0.0199019258997424</v>
      </c>
      <c r="Y28" s="0" t="n">
        <f aca="false">(V28-W28)^2/W28</f>
        <v>0.000132910610547081</v>
      </c>
    </row>
    <row r="29" customFormat="false" ht="15" hidden="false" customHeight="false" outlineLevel="0" collapsed="false">
      <c r="A29" s="0" t="n">
        <v>118</v>
      </c>
      <c r="B29" s="0" t="n">
        <v>58</v>
      </c>
      <c r="C29" s="0" t="s">
        <v>5</v>
      </c>
      <c r="D29" s="0" t="n">
        <v>2600</v>
      </c>
      <c r="E29" s="0" t="n">
        <v>2</v>
      </c>
      <c r="F29" s="0" t="n">
        <v>1</v>
      </c>
      <c r="G29" s="1" t="n">
        <v>-0.828999999999999</v>
      </c>
      <c r="H29" s="1" t="n">
        <v>0.436485553705194</v>
      </c>
      <c r="I29" s="1" t="n">
        <v>0.303856556426444</v>
      </c>
      <c r="L29" s="5" t="n">
        <v>1</v>
      </c>
      <c r="M29" s="6" t="n">
        <v>0.999965239704654</v>
      </c>
      <c r="N29" s="25" t="n">
        <f aca="false">N26+1</f>
        <v>10</v>
      </c>
      <c r="O29" s="5" t="n">
        <f aca="false">1-L29</f>
        <v>0</v>
      </c>
      <c r="P29" s="6" t="n">
        <f aca="false">1-M29</f>
        <v>3.47602953455484E-005</v>
      </c>
      <c r="S29" s="56" t="n">
        <v>10</v>
      </c>
      <c r="T29" s="57" t="n">
        <v>0</v>
      </c>
      <c r="U29" s="58" t="n">
        <v>4.04670750229208E-005</v>
      </c>
      <c r="V29" s="57" t="n">
        <v>3</v>
      </c>
      <c r="W29" s="58" t="n">
        <v>2.99995953292498</v>
      </c>
      <c r="X29" s="0" t="n">
        <f aca="false">(T29-U29)^2/U29</f>
        <v>4.04670750229208E-005</v>
      </c>
      <c r="Y29" s="0" t="n">
        <f aca="false">(V29-W29)^2/W29</f>
        <v>5.45868750207456E-010</v>
      </c>
    </row>
    <row r="30" customFormat="false" ht="15" hidden="false" customHeight="false" outlineLevel="0" collapsed="false">
      <c r="A30" s="0" t="n">
        <v>132</v>
      </c>
      <c r="B30" s="0" t="n">
        <v>49</v>
      </c>
      <c r="C30" s="0" t="s">
        <v>5</v>
      </c>
      <c r="D30" s="0" t="n">
        <v>3400</v>
      </c>
      <c r="E30" s="0" t="n">
        <v>6</v>
      </c>
      <c r="F30" s="0" t="n">
        <v>1</v>
      </c>
      <c r="G30" s="1" t="n">
        <v>12.767</v>
      </c>
      <c r="H30" s="1" t="n">
        <v>350459.34945488</v>
      </c>
      <c r="I30" s="1" t="n">
        <v>0.999997146610161</v>
      </c>
      <c r="L30" s="5" t="n">
        <v>1</v>
      </c>
      <c r="M30" s="6" t="n">
        <v>0.999997146610161</v>
      </c>
      <c r="N30" s="25" t="n">
        <f aca="false">N27+1</f>
        <v>10</v>
      </c>
      <c r="O30" s="5" t="n">
        <f aca="false">1-L30</f>
        <v>0</v>
      </c>
      <c r="P30" s="6" t="n">
        <f aca="false">1-M30</f>
        <v>2.8533898386307E-006</v>
      </c>
    </row>
    <row r="31" customFormat="false" ht="15" hidden="false" customHeight="false" outlineLevel="0" collapsed="false">
      <c r="A31" s="0" t="n">
        <v>60</v>
      </c>
      <c r="B31" s="0" t="n">
        <v>37</v>
      </c>
      <c r="C31" s="0" t="s">
        <v>5</v>
      </c>
      <c r="D31" s="0" t="n">
        <v>2100</v>
      </c>
      <c r="E31" s="0" t="n">
        <v>4</v>
      </c>
      <c r="F31" s="0" t="n">
        <v>1</v>
      </c>
      <c r="G31" s="1" t="n">
        <v>1.469</v>
      </c>
      <c r="H31" s="1" t="n">
        <v>4.34488807981456</v>
      </c>
      <c r="I31" s="1" t="n">
        <v>0.812905343373496</v>
      </c>
      <c r="L31" s="5" t="n">
        <v>1</v>
      </c>
      <c r="M31" s="6" t="n">
        <v>0.999997146610161</v>
      </c>
      <c r="N31" s="25" t="n">
        <f aca="false">N28+1</f>
        <v>10</v>
      </c>
      <c r="O31" s="5" t="n">
        <f aca="false">1-L31</f>
        <v>0</v>
      </c>
      <c r="P31" s="6" t="n">
        <f aca="false">1-M31</f>
        <v>2.8533898386307E-006</v>
      </c>
    </row>
    <row r="33" customFormat="false" ht="15" hidden="false" customHeight="false" outlineLevel="0" collapsed="false">
      <c r="T33" s="59" t="s">
        <v>39</v>
      </c>
      <c r="U33" s="59" t="n">
        <f aca="false">SUM(X20:X29)+SUM(Y20:Y29)</f>
        <v>6.25675176891239</v>
      </c>
      <c r="W33" s="60" t="s">
        <v>40</v>
      </c>
      <c r="X33" s="60" t="n">
        <v>8</v>
      </c>
    </row>
  </sheetData>
  <mergeCells count="2">
    <mergeCell ref="T18:U18"/>
    <mergeCell ref="V18:W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1"/>
  <sheetViews>
    <sheetView showFormulas="false" showGridLines="true" showRowColHeaders="true" showZeros="true" rightToLeft="false" tabSelected="true" showOutlineSymbols="true" defaultGridColor="true" view="normal" topLeftCell="O17" colorId="64" zoomScale="100" zoomScaleNormal="100" zoomScalePageLayoutView="100" workbookViewId="0">
      <selection pane="topLeft" activeCell="Z40" activeCellId="0" sqref="Z40"/>
    </sheetView>
  </sheetViews>
  <sheetFormatPr defaultRowHeight="15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1" width="9.29"/>
    <col collapsed="false" customWidth="true" hidden="false" outlineLevel="0" max="8" min="8" style="1" width="11.57"/>
    <col collapsed="false" customWidth="true" hidden="false" outlineLevel="0" max="9" min="9" style="1" width="9.29"/>
    <col collapsed="false" customWidth="true" hidden="false" outlineLevel="0" max="12" min="10" style="0" width="8.67"/>
    <col collapsed="false" customWidth="true" hidden="false" outlineLevel="0" max="13" min="13" style="1" width="10.71"/>
    <col collapsed="false" customWidth="true" hidden="false" outlineLevel="0" max="15" min="14" style="0" width="8.67"/>
    <col collapsed="false" customWidth="true" hidden="false" outlineLevel="0" max="16" min="16" style="0" width="13.14"/>
    <col collapsed="false" customWidth="false" hidden="false" outlineLevel="0" max="17" min="17" style="0" width="11.42"/>
    <col collapsed="false" customWidth="true" hidden="false" outlineLevel="0" max="18" min="18" style="0" width="17.58"/>
    <col collapsed="false" customWidth="true" hidden="false" outlineLevel="0" max="22" min="19" style="0" width="8.67"/>
    <col collapsed="false" customWidth="true" hidden="false" outlineLevel="0" max="23" min="23" style="0" width="10.14"/>
    <col collapsed="false" customWidth="true" hidden="false" outlineLevel="0" max="27" min="24" style="0" width="8.67"/>
    <col collapsed="false" customWidth="true" hidden="false" outlineLevel="0" max="28" min="28" style="0" width="13.57"/>
    <col collapsed="false" customWidth="true" hidden="false" outlineLevel="0" max="29" min="29" style="0" width="12.14"/>
    <col collapsed="false" customWidth="true" hidden="false" outlineLevel="0" max="1025" min="30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7</v>
      </c>
      <c r="G1" s="3" t="s">
        <v>8</v>
      </c>
      <c r="H1" s="3" t="s">
        <v>9</v>
      </c>
      <c r="I1" s="3" t="s">
        <v>10</v>
      </c>
      <c r="L1" s="2" t="s">
        <v>7</v>
      </c>
      <c r="M1" s="3" t="s">
        <v>10</v>
      </c>
      <c r="N1" s="2" t="s">
        <v>25</v>
      </c>
    </row>
    <row r="2" customFormat="false" ht="15" hidden="false" customHeight="false" outlineLevel="0" collapsed="false">
      <c r="A2" s="0" t="n">
        <v>80</v>
      </c>
      <c r="B2" s="0" t="n">
        <v>30</v>
      </c>
      <c r="C2" s="0" t="s">
        <v>5</v>
      </c>
      <c r="D2" s="0" t="n">
        <v>2000</v>
      </c>
      <c r="E2" s="0" t="n">
        <v>4</v>
      </c>
      <c r="F2" s="0" t="n">
        <v>1</v>
      </c>
      <c r="G2" s="1" t="n">
        <v>0.969000000000002</v>
      </c>
      <c r="H2" s="1" t="n">
        <v>2.63530783342748</v>
      </c>
      <c r="I2" s="1" t="n">
        <v>0.724920131713531</v>
      </c>
      <c r="L2" s="5" t="n">
        <v>1</v>
      </c>
      <c r="M2" s="6" t="n">
        <v>0.999997146610161</v>
      </c>
      <c r="N2" s="25" t="n">
        <v>1</v>
      </c>
    </row>
    <row r="3" customFormat="false" ht="15" hidden="false" customHeight="false" outlineLevel="0" collapsed="false">
      <c r="A3" s="0" t="n">
        <v>60</v>
      </c>
      <c r="B3" s="0" t="n">
        <v>34</v>
      </c>
      <c r="C3" s="0" t="s">
        <v>5</v>
      </c>
      <c r="D3" s="0" t="n">
        <v>2100</v>
      </c>
      <c r="E3" s="0" t="n">
        <v>3</v>
      </c>
      <c r="F3" s="0" t="n">
        <v>1</v>
      </c>
      <c r="G3" s="1" t="n">
        <v>-0.929999999999999</v>
      </c>
      <c r="H3" s="1" t="n">
        <v>0.394553710371602</v>
      </c>
      <c r="I3" s="1" t="n">
        <v>0.282924714507028</v>
      </c>
      <c r="L3" s="5" t="n">
        <v>1</v>
      </c>
      <c r="M3" s="6" t="n">
        <v>0.999997146610161</v>
      </c>
      <c r="N3" s="25" t="n">
        <v>1</v>
      </c>
    </row>
    <row r="4" customFormat="false" ht="15" hidden="false" customHeight="false" outlineLevel="0" collapsed="false">
      <c r="A4" s="0" t="n">
        <v>35</v>
      </c>
      <c r="B4" s="0" t="n">
        <v>25</v>
      </c>
      <c r="C4" s="0" t="s">
        <v>6</v>
      </c>
      <c r="D4" s="0" t="n">
        <v>1500</v>
      </c>
      <c r="E4" s="0" t="n">
        <v>2</v>
      </c>
      <c r="F4" s="0" t="n">
        <v>0</v>
      </c>
      <c r="G4" s="1" t="n">
        <v>-6.329</v>
      </c>
      <c r="H4" s="1" t="n">
        <v>0.00178381669418456</v>
      </c>
      <c r="I4" s="1" t="n">
        <v>0.00178064035818729</v>
      </c>
      <c r="L4" s="5" t="n">
        <v>1</v>
      </c>
      <c r="M4" s="6" t="n">
        <v>0.999965239704654</v>
      </c>
      <c r="N4" s="25" t="n">
        <v>1</v>
      </c>
    </row>
    <row r="5" customFormat="false" ht="15" hidden="false" customHeight="false" outlineLevel="0" collapsed="false">
      <c r="A5" s="0" t="n">
        <v>45</v>
      </c>
      <c r="B5" s="0" t="n">
        <v>27</v>
      </c>
      <c r="C5" s="0" t="s">
        <v>6</v>
      </c>
      <c r="D5" s="0" t="n">
        <v>1800</v>
      </c>
      <c r="E5" s="0" t="n">
        <v>4</v>
      </c>
      <c r="F5" s="0" t="n">
        <v>0</v>
      </c>
      <c r="G5" s="1" t="n">
        <v>-0.0309999999999988</v>
      </c>
      <c r="H5" s="1" t="n">
        <v>0.969475573076027</v>
      </c>
      <c r="I5" s="1" t="n">
        <v>0.492250620586195</v>
      </c>
      <c r="L5" s="5" t="n">
        <v>1</v>
      </c>
      <c r="M5" s="6" t="n">
        <v>0.995358197919373</v>
      </c>
      <c r="N5" s="25" t="n">
        <f aca="false">N2+1</f>
        <v>2</v>
      </c>
    </row>
    <row r="6" customFormat="false" ht="15" hidden="false" customHeight="false" outlineLevel="0" collapsed="false">
      <c r="A6" s="0" t="n">
        <v>29</v>
      </c>
      <c r="B6" s="0" t="n">
        <v>23</v>
      </c>
      <c r="C6" s="0" t="s">
        <v>6</v>
      </c>
      <c r="D6" s="0" t="n">
        <v>1900</v>
      </c>
      <c r="E6" s="0" t="n">
        <v>2</v>
      </c>
      <c r="F6" s="0" t="n">
        <v>0</v>
      </c>
      <c r="G6" s="1" t="n">
        <v>-4.329</v>
      </c>
      <c r="H6" s="1" t="n">
        <v>0.0131807216235387</v>
      </c>
      <c r="I6" s="1" t="n">
        <v>0.0130092503165849</v>
      </c>
      <c r="L6" s="5" t="n">
        <v>1</v>
      </c>
      <c r="M6" s="6" t="n">
        <v>0.992369938090442</v>
      </c>
      <c r="N6" s="25" t="n">
        <f aca="false">N3+1</f>
        <v>2</v>
      </c>
    </row>
    <row r="7" customFormat="false" ht="15" hidden="false" customHeight="false" outlineLevel="0" collapsed="false">
      <c r="A7" s="0" t="n">
        <v>43</v>
      </c>
      <c r="B7" s="0" t="n">
        <v>28</v>
      </c>
      <c r="C7" s="0" t="s">
        <v>6</v>
      </c>
      <c r="D7" s="0" t="n">
        <v>1600</v>
      </c>
      <c r="E7" s="0" t="n">
        <v>3</v>
      </c>
      <c r="F7" s="0" t="n">
        <v>0</v>
      </c>
      <c r="G7" s="1" t="n">
        <v>-3.43</v>
      </c>
      <c r="H7" s="1" t="n">
        <v>0.0323869407729071</v>
      </c>
      <c r="I7" s="1" t="n">
        <v>0.0313709322481939</v>
      </c>
      <c r="L7" s="5" t="n">
        <v>1</v>
      </c>
      <c r="M7" s="6" t="n">
        <v>0.992369938090442</v>
      </c>
      <c r="N7" s="25" t="n">
        <f aca="false">N4+1</f>
        <v>2</v>
      </c>
      <c r="P7" s="26"/>
      <c r="Q7" s="27" t="s">
        <v>28</v>
      </c>
      <c r="R7" s="29"/>
      <c r="U7" s="61" t="s">
        <v>41</v>
      </c>
      <c r="V7" s="61" t="s">
        <v>42</v>
      </c>
      <c r="W7" s="61" t="s">
        <v>43</v>
      </c>
      <c r="X7" s="61" t="s">
        <v>44</v>
      </c>
      <c r="Y7" s="61" t="s">
        <v>45</v>
      </c>
      <c r="Z7" s="61" t="s">
        <v>46</v>
      </c>
      <c r="AA7" s="61" t="s">
        <v>47</v>
      </c>
      <c r="AB7" s="62" t="s">
        <v>48</v>
      </c>
      <c r="AC7" s="62" t="s">
        <v>49</v>
      </c>
    </row>
    <row r="8" customFormat="false" ht="15" hidden="false" customHeight="false" outlineLevel="0" collapsed="false">
      <c r="A8" s="0" t="n">
        <v>34</v>
      </c>
      <c r="B8" s="0" t="n">
        <v>24</v>
      </c>
      <c r="C8" s="0" t="s">
        <v>6</v>
      </c>
      <c r="D8" s="0" t="n">
        <v>1500</v>
      </c>
      <c r="E8" s="0" t="n">
        <v>1</v>
      </c>
      <c r="F8" s="0" t="n">
        <v>0</v>
      </c>
      <c r="G8" s="1" t="n">
        <v>-8.728</v>
      </c>
      <c r="H8" s="1" t="n">
        <v>0.000161986104678526</v>
      </c>
      <c r="I8" s="1" t="n">
        <v>0.000161959869430163</v>
      </c>
      <c r="L8" s="5" t="n">
        <v>1</v>
      </c>
      <c r="M8" s="6" t="n">
        <v>0.951153837741629</v>
      </c>
      <c r="N8" s="25" t="n">
        <f aca="false">N5+1</f>
        <v>3</v>
      </c>
      <c r="P8" s="30" t="s">
        <v>25</v>
      </c>
      <c r="Q8" s="31" t="s">
        <v>31</v>
      </c>
      <c r="R8" s="33" t="s">
        <v>32</v>
      </c>
      <c r="U8" s="63" t="n">
        <v>1</v>
      </c>
      <c r="V8" s="63" t="n">
        <v>3</v>
      </c>
      <c r="W8" s="64" t="n">
        <f aca="false">Q8</f>
        <v>3</v>
      </c>
      <c r="X8" s="8" t="n">
        <f aca="false">W8</f>
        <v>3</v>
      </c>
      <c r="Y8" s="65" t="n">
        <f aca="false">W8/16</f>
        <v>0.1875</v>
      </c>
      <c r="Z8" s="65" t="n">
        <f aca="false">X8/16</f>
        <v>0.1875</v>
      </c>
      <c r="AA8" s="66" t="n">
        <f aca="false">Z8/U8*10</f>
        <v>1.875</v>
      </c>
      <c r="AB8" s="24" t="n">
        <f aca="false">0.1</f>
        <v>0.1</v>
      </c>
      <c r="AC8" s="0" t="n">
        <v>1</v>
      </c>
    </row>
    <row r="9" customFormat="false" ht="15" hidden="false" customHeight="false" outlineLevel="0" collapsed="false">
      <c r="A9" s="0" t="n">
        <v>104</v>
      </c>
      <c r="B9" s="0" t="n">
        <v>43</v>
      </c>
      <c r="C9" s="0" t="s">
        <v>5</v>
      </c>
      <c r="D9" s="0" t="n">
        <v>2400</v>
      </c>
      <c r="E9" s="0" t="n">
        <v>5</v>
      </c>
      <c r="F9" s="0" t="n">
        <v>1</v>
      </c>
      <c r="G9" s="1" t="n">
        <v>5.368</v>
      </c>
      <c r="H9" s="1" t="n">
        <v>214.433571408322</v>
      </c>
      <c r="I9" s="1" t="n">
        <v>0.995358197919373</v>
      </c>
      <c r="L9" s="5" t="n">
        <v>1</v>
      </c>
      <c r="M9" s="6" t="n">
        <v>0.951153837741629</v>
      </c>
      <c r="N9" s="25" t="n">
        <f aca="false">N6+1</f>
        <v>3</v>
      </c>
      <c r="P9" s="34" t="n">
        <v>1</v>
      </c>
      <c r="Q9" s="35" t="n">
        <v>3</v>
      </c>
      <c r="R9" s="38" t="n">
        <v>2.99995953292498</v>
      </c>
      <c r="U9" s="63" t="n">
        <v>2</v>
      </c>
      <c r="V9" s="63" t="n">
        <v>3</v>
      </c>
      <c r="W9" s="64" t="n">
        <f aca="false">Q9</f>
        <v>3</v>
      </c>
      <c r="X9" s="8" t="n">
        <f aca="false">X8+W9</f>
        <v>6</v>
      </c>
      <c r="Y9" s="65" t="n">
        <f aca="false">W9/16</f>
        <v>0.1875</v>
      </c>
      <c r="Z9" s="65" t="n">
        <f aca="false">X9/16</f>
        <v>0.375</v>
      </c>
      <c r="AA9" s="66" t="n">
        <f aca="false">Z9/U9*10</f>
        <v>1.875</v>
      </c>
      <c r="AB9" s="24" t="n">
        <f aca="false">AB8+0.1</f>
        <v>0.2</v>
      </c>
      <c r="AC9" s="0" t="n">
        <v>1</v>
      </c>
    </row>
    <row r="10" customFormat="false" ht="15" hidden="false" customHeight="false" outlineLevel="0" collapsed="false">
      <c r="A10" s="0" t="n">
        <v>102</v>
      </c>
      <c r="B10" s="0" t="n">
        <v>46</v>
      </c>
      <c r="C10" s="0" t="s">
        <v>5</v>
      </c>
      <c r="D10" s="0" t="n">
        <v>2700</v>
      </c>
      <c r="E10" s="0" t="n">
        <v>3</v>
      </c>
      <c r="F10" s="0" t="n">
        <v>1</v>
      </c>
      <c r="G10" s="1" t="n">
        <v>2.07</v>
      </c>
      <c r="H10" s="1" t="n">
        <v>7.9248231178495</v>
      </c>
      <c r="I10" s="1" t="n">
        <v>0.88795296144301</v>
      </c>
      <c r="L10" s="5" t="n">
        <v>0</v>
      </c>
      <c r="M10" s="6" t="n">
        <v>0.921939828448301</v>
      </c>
      <c r="N10" s="25" t="n">
        <f aca="false">N7+1</f>
        <v>3</v>
      </c>
      <c r="P10" s="39" t="n">
        <v>2</v>
      </c>
      <c r="Q10" s="40" t="n">
        <v>3</v>
      </c>
      <c r="R10" s="43" t="n">
        <v>2.98009807410026</v>
      </c>
      <c r="U10" s="63" t="n">
        <v>3</v>
      </c>
      <c r="V10" s="63" t="n">
        <v>3</v>
      </c>
      <c r="W10" s="64" t="n">
        <f aca="false">Q10</f>
        <v>3</v>
      </c>
      <c r="X10" s="8" t="n">
        <f aca="false">X9+W10</f>
        <v>9</v>
      </c>
      <c r="Y10" s="65" t="n">
        <f aca="false">W10/16</f>
        <v>0.1875</v>
      </c>
      <c r="Z10" s="65" t="n">
        <f aca="false">X10/16</f>
        <v>0.5625</v>
      </c>
      <c r="AA10" s="66" t="n">
        <f aca="false">Z10/U10*10</f>
        <v>1.875</v>
      </c>
      <c r="AB10" s="24" t="n">
        <f aca="false">AB9+0.1</f>
        <v>0.3</v>
      </c>
      <c r="AC10" s="0" t="n">
        <v>1</v>
      </c>
    </row>
    <row r="11" customFormat="false" ht="15" hidden="false" customHeight="false" outlineLevel="0" collapsed="false">
      <c r="A11" s="0" t="n">
        <v>59</v>
      </c>
      <c r="B11" s="0" t="n">
        <v>36</v>
      </c>
      <c r="C11" s="0" t="s">
        <v>6</v>
      </c>
      <c r="D11" s="0" t="n">
        <v>2600</v>
      </c>
      <c r="E11" s="0" t="n">
        <v>2</v>
      </c>
      <c r="F11" s="0" t="n">
        <v>0</v>
      </c>
      <c r="G11" s="1" t="n">
        <v>-0.828999999999999</v>
      </c>
      <c r="H11" s="1" t="n">
        <v>0.436485553705194</v>
      </c>
      <c r="I11" s="1" t="n">
        <v>0.303856556426444</v>
      </c>
      <c r="L11" s="5" t="n">
        <v>1</v>
      </c>
      <c r="M11" s="6" t="n">
        <v>0.914354369389827</v>
      </c>
      <c r="N11" s="25" t="n">
        <f aca="false">N8+1</f>
        <v>4</v>
      </c>
      <c r="P11" s="39" t="n">
        <v>3</v>
      </c>
      <c r="Q11" s="40" t="n">
        <v>2</v>
      </c>
      <c r="R11" s="43" t="n">
        <v>2.82424750393156</v>
      </c>
      <c r="U11" s="63" t="n">
        <v>4</v>
      </c>
      <c r="V11" s="63" t="n">
        <v>3</v>
      </c>
      <c r="W11" s="64" t="n">
        <f aca="false">Q11</f>
        <v>2</v>
      </c>
      <c r="X11" s="8" t="n">
        <f aca="false">X10+W11</f>
        <v>11</v>
      </c>
      <c r="Y11" s="65" t="n">
        <f aca="false">W11/16</f>
        <v>0.125</v>
      </c>
      <c r="Z11" s="65" t="n">
        <f aca="false">X11/16</f>
        <v>0.6875</v>
      </c>
      <c r="AA11" s="66" t="n">
        <f aca="false">Z11/U11*10</f>
        <v>1.71875</v>
      </c>
      <c r="AB11" s="24" t="n">
        <f aca="false">AB10+0.1</f>
        <v>0.4</v>
      </c>
      <c r="AC11" s="0" t="n">
        <v>1</v>
      </c>
    </row>
    <row r="12" customFormat="false" ht="15" hidden="false" customHeight="false" outlineLevel="0" collapsed="false">
      <c r="A12" s="0" t="n">
        <v>87</v>
      </c>
      <c r="B12" s="0" t="n">
        <v>54</v>
      </c>
      <c r="C12" s="0" t="s">
        <v>5</v>
      </c>
      <c r="D12" s="0" t="n">
        <v>2400</v>
      </c>
      <c r="E12" s="0" t="n">
        <v>4</v>
      </c>
      <c r="F12" s="0" t="n">
        <v>1</v>
      </c>
      <c r="G12" s="1" t="n">
        <v>2.969</v>
      </c>
      <c r="H12" s="1" t="n">
        <v>19.4724374191471</v>
      </c>
      <c r="I12" s="1" t="n">
        <v>0.951153837741629</v>
      </c>
      <c r="L12" s="5" t="n">
        <v>1</v>
      </c>
      <c r="M12" s="6" t="n">
        <v>0.88795296144301</v>
      </c>
      <c r="N12" s="25" t="n">
        <f aca="false">N9+1</f>
        <v>4</v>
      </c>
      <c r="P12" s="39" t="n">
        <v>4</v>
      </c>
      <c r="Q12" s="40" t="n">
        <v>3</v>
      </c>
      <c r="R12" s="43" t="n">
        <v>2.61521267420633</v>
      </c>
      <c r="U12" s="63" t="n">
        <v>5</v>
      </c>
      <c r="V12" s="63" t="n">
        <v>3</v>
      </c>
      <c r="W12" s="64" t="n">
        <f aca="false">Q12</f>
        <v>3</v>
      </c>
      <c r="X12" s="8" t="n">
        <f aca="false">X11+W12</f>
        <v>14</v>
      </c>
      <c r="Y12" s="65" t="n">
        <f aca="false">W12/16</f>
        <v>0.1875</v>
      </c>
      <c r="Z12" s="65" t="n">
        <f aca="false">X12/16</f>
        <v>0.875</v>
      </c>
      <c r="AA12" s="66" t="n">
        <f aca="false">Z12/U12*10</f>
        <v>1.75</v>
      </c>
      <c r="AB12" s="24" t="n">
        <f aca="false">AB11+0.1</f>
        <v>0.5</v>
      </c>
      <c r="AC12" s="0" t="n">
        <v>1</v>
      </c>
    </row>
    <row r="13" customFormat="false" ht="15" hidden="false" customHeight="false" outlineLevel="0" collapsed="false">
      <c r="A13" s="0" t="n">
        <v>69</v>
      </c>
      <c r="B13" s="0" t="n">
        <v>38</v>
      </c>
      <c r="C13" s="0" t="s">
        <v>5</v>
      </c>
      <c r="D13" s="0" t="n">
        <v>2300</v>
      </c>
      <c r="E13" s="0" t="n">
        <v>5</v>
      </c>
      <c r="F13" s="0" t="n">
        <v>1</v>
      </c>
      <c r="G13" s="1" t="n">
        <v>4.868</v>
      </c>
      <c r="H13" s="1" t="n">
        <v>130.060535530826</v>
      </c>
      <c r="I13" s="1" t="n">
        <v>0.992369938090442</v>
      </c>
      <c r="L13" s="5" t="n">
        <v>1</v>
      </c>
      <c r="M13" s="6" t="n">
        <v>0.812905343373496</v>
      </c>
      <c r="N13" s="25" t="n">
        <f aca="false">N10+1</f>
        <v>4</v>
      </c>
      <c r="P13" s="39" t="n">
        <v>5</v>
      </c>
      <c r="Q13" s="40" t="n">
        <v>3</v>
      </c>
      <c r="R13" s="43" t="n">
        <v>2.15416963268259</v>
      </c>
      <c r="U13" s="63" t="n">
        <v>6</v>
      </c>
      <c r="V13" s="63" t="n">
        <v>3</v>
      </c>
      <c r="W13" s="64" t="n">
        <f aca="false">Q13</f>
        <v>3</v>
      </c>
      <c r="X13" s="8" t="n">
        <f aca="false">X12+W13</f>
        <v>17</v>
      </c>
      <c r="Y13" s="65" t="n">
        <f aca="false">W13/16</f>
        <v>0.1875</v>
      </c>
      <c r="Z13" s="65" t="n">
        <f aca="false">X13/16</f>
        <v>1.0625</v>
      </c>
      <c r="AA13" s="66" t="n">
        <f aca="false">Z13/U13*10</f>
        <v>1.77083333333333</v>
      </c>
      <c r="AB13" s="24" t="n">
        <f aca="false">AB12+0.1</f>
        <v>0.6</v>
      </c>
      <c r="AC13" s="0" t="n">
        <v>1</v>
      </c>
    </row>
    <row r="14" customFormat="false" ht="15" hidden="false" customHeight="false" outlineLevel="0" collapsed="false">
      <c r="A14" s="0" t="n">
        <v>53</v>
      </c>
      <c r="B14" s="0" t="n">
        <v>27</v>
      </c>
      <c r="C14" s="0" t="s">
        <v>6</v>
      </c>
      <c r="D14" s="0" t="n">
        <v>1800</v>
      </c>
      <c r="E14" s="0" t="n">
        <v>2</v>
      </c>
      <c r="F14" s="0" t="n">
        <v>0</v>
      </c>
      <c r="G14" s="1" t="n">
        <v>-4.829</v>
      </c>
      <c r="H14" s="1" t="n">
        <v>0.00799451178181352</v>
      </c>
      <c r="I14" s="1" t="n">
        <v>0.00793110645779387</v>
      </c>
      <c r="L14" s="5" t="n">
        <v>1</v>
      </c>
      <c r="M14" s="6" t="n">
        <v>0.724920131713531</v>
      </c>
      <c r="N14" s="25" t="n">
        <f aca="false">N11+1</f>
        <v>5</v>
      </c>
      <c r="P14" s="39" t="n">
        <v>6</v>
      </c>
      <c r="Q14" s="40" t="n">
        <v>1</v>
      </c>
      <c r="R14" s="43" t="n">
        <v>1.09996373343908</v>
      </c>
      <c r="U14" s="63" t="n">
        <v>7</v>
      </c>
      <c r="V14" s="63" t="n">
        <v>3</v>
      </c>
      <c r="W14" s="64" t="n">
        <f aca="false">Q14</f>
        <v>1</v>
      </c>
      <c r="X14" s="8" t="n">
        <f aca="false">X13+W14</f>
        <v>18</v>
      </c>
      <c r="Y14" s="65" t="n">
        <f aca="false">W14/16</f>
        <v>0.0625</v>
      </c>
      <c r="Z14" s="65" t="n">
        <f aca="false">X14/16</f>
        <v>1.125</v>
      </c>
      <c r="AA14" s="66" t="n">
        <f aca="false">Z14/U14*10</f>
        <v>1.60714285714286</v>
      </c>
      <c r="AB14" s="24" t="n">
        <f aca="false">AB13+0.1</f>
        <v>0.7</v>
      </c>
      <c r="AC14" s="0" t="n">
        <v>1</v>
      </c>
    </row>
    <row r="15" customFormat="false" ht="15" hidden="false" customHeight="false" outlineLevel="0" collapsed="false">
      <c r="A15" s="0" t="n">
        <v>88</v>
      </c>
      <c r="B15" s="0" t="n">
        <v>43</v>
      </c>
      <c r="C15" s="0" t="s">
        <v>5</v>
      </c>
      <c r="D15" s="0" t="n">
        <v>2000</v>
      </c>
      <c r="E15" s="0" t="n">
        <v>4</v>
      </c>
      <c r="F15" s="0" t="n">
        <v>1</v>
      </c>
      <c r="G15" s="1" t="n">
        <v>0.969000000000002</v>
      </c>
      <c r="H15" s="1" t="n">
        <v>2.63530783342748</v>
      </c>
      <c r="I15" s="1" t="n">
        <v>0.724920131713531</v>
      </c>
      <c r="L15" s="5" t="n">
        <v>1</v>
      </c>
      <c r="M15" s="6" t="n">
        <v>0.724920131713531</v>
      </c>
      <c r="N15" s="25" t="n">
        <f aca="false">N12+1</f>
        <v>5</v>
      </c>
      <c r="P15" s="39" t="n">
        <v>7</v>
      </c>
      <c r="Q15" s="40" t="n">
        <v>1</v>
      </c>
      <c r="R15" s="43" t="n">
        <v>0.848774143521083</v>
      </c>
      <c r="U15" s="63" t="n">
        <v>8</v>
      </c>
      <c r="V15" s="63" t="n">
        <v>3</v>
      </c>
      <c r="W15" s="64" t="n">
        <f aca="false">Q15</f>
        <v>1</v>
      </c>
      <c r="X15" s="8" t="n">
        <f aca="false">X14+W15</f>
        <v>19</v>
      </c>
      <c r="Y15" s="65" t="n">
        <f aca="false">W15/16</f>
        <v>0.0625</v>
      </c>
      <c r="Z15" s="65" t="n">
        <f aca="false">X15/16</f>
        <v>1.1875</v>
      </c>
      <c r="AA15" s="66" t="n">
        <f aca="false">Z15/U15*10</f>
        <v>1.484375</v>
      </c>
      <c r="AB15" s="24" t="n">
        <f aca="false">AB14+0.1</f>
        <v>0.8</v>
      </c>
      <c r="AC15" s="0" t="n">
        <v>1</v>
      </c>
    </row>
    <row r="16" customFormat="false" ht="15" hidden="false" customHeight="false" outlineLevel="0" collapsed="false">
      <c r="A16" s="0" t="n">
        <v>126</v>
      </c>
      <c r="B16" s="0" t="n">
        <v>58</v>
      </c>
      <c r="C16" s="0" t="s">
        <v>5</v>
      </c>
      <c r="D16" s="0" t="n">
        <v>3400</v>
      </c>
      <c r="E16" s="0" t="n">
        <v>6</v>
      </c>
      <c r="F16" s="0" t="n">
        <v>1</v>
      </c>
      <c r="G16" s="1" t="n">
        <v>12.767</v>
      </c>
      <c r="H16" s="1" t="n">
        <v>350459.34945488</v>
      </c>
      <c r="I16" s="1" t="n">
        <v>0.999997146610161</v>
      </c>
      <c r="L16" s="5" t="n">
        <v>1</v>
      </c>
      <c r="M16" s="6" t="n">
        <v>0.704329369255527</v>
      </c>
      <c r="N16" s="25" t="n">
        <f aca="false">N13+1</f>
        <v>5</v>
      </c>
      <c r="P16" s="39" t="n">
        <v>8</v>
      </c>
      <c r="Q16" s="40" t="n">
        <v>0</v>
      </c>
      <c r="R16" s="43" t="n">
        <v>0.362827061208684</v>
      </c>
      <c r="U16" s="63" t="n">
        <v>9</v>
      </c>
      <c r="V16" s="63" t="n">
        <v>3</v>
      </c>
      <c r="W16" s="64" t="n">
        <f aca="false">Q16</f>
        <v>0</v>
      </c>
      <c r="X16" s="8" t="n">
        <f aca="false">X15+W16</f>
        <v>19</v>
      </c>
      <c r="Y16" s="65" t="n">
        <f aca="false">W16/16</f>
        <v>0</v>
      </c>
      <c r="Z16" s="65" t="n">
        <f aca="false">X16/16</f>
        <v>1.1875</v>
      </c>
      <c r="AA16" s="66" t="n">
        <f aca="false">Z16/U16*10</f>
        <v>1.31944444444444</v>
      </c>
      <c r="AB16" s="24" t="n">
        <f aca="false">AB15+0.1</f>
        <v>0.9</v>
      </c>
      <c r="AC16" s="0" t="n">
        <v>1</v>
      </c>
    </row>
    <row r="17" customFormat="false" ht="15" hidden="false" customHeight="false" outlineLevel="0" collapsed="false">
      <c r="A17" s="0" t="n">
        <v>45</v>
      </c>
      <c r="B17" s="0" t="n">
        <v>25</v>
      </c>
      <c r="C17" s="0" t="s">
        <v>6</v>
      </c>
      <c r="D17" s="0" t="n">
        <v>2100</v>
      </c>
      <c r="E17" s="0" t="n">
        <v>3</v>
      </c>
      <c r="F17" s="0" t="n">
        <v>0</v>
      </c>
      <c r="G17" s="1" t="n">
        <v>-0.929999999999999</v>
      </c>
      <c r="H17" s="1" t="n">
        <v>0.394553710371602</v>
      </c>
      <c r="I17" s="1" t="n">
        <v>0.282924714507028</v>
      </c>
      <c r="L17" s="5" t="n">
        <v>0</v>
      </c>
      <c r="M17" s="6" t="n">
        <v>0.492250620586195</v>
      </c>
      <c r="N17" s="25" t="n">
        <f aca="false">N14+1</f>
        <v>6</v>
      </c>
      <c r="P17" s="39" t="n">
        <v>9</v>
      </c>
      <c r="Q17" s="40" t="n">
        <v>0</v>
      </c>
      <c r="R17" s="43" t="n">
        <v>0.0422094862764375</v>
      </c>
      <c r="U17" s="63" t="n">
        <v>10</v>
      </c>
      <c r="V17" s="63" t="n">
        <v>3</v>
      </c>
      <c r="W17" s="64" t="n">
        <f aca="false">Q17</f>
        <v>0</v>
      </c>
      <c r="X17" s="8" t="n">
        <f aca="false">X16+W17</f>
        <v>19</v>
      </c>
      <c r="Y17" s="65" t="n">
        <f aca="false">W17/16</f>
        <v>0</v>
      </c>
      <c r="Z17" s="65" t="n">
        <f aca="false">X17/16</f>
        <v>1.1875</v>
      </c>
      <c r="AA17" s="66" t="n">
        <f aca="false">Z17/U17*10</f>
        <v>1.1875</v>
      </c>
      <c r="AB17" s="24" t="n">
        <f aca="false">AB16+0.1</f>
        <v>1</v>
      </c>
      <c r="AC17" s="0" t="n">
        <v>1</v>
      </c>
    </row>
    <row r="18" customFormat="false" ht="15" hidden="false" customHeight="false" outlineLevel="0" collapsed="false">
      <c r="A18" s="0" t="n">
        <v>66</v>
      </c>
      <c r="B18" s="0" t="n">
        <v>36</v>
      </c>
      <c r="C18" s="0" t="s">
        <v>5</v>
      </c>
      <c r="D18" s="0" t="n">
        <v>2400</v>
      </c>
      <c r="E18" s="0" t="n">
        <v>4</v>
      </c>
      <c r="F18" s="0" t="n">
        <v>1</v>
      </c>
      <c r="G18" s="1" t="n">
        <v>2.969</v>
      </c>
      <c r="H18" s="1" t="n">
        <v>19.4724374191471</v>
      </c>
      <c r="I18" s="1" t="n">
        <v>0.951153837741629</v>
      </c>
      <c r="L18" s="5" t="n">
        <v>0</v>
      </c>
      <c r="M18" s="6" t="n">
        <v>0.303856556426444</v>
      </c>
      <c r="N18" s="25" t="n">
        <f aca="false">N15+1</f>
        <v>6</v>
      </c>
      <c r="P18" s="39" t="n">
        <v>10</v>
      </c>
      <c r="Q18" s="44" t="n">
        <v>0</v>
      </c>
      <c r="R18" s="47" t="n">
        <v>0.00372324058580474</v>
      </c>
      <c r="V18" s="67" t="n">
        <f aca="false">SUM(V8:V17)</f>
        <v>30</v>
      </c>
      <c r="W18" s="67" t="n">
        <f aca="false">SUM(W8:W17)</f>
        <v>16</v>
      </c>
    </row>
    <row r="19" customFormat="false" ht="15" hidden="false" customHeight="false" outlineLevel="0" collapsed="false">
      <c r="A19" s="0" t="n">
        <v>95</v>
      </c>
      <c r="B19" s="0" t="n">
        <v>49</v>
      </c>
      <c r="C19" s="0" t="s">
        <v>5</v>
      </c>
      <c r="D19" s="0" t="n">
        <v>2300</v>
      </c>
      <c r="E19" s="0" t="n">
        <v>5</v>
      </c>
      <c r="F19" s="0" t="n">
        <v>1</v>
      </c>
      <c r="G19" s="1" t="n">
        <v>4.868</v>
      </c>
      <c r="H19" s="1" t="n">
        <v>130.060535530826</v>
      </c>
      <c r="I19" s="1" t="n">
        <v>0.992369938090442</v>
      </c>
      <c r="L19" s="5" t="n">
        <v>1</v>
      </c>
      <c r="M19" s="6" t="n">
        <v>0.303856556426444</v>
      </c>
      <c r="N19" s="25" t="n">
        <f aca="false">N16+1</f>
        <v>6</v>
      </c>
      <c r="P19" s="48" t="s">
        <v>33</v>
      </c>
      <c r="Q19" s="49" t="n">
        <v>16</v>
      </c>
      <c r="R19" s="52" t="n">
        <v>15.9311850828768</v>
      </c>
    </row>
    <row r="20" customFormat="false" ht="15" hidden="false" customHeight="false" outlineLevel="0" collapsed="false">
      <c r="A20" s="0" t="n">
        <v>41</v>
      </c>
      <c r="B20" s="0" t="n">
        <v>26</v>
      </c>
      <c r="C20" s="0" t="s">
        <v>6</v>
      </c>
      <c r="D20" s="0" t="n">
        <v>2000</v>
      </c>
      <c r="E20" s="0" t="n">
        <v>2</v>
      </c>
      <c r="F20" s="0" t="n">
        <v>0</v>
      </c>
      <c r="G20" s="1" t="n">
        <v>-3.829</v>
      </c>
      <c r="H20" s="1" t="n">
        <v>0.0217313361039054</v>
      </c>
      <c r="I20" s="1" t="n">
        <v>0.0212691295020587</v>
      </c>
      <c r="L20" s="5" t="n">
        <v>1</v>
      </c>
      <c r="M20" s="6" t="n">
        <v>0.282924714507028</v>
      </c>
      <c r="N20" s="25" t="n">
        <f aca="false">N17+1</f>
        <v>7</v>
      </c>
    </row>
    <row r="21" customFormat="false" ht="15" hidden="false" customHeight="false" outlineLevel="0" collapsed="false">
      <c r="A21" s="0" t="n">
        <v>59</v>
      </c>
      <c r="B21" s="0" t="n">
        <v>29</v>
      </c>
      <c r="C21" s="0" t="s">
        <v>6</v>
      </c>
      <c r="D21" s="0" t="n">
        <v>2100</v>
      </c>
      <c r="E21" s="0" t="n">
        <v>3</v>
      </c>
      <c r="F21" s="0" t="n">
        <v>0</v>
      </c>
      <c r="G21" s="1" t="n">
        <v>-0.929999999999999</v>
      </c>
      <c r="H21" s="1" t="n">
        <v>0.394553710371602</v>
      </c>
      <c r="I21" s="1" t="n">
        <v>0.282924714507028</v>
      </c>
      <c r="L21" s="5" t="n">
        <v>0</v>
      </c>
      <c r="M21" s="6" t="n">
        <v>0.282924714507028</v>
      </c>
      <c r="N21" s="25" t="n">
        <f aca="false">N18+1</f>
        <v>7</v>
      </c>
    </row>
    <row r="22" customFormat="false" ht="15" hidden="false" customHeight="false" outlineLevel="0" collapsed="false">
      <c r="A22" s="0" t="n">
        <v>68</v>
      </c>
      <c r="B22" s="0" t="n">
        <v>34</v>
      </c>
      <c r="C22" s="0" t="s">
        <v>6</v>
      </c>
      <c r="D22" s="0" t="n">
        <v>2300</v>
      </c>
      <c r="E22" s="0" t="n">
        <v>4</v>
      </c>
      <c r="F22" s="0" t="n">
        <v>0</v>
      </c>
      <c r="G22" s="1" t="n">
        <v>2.469</v>
      </c>
      <c r="H22" s="1" t="n">
        <v>11.8106303140482</v>
      </c>
      <c r="I22" s="1" t="n">
        <v>0.921939828448301</v>
      </c>
      <c r="L22" s="5" t="n">
        <v>0</v>
      </c>
      <c r="M22" s="6" t="n">
        <v>0.282924714507028</v>
      </c>
      <c r="N22" s="25" t="n">
        <f aca="false">N19+1</f>
        <v>7</v>
      </c>
    </row>
    <row r="23" customFormat="false" ht="15" hidden="false" customHeight="false" outlineLevel="0" collapsed="false">
      <c r="A23" s="0" t="n">
        <v>110</v>
      </c>
      <c r="B23" s="0" t="n">
        <v>46</v>
      </c>
      <c r="C23" s="0" t="s">
        <v>5</v>
      </c>
      <c r="D23" s="0" t="n">
        <v>2900</v>
      </c>
      <c r="E23" s="0" t="n">
        <v>6</v>
      </c>
      <c r="F23" s="0" t="n">
        <v>1</v>
      </c>
      <c r="G23" s="1" t="n">
        <v>10.267</v>
      </c>
      <c r="H23" s="1" t="n">
        <v>28767.4552177363</v>
      </c>
      <c r="I23" s="1" t="n">
        <v>0.999965239704654</v>
      </c>
      <c r="L23" s="5" t="n">
        <v>0</v>
      </c>
      <c r="M23" s="6" t="n">
        <v>0.193098684233217</v>
      </c>
      <c r="N23" s="25" t="n">
        <f aca="false">N20+1</f>
        <v>8</v>
      </c>
    </row>
    <row r="24" customFormat="false" ht="15" hidden="false" customHeight="false" outlineLevel="0" collapsed="false">
      <c r="A24" s="0" t="n">
        <v>58</v>
      </c>
      <c r="B24" s="0" t="n">
        <v>38</v>
      </c>
      <c r="C24" s="0" t="s">
        <v>6</v>
      </c>
      <c r="D24" s="0" t="n">
        <v>2000</v>
      </c>
      <c r="E24" s="0" t="n">
        <v>3</v>
      </c>
      <c r="F24" s="0" t="n">
        <v>0</v>
      </c>
      <c r="G24" s="1" t="n">
        <v>-1.43</v>
      </c>
      <c r="H24" s="1" t="n">
        <v>0.239308922243755</v>
      </c>
      <c r="I24" s="1" t="n">
        <v>0.193098684233217</v>
      </c>
      <c r="L24" s="5" t="n">
        <v>0</v>
      </c>
      <c r="M24" s="6" t="n">
        <v>0.138357444727273</v>
      </c>
      <c r="N24" s="25" t="n">
        <f aca="false">N21+1</f>
        <v>8</v>
      </c>
    </row>
    <row r="25" customFormat="false" ht="15" hidden="false" customHeight="false" outlineLevel="0" collapsed="false">
      <c r="A25" s="0" t="n">
        <v>67</v>
      </c>
      <c r="B25" s="0" t="n">
        <v>30</v>
      </c>
      <c r="C25" s="0" t="s">
        <v>6</v>
      </c>
      <c r="D25" s="0" t="n">
        <v>2400</v>
      </c>
      <c r="E25" s="0" t="n">
        <v>2</v>
      </c>
      <c r="F25" s="0" t="n">
        <v>0</v>
      </c>
      <c r="G25" s="1" t="n">
        <v>-1.829</v>
      </c>
      <c r="H25" s="1" t="n">
        <v>0.160574061576474</v>
      </c>
      <c r="I25" s="1" t="n">
        <v>0.138357444727273</v>
      </c>
      <c r="L25" s="5" t="n">
        <v>0</v>
      </c>
      <c r="M25" s="6" t="n">
        <v>0.0313709322481939</v>
      </c>
      <c r="N25" s="25" t="n">
        <f aca="false">N22+1</f>
        <v>8</v>
      </c>
    </row>
    <row r="26" customFormat="false" ht="15" hidden="false" customHeight="false" outlineLevel="0" collapsed="false">
      <c r="A26" s="0" t="n">
        <v>95</v>
      </c>
      <c r="B26" s="0" t="n">
        <v>55</v>
      </c>
      <c r="C26" s="0" t="s">
        <v>5</v>
      </c>
      <c r="D26" s="0" t="n">
        <v>1500</v>
      </c>
      <c r="E26" s="0" t="n">
        <v>5</v>
      </c>
      <c r="F26" s="0" t="n">
        <v>1</v>
      </c>
      <c r="G26" s="1" t="n">
        <v>0.868000000000002</v>
      </c>
      <c r="H26" s="1" t="n">
        <v>2.38214180245798</v>
      </c>
      <c r="I26" s="1" t="n">
        <v>0.704329369255527</v>
      </c>
      <c r="L26" s="5" t="n">
        <v>0</v>
      </c>
      <c r="M26" s="6" t="n">
        <v>0.0212691295020587</v>
      </c>
      <c r="N26" s="25" t="n">
        <f aca="false">N23+1</f>
        <v>9</v>
      </c>
    </row>
    <row r="27" customFormat="false" ht="15" hidden="false" customHeight="false" outlineLevel="0" collapsed="false">
      <c r="A27" s="0" t="n">
        <v>116</v>
      </c>
      <c r="B27" s="0" t="n">
        <v>54</v>
      </c>
      <c r="C27" s="0" t="s">
        <v>5</v>
      </c>
      <c r="D27" s="0" t="n">
        <v>1800</v>
      </c>
      <c r="E27" s="0" t="n">
        <v>5</v>
      </c>
      <c r="F27" s="0" t="n">
        <v>1</v>
      </c>
      <c r="G27" s="1" t="n">
        <v>2.368</v>
      </c>
      <c r="H27" s="1" t="n">
        <v>10.6760188800714</v>
      </c>
      <c r="I27" s="1" t="n">
        <v>0.914354369389827</v>
      </c>
      <c r="L27" s="5" t="n">
        <v>0</v>
      </c>
      <c r="M27" s="6" t="n">
        <v>0.0130092503165849</v>
      </c>
      <c r="N27" s="25" t="n">
        <f aca="false">N24+1</f>
        <v>9</v>
      </c>
    </row>
    <row r="28" customFormat="false" ht="15" hidden="false" customHeight="false" outlineLevel="0" collapsed="false">
      <c r="A28" s="0" t="n">
        <v>43</v>
      </c>
      <c r="B28" s="0" t="n">
        <v>28</v>
      </c>
      <c r="C28" s="0" t="s">
        <v>6</v>
      </c>
      <c r="D28" s="0" t="n">
        <v>1500</v>
      </c>
      <c r="E28" s="0" t="n">
        <v>2</v>
      </c>
      <c r="F28" s="0" t="n">
        <v>0</v>
      </c>
      <c r="G28" s="1" t="n">
        <v>-6.329</v>
      </c>
      <c r="H28" s="1" t="n">
        <v>0.00178381669418456</v>
      </c>
      <c r="I28" s="1" t="n">
        <v>0.00178064035818729</v>
      </c>
      <c r="L28" s="5" t="n">
        <v>0</v>
      </c>
      <c r="M28" s="6" t="n">
        <v>0.00793110645779387</v>
      </c>
      <c r="N28" s="25" t="n">
        <f aca="false">N25+1</f>
        <v>9</v>
      </c>
    </row>
    <row r="29" customFormat="false" ht="15" hidden="false" customHeight="false" outlineLevel="0" collapsed="false">
      <c r="A29" s="0" t="n">
        <v>118</v>
      </c>
      <c r="B29" s="0" t="n">
        <v>58</v>
      </c>
      <c r="C29" s="0" t="s">
        <v>5</v>
      </c>
      <c r="D29" s="0" t="n">
        <v>2600</v>
      </c>
      <c r="E29" s="0" t="n">
        <v>2</v>
      </c>
      <c r="F29" s="0" t="n">
        <v>1</v>
      </c>
      <c r="G29" s="1" t="n">
        <v>-0.828999999999999</v>
      </c>
      <c r="H29" s="1" t="n">
        <v>0.436485553705194</v>
      </c>
      <c r="I29" s="1" t="n">
        <v>0.303856556426444</v>
      </c>
      <c r="L29" s="5" t="n">
        <v>0</v>
      </c>
      <c r="M29" s="6" t="n">
        <v>0.00178064035818729</v>
      </c>
      <c r="N29" s="25" t="n">
        <f aca="false">N26+1</f>
        <v>10</v>
      </c>
    </row>
    <row r="30" customFormat="false" ht="15" hidden="false" customHeight="false" outlineLevel="0" collapsed="false">
      <c r="A30" s="0" t="n">
        <v>132</v>
      </c>
      <c r="B30" s="0" t="n">
        <v>49</v>
      </c>
      <c r="C30" s="0" t="s">
        <v>5</v>
      </c>
      <c r="D30" s="0" t="n">
        <v>3400</v>
      </c>
      <c r="E30" s="0" t="n">
        <v>6</v>
      </c>
      <c r="F30" s="0" t="n">
        <v>1</v>
      </c>
      <c r="G30" s="1" t="n">
        <v>12.767</v>
      </c>
      <c r="H30" s="1" t="n">
        <v>350459.34945488</v>
      </c>
      <c r="I30" s="1" t="n">
        <v>0.999997146610161</v>
      </c>
      <c r="L30" s="5" t="n">
        <v>0</v>
      </c>
      <c r="M30" s="6" t="n">
        <v>0.00178064035818729</v>
      </c>
      <c r="N30" s="25" t="n">
        <f aca="false">N27+1</f>
        <v>10</v>
      </c>
    </row>
    <row r="31" customFormat="false" ht="15" hidden="false" customHeight="false" outlineLevel="0" collapsed="false">
      <c r="A31" s="0" t="n">
        <v>60</v>
      </c>
      <c r="B31" s="0" t="n">
        <v>37</v>
      </c>
      <c r="C31" s="0" t="s">
        <v>5</v>
      </c>
      <c r="D31" s="0" t="n">
        <v>2100</v>
      </c>
      <c r="E31" s="0" t="n">
        <v>4</v>
      </c>
      <c r="F31" s="0" t="n">
        <v>1</v>
      </c>
      <c r="G31" s="1" t="n">
        <v>1.469</v>
      </c>
      <c r="H31" s="1" t="n">
        <v>4.34488807981456</v>
      </c>
      <c r="I31" s="1" t="n">
        <v>0.812905343373496</v>
      </c>
      <c r="L31" s="5" t="n">
        <v>0</v>
      </c>
      <c r="M31" s="6" t="n">
        <v>0.000161959869430163</v>
      </c>
      <c r="N31" s="25" t="n">
        <f aca="false">N28+1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2018-07-26T04:51:46Z</dcterms:created>
  <dc:creator>VinuCT</dc:creator>
  <dc:description/>
  <dc:language>en-IN</dc:language>
  <cp:lastModifiedBy/>
  <dcterms:modified xsi:type="dcterms:W3CDTF">2019-07-30T15:30:08Z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