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\Documents\Class\ME599 - Python\Project\"/>
    </mc:Choice>
  </mc:AlternateContent>
  <xr:revisionPtr revIDLastSave="0" documentId="13_ncr:1_{0D7CA49F-E24C-4C3B-93E5-982CD4226999}" xr6:coauthVersionLast="28" xr6:coauthVersionMax="28" xr10:uidLastSave="{00000000-0000-0000-0000-000000000000}"/>
  <bookViews>
    <workbookView xWindow="0" yWindow="0" windowWidth="20490" windowHeight="7530" activeTab="1" xr2:uid="{961913D4-C432-44FC-8894-294E9181769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" i="1" l="1"/>
  <c r="T15" i="1"/>
  <c r="N15" i="1"/>
  <c r="T14" i="1"/>
  <c r="N14" i="1"/>
  <c r="T11" i="1"/>
  <c r="N6" i="1" s="1"/>
  <c r="N5" i="1"/>
  <c r="L6" i="1"/>
  <c r="L5" i="1"/>
  <c r="M5" i="1" s="1"/>
  <c r="N16" i="1"/>
  <c r="T16" i="1"/>
  <c r="L14" i="1"/>
  <c r="L16" i="1"/>
  <c r="L15" i="1"/>
  <c r="M15" i="1" s="1"/>
  <c r="M14" i="1"/>
  <c r="H5" i="1"/>
  <c r="H14" i="1"/>
  <c r="H6" i="1"/>
  <c r="S11" i="1"/>
  <c r="S10" i="1"/>
  <c r="M6" i="1" l="1"/>
  <c r="T10" i="1"/>
  <c r="M16" i="1"/>
  <c r="C16" i="1"/>
  <c r="J16" i="1"/>
  <c r="D16" i="1"/>
  <c r="D19" i="1" s="1"/>
  <c r="D5" i="1"/>
  <c r="F5" i="1" s="1"/>
  <c r="G5" i="1" s="1"/>
  <c r="D8" i="1"/>
  <c r="D7" i="1"/>
  <c r="E5" i="1"/>
  <c r="K5" i="1" s="1"/>
  <c r="K7" i="1" s="1"/>
  <c r="D6" i="1"/>
  <c r="F6" i="1" s="1"/>
  <c r="G6" i="1" l="1"/>
  <c r="E7" i="1"/>
  <c r="I6" i="1"/>
  <c r="D14" i="1"/>
  <c r="F14" i="1" s="1"/>
  <c r="F16" i="1"/>
  <c r="S16" i="1" s="1"/>
  <c r="D15" i="1"/>
  <c r="F15" i="1" s="1"/>
  <c r="S15" i="1" s="1"/>
  <c r="J19" i="1"/>
  <c r="D18" i="1"/>
  <c r="H15" i="1" l="1"/>
  <c r="H16" i="1"/>
  <c r="G14" i="1"/>
  <c r="J5" i="1"/>
  <c r="J7" i="1" s="1"/>
  <c r="J6" i="1"/>
  <c r="J8" i="1" s="1"/>
  <c r="G15" i="1"/>
  <c r="G16" i="1" s="1"/>
  <c r="D17" i="1"/>
  <c r="E14" i="1"/>
  <c r="K14" i="1" l="1"/>
  <c r="E17" i="1"/>
  <c r="I15" i="1" l="1"/>
  <c r="K17" i="1"/>
  <c r="J14" i="1" l="1"/>
  <c r="J17" i="1" s="1"/>
  <c r="I16" i="1"/>
  <c r="J15" i="1"/>
  <c r="J18" i="1" s="1"/>
</calcChain>
</file>

<file path=xl/sharedStrings.xml><?xml version="1.0" encoding="utf-8"?>
<sst xmlns="http://schemas.openxmlformats.org/spreadsheetml/2006/main" count="90" uniqueCount="40">
  <si>
    <t>Pressure</t>
  </si>
  <si>
    <t>Pa</t>
  </si>
  <si>
    <t>H2 + 1/2 O2 -&gt; H2O</t>
  </si>
  <si>
    <t>Molecule</t>
  </si>
  <si>
    <t>H2</t>
  </si>
  <si>
    <t>O2</t>
  </si>
  <si>
    <t>Moles</t>
  </si>
  <si>
    <t>Mole Frac</t>
  </si>
  <si>
    <t>F/A</t>
  </si>
  <si>
    <t>Undiluted</t>
  </si>
  <si>
    <t>Hand Calc</t>
  </si>
  <si>
    <t>Cantera</t>
  </si>
  <si>
    <t>Diluted</t>
  </si>
  <si>
    <t>dilution mol frac</t>
  </si>
  <si>
    <t>-</t>
  </si>
  <si>
    <t>tube vol</t>
  </si>
  <si>
    <t>m3</t>
  </si>
  <si>
    <t>MW kg/kmol</t>
  </si>
  <si>
    <t>mass (kg)</t>
  </si>
  <si>
    <t>rho kg/m3</t>
  </si>
  <si>
    <t>R univ</t>
  </si>
  <si>
    <t>kJ/kmol-K</t>
  </si>
  <si>
    <t>Temp</t>
  </si>
  <si>
    <t>K</t>
  </si>
  <si>
    <t>AR</t>
  </si>
  <si>
    <t>$\phi$</t>
  </si>
  <si>
    <t>P$_{i}$ (kPa)</t>
  </si>
  <si>
    <t>P$_{cutoff}$ (kPa)</t>
  </si>
  <si>
    <t>\ce{H2}</t>
  </si>
  <si>
    <t>\ce{O2}</t>
  </si>
  <si>
    <t>\ce{Ar}</t>
  </si>
  <si>
    <t>Replicate 1</t>
  </si>
  <si>
    <t>Replicate 2</t>
  </si>
  <si>
    <t>Replicate 3</t>
  </si>
  <si>
    <t>Replicate 4</t>
  </si>
  <si>
    <t>Diluent MF</t>
  </si>
  <si>
    <t>None</t>
  </si>
  <si>
    <t>Diluent</t>
  </si>
  <si>
    <t>\ce{N2}</t>
  </si>
  <si>
    <t>\ce{CO2}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</si>
</sst>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174" fontId="0" fillId="0" borderId="5" xfId="0" applyNumberFormat="1" applyBorder="1" applyAlignment="1">
      <alignment horizontal="center"/>
    </xf>
    <xf numFmtId="174" fontId="0" fillId="0" borderId="0" xfId="0" applyNumberFormat="1" applyBorder="1" applyAlignment="1">
      <alignment horizontal="center"/>
    </xf>
    <xf numFmtId="174" fontId="0" fillId="0" borderId="1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74" fontId="0" fillId="0" borderId="7" xfId="0" applyNumberFormat="1" applyBorder="1" applyAlignment="1">
      <alignment horizontal="center" vertical="center"/>
    </xf>
    <xf numFmtId="174" fontId="0" fillId="0" borderId="4" xfId="0" applyNumberFormat="1" applyBorder="1" applyAlignment="1">
      <alignment horizontal="center" vertical="center"/>
    </xf>
    <xf numFmtId="174" fontId="0" fillId="0" borderId="7" xfId="0" applyNumberFormat="1" applyBorder="1" applyAlignment="1">
      <alignment horizontal="center"/>
    </xf>
    <xf numFmtId="174" fontId="0" fillId="0" borderId="4" xfId="0" applyNumberFormat="1" applyBorder="1" applyAlignment="1">
      <alignment horizontal="center"/>
    </xf>
    <xf numFmtId="174" fontId="0" fillId="0" borderId="3" xfId="0" applyNumberFormat="1" applyBorder="1" applyAlignment="1">
      <alignment horizontal="center" vertical="center"/>
    </xf>
    <xf numFmtId="174" fontId="0" fillId="0" borderId="3" xfId="0" applyNumberFormat="1" applyBorder="1" applyAlignment="1">
      <alignment horizontal="center"/>
    </xf>
    <xf numFmtId="174" fontId="0" fillId="0" borderId="12" xfId="0" applyNumberFormat="1" applyBorder="1" applyAlignment="1">
      <alignment horizontal="center"/>
    </xf>
    <xf numFmtId="174" fontId="0" fillId="0" borderId="13" xfId="0" applyNumberFormat="1" applyBorder="1" applyAlignment="1">
      <alignment horizontal="center"/>
    </xf>
    <xf numFmtId="17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19FC-FC91-4911-902C-7EBF105BDE2A}">
  <dimension ref="A1:T23"/>
  <sheetViews>
    <sheetView topLeftCell="B1" zoomScaleNormal="100" workbookViewId="0">
      <selection activeCell="B11" sqref="B11:N19"/>
    </sheetView>
  </sheetViews>
  <sheetFormatPr defaultRowHeight="15" x14ac:dyDescent="0.25"/>
  <cols>
    <col min="1" max="1" width="9.5703125" style="1" bestFit="1" customWidth="1"/>
    <col min="2" max="2" width="9.28515625" style="1" bestFit="1" customWidth="1"/>
    <col min="3" max="3" width="7.5703125" style="1" bestFit="1" customWidth="1"/>
    <col min="4" max="4" width="12.5703125" style="1" bestFit="1" customWidth="1"/>
    <col min="5" max="5" width="4.140625" style="1" bestFit="1" customWidth="1"/>
    <col min="6" max="6" width="7.7109375" style="1" bestFit="1" customWidth="1"/>
    <col min="7" max="7" width="12.42578125" style="1" bestFit="1" customWidth="1"/>
    <col min="8" max="8" width="9.28515625" style="1" bestFit="1" customWidth="1"/>
    <col min="9" max="9" width="12" style="1" bestFit="1" customWidth="1"/>
    <col min="10" max="10" width="9.5703125" style="1" bestFit="1" customWidth="1"/>
    <col min="11" max="11" width="4.140625" style="1" bestFit="1" customWidth="1"/>
    <col min="12" max="12" width="7.7109375" style="1" bestFit="1" customWidth="1"/>
    <col min="13" max="13" width="12.42578125" style="1" bestFit="1" customWidth="1"/>
    <col min="14" max="14" width="10.5703125" style="1" customWidth="1"/>
    <col min="15" max="15" width="9.28515625" style="1" bestFit="1" customWidth="1"/>
    <col min="16" max="16" width="11" style="1" bestFit="1" customWidth="1"/>
    <col min="17" max="17" width="15.7109375" style="1" bestFit="1" customWidth="1"/>
    <col min="18" max="18" width="12.28515625" style="1" bestFit="1" customWidth="1"/>
    <col min="19" max="16384" width="9.140625" style="1"/>
  </cols>
  <sheetData>
    <row r="1" spans="1:20" x14ac:dyDescent="0.25">
      <c r="Q1" s="22" t="s">
        <v>2</v>
      </c>
      <c r="R1" s="22"/>
      <c r="S1" s="22"/>
    </row>
    <row r="2" spans="1:20" x14ac:dyDescent="0.25">
      <c r="B2" s="16" t="s">
        <v>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8"/>
      <c r="O2" s="3"/>
      <c r="P2" s="3"/>
      <c r="Q2" s="1" t="s">
        <v>15</v>
      </c>
      <c r="R2" s="1">
        <v>0.1028</v>
      </c>
      <c r="S2" s="1" t="s">
        <v>16</v>
      </c>
    </row>
    <row r="3" spans="1:20" x14ac:dyDescent="0.25">
      <c r="B3" s="32" t="s">
        <v>25</v>
      </c>
      <c r="C3" s="16">
        <v>1</v>
      </c>
      <c r="D3" s="17"/>
      <c r="E3" s="17"/>
      <c r="F3" s="17"/>
      <c r="G3" s="17"/>
      <c r="H3" s="18"/>
      <c r="I3" s="16">
        <v>0.75</v>
      </c>
      <c r="J3" s="17"/>
      <c r="K3" s="17"/>
      <c r="L3" s="17"/>
      <c r="M3" s="17"/>
      <c r="N3" s="18"/>
      <c r="O3" s="3"/>
      <c r="P3" s="3"/>
      <c r="Q3" s="1" t="s">
        <v>20</v>
      </c>
      <c r="R3" s="1">
        <v>8314</v>
      </c>
      <c r="S3" s="1" t="s">
        <v>21</v>
      </c>
    </row>
    <row r="4" spans="1:20" x14ac:dyDescent="0.25">
      <c r="B4" s="34" t="s">
        <v>3</v>
      </c>
      <c r="C4" s="15" t="s">
        <v>6</v>
      </c>
      <c r="D4" s="3" t="s">
        <v>7</v>
      </c>
      <c r="E4" s="3" t="s">
        <v>8</v>
      </c>
      <c r="F4" s="3" t="s">
        <v>26</v>
      </c>
      <c r="G4" s="23" t="s">
        <v>27</v>
      </c>
      <c r="H4" s="36" t="s">
        <v>18</v>
      </c>
      <c r="I4" s="15" t="s">
        <v>6</v>
      </c>
      <c r="J4" s="3" t="s">
        <v>7</v>
      </c>
      <c r="K4" s="3" t="s">
        <v>8</v>
      </c>
      <c r="L4" s="3" t="s">
        <v>26</v>
      </c>
      <c r="M4" s="23" t="s">
        <v>27</v>
      </c>
      <c r="N4" s="36" t="s">
        <v>18</v>
      </c>
      <c r="P4" s="23"/>
      <c r="Q4" s="1" t="s">
        <v>0</v>
      </c>
      <c r="R4" s="1">
        <v>101325</v>
      </c>
      <c r="S4" s="1" t="s">
        <v>1</v>
      </c>
    </row>
    <row r="5" spans="1:20" x14ac:dyDescent="0.25">
      <c r="A5" s="19" t="s">
        <v>10</v>
      </c>
      <c r="B5" s="34" t="s">
        <v>28</v>
      </c>
      <c r="C5" s="53">
        <v>1</v>
      </c>
      <c r="D5" s="41">
        <f>$C5/SUM($C$5:$C$6)</f>
        <v>0.66666666666666663</v>
      </c>
      <c r="E5" s="39">
        <f>C5/C6</f>
        <v>2</v>
      </c>
      <c r="F5" s="7">
        <f>$R$4*D5</f>
        <v>67550</v>
      </c>
      <c r="G5" s="7">
        <f>F5</f>
        <v>67550</v>
      </c>
      <c r="H5" s="47">
        <f>S10*$R$2</f>
        <v>5.7218998680734151E-3</v>
      </c>
      <c r="I5" s="53">
        <v>1</v>
      </c>
      <c r="J5" s="7">
        <f>$I5/SUM($I$5:$I$6)</f>
        <v>0.60000000000000009</v>
      </c>
      <c r="K5" s="39">
        <f>I3*E5</f>
        <v>1.5</v>
      </c>
      <c r="L5" s="7">
        <f>$R$4*J5</f>
        <v>60795.000000000007</v>
      </c>
      <c r="M5" s="7">
        <f>L5</f>
        <v>60795.000000000007</v>
      </c>
      <c r="N5" s="47">
        <f>T10*$R$2</f>
        <v>5.1497098812660737E-3</v>
      </c>
      <c r="O5" s="25"/>
      <c r="P5" s="25"/>
      <c r="Q5" s="23" t="s">
        <v>22</v>
      </c>
      <c r="R5" s="1">
        <v>294.26111111111101</v>
      </c>
      <c r="S5" s="1" t="s">
        <v>23</v>
      </c>
    </row>
    <row r="6" spans="1:20" x14ac:dyDescent="0.25">
      <c r="A6" s="21"/>
      <c r="B6" s="35" t="s">
        <v>29</v>
      </c>
      <c r="C6" s="54">
        <v>0.5</v>
      </c>
      <c r="D6" s="43">
        <f>$C6/SUM($C$5:$C$6)</f>
        <v>0.33333333333333331</v>
      </c>
      <c r="E6" s="38"/>
      <c r="F6" s="4">
        <f>$R$4*D6</f>
        <v>33775</v>
      </c>
      <c r="G6" s="4">
        <f>F6+G5</f>
        <v>101325</v>
      </c>
      <c r="H6" s="48">
        <f>S11*$R$2</f>
        <v>4.5412903917521771E-2</v>
      </c>
      <c r="I6" s="54">
        <f>I5/K5</f>
        <v>0.66666666666666663</v>
      </c>
      <c r="J6" s="4">
        <f>$I6/SUM($I$5:$I$6)</f>
        <v>0.4</v>
      </c>
      <c r="K6" s="38"/>
      <c r="L6" s="4">
        <f>$R$4*J6</f>
        <v>40530</v>
      </c>
      <c r="M6" s="4">
        <f>L6+M5</f>
        <v>101325</v>
      </c>
      <c r="N6" s="48">
        <f>T11*$R$2</f>
        <v>5.449548470102613E-2</v>
      </c>
      <c r="O6" s="25"/>
      <c r="P6" s="25"/>
      <c r="Q6" s="1" t="s">
        <v>13</v>
      </c>
      <c r="R6" s="1">
        <v>0.2</v>
      </c>
    </row>
    <row r="7" spans="1:20" x14ac:dyDescent="0.25">
      <c r="A7" s="20" t="s">
        <v>11</v>
      </c>
      <c r="B7" s="34" t="s">
        <v>28</v>
      </c>
      <c r="C7" s="15" t="s">
        <v>14</v>
      </c>
      <c r="D7" s="42">
        <f>D5</f>
        <v>0.66666666666666663</v>
      </c>
      <c r="E7" s="27">
        <f>E5</f>
        <v>2</v>
      </c>
      <c r="F7" s="3">
        <v>67550</v>
      </c>
      <c r="G7" s="3">
        <v>67550</v>
      </c>
      <c r="H7" s="49">
        <v>5.7218998680700003E-3</v>
      </c>
      <c r="I7" s="15" t="s">
        <v>14</v>
      </c>
      <c r="J7" s="3">
        <f>J5</f>
        <v>0.60000000000000009</v>
      </c>
      <c r="K7" s="27">
        <f>K5</f>
        <v>1.5</v>
      </c>
      <c r="L7" s="25">
        <v>60795.000000000007</v>
      </c>
      <c r="M7" s="3">
        <v>60795</v>
      </c>
      <c r="N7" s="49">
        <v>5.1497098812700003E-3</v>
      </c>
      <c r="O7" s="25"/>
      <c r="P7" s="25"/>
    </row>
    <row r="8" spans="1:20" x14ac:dyDescent="0.25">
      <c r="A8" s="21"/>
      <c r="B8" s="35" t="s">
        <v>29</v>
      </c>
      <c r="C8" s="14" t="s">
        <v>14</v>
      </c>
      <c r="D8" s="43">
        <f>D6</f>
        <v>0.33333333333333331</v>
      </c>
      <c r="E8" s="38"/>
      <c r="F8" s="4">
        <v>33775</v>
      </c>
      <c r="G8" s="4">
        <v>101325</v>
      </c>
      <c r="H8" s="50">
        <v>4.5412903917499997E-2</v>
      </c>
      <c r="I8" s="14" t="s">
        <v>14</v>
      </c>
      <c r="J8" s="4">
        <f>J6</f>
        <v>0.4</v>
      </c>
      <c r="K8" s="38"/>
      <c r="L8" s="24">
        <v>40530</v>
      </c>
      <c r="M8" s="4">
        <v>101325</v>
      </c>
      <c r="N8" s="50">
        <v>5.4495484700999998E-2</v>
      </c>
      <c r="O8" s="25"/>
      <c r="P8" s="25"/>
      <c r="S8" s="1">
        <v>1</v>
      </c>
      <c r="T8" s="1">
        <v>0.75</v>
      </c>
    </row>
    <row r="9" spans="1:20" x14ac:dyDescent="0.25">
      <c r="R9" s="1" t="s">
        <v>17</v>
      </c>
      <c r="S9" s="1" t="s">
        <v>19</v>
      </c>
    </row>
    <row r="10" spans="1:20" x14ac:dyDescent="0.25">
      <c r="Q10" s="1" t="s">
        <v>4</v>
      </c>
      <c r="R10" s="1">
        <v>2.0158800000000001</v>
      </c>
      <c r="S10" s="1">
        <f>F5/($R$5*$R$3/R10)</f>
        <v>5.5660504553243333E-2</v>
      </c>
      <c r="T10" s="1">
        <f>L5/($R$5*$R$3/R10)</f>
        <v>5.0094454097919003E-2</v>
      </c>
    </row>
    <row r="11" spans="1:20" x14ac:dyDescent="0.25">
      <c r="B11" s="31" t="s">
        <v>12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8"/>
      <c r="O11" s="3"/>
      <c r="P11" s="3"/>
      <c r="Q11" s="1" t="s">
        <v>5</v>
      </c>
      <c r="R11" s="1">
        <v>31.998799999999999</v>
      </c>
      <c r="S11" s="1">
        <f>F6/($R$5*$R$3/R11)</f>
        <v>0.44175976573464759</v>
      </c>
      <c r="T11" s="1">
        <f>L6/($R$5*$R$3/R11)</f>
        <v>0.53011171888157715</v>
      </c>
    </row>
    <row r="12" spans="1:20" x14ac:dyDescent="0.25">
      <c r="B12" s="9" t="s">
        <v>25</v>
      </c>
      <c r="C12" s="16">
        <v>1</v>
      </c>
      <c r="D12" s="17"/>
      <c r="E12" s="17"/>
      <c r="F12" s="17"/>
      <c r="G12" s="17"/>
      <c r="H12" s="18"/>
      <c r="I12" s="16">
        <v>0.75</v>
      </c>
      <c r="J12" s="17"/>
      <c r="K12" s="17"/>
      <c r="L12" s="17"/>
      <c r="M12" s="17"/>
      <c r="N12" s="18"/>
      <c r="O12" s="3"/>
      <c r="P12" s="3"/>
    </row>
    <row r="13" spans="1:20" x14ac:dyDescent="0.25">
      <c r="B13" s="10" t="s">
        <v>3</v>
      </c>
      <c r="C13" s="10" t="s">
        <v>6</v>
      </c>
      <c r="D13" s="2" t="s">
        <v>7</v>
      </c>
      <c r="E13" s="2" t="s">
        <v>8</v>
      </c>
      <c r="F13" s="3" t="s">
        <v>26</v>
      </c>
      <c r="G13" s="23" t="s">
        <v>27</v>
      </c>
      <c r="H13" s="40" t="s">
        <v>18</v>
      </c>
      <c r="I13" s="10" t="s">
        <v>6</v>
      </c>
      <c r="J13" s="2" t="s">
        <v>7</v>
      </c>
      <c r="K13" s="2" t="s">
        <v>8</v>
      </c>
      <c r="L13" s="3" t="s">
        <v>26</v>
      </c>
      <c r="M13" s="23" t="s">
        <v>27</v>
      </c>
      <c r="N13" s="40" t="s">
        <v>18</v>
      </c>
      <c r="O13" s="3"/>
      <c r="P13" s="3"/>
      <c r="R13" s="1" t="s">
        <v>17</v>
      </c>
      <c r="S13" s="1" t="s">
        <v>19</v>
      </c>
    </row>
    <row r="14" spans="1:20" x14ac:dyDescent="0.25">
      <c r="A14" s="19" t="s">
        <v>10</v>
      </c>
      <c r="B14" s="13" t="s">
        <v>28</v>
      </c>
      <c r="C14" s="53">
        <v>1</v>
      </c>
      <c r="D14" s="44">
        <f>(1-D16)*C14/SUM(C14:C15)</f>
        <v>0.53333333333333333</v>
      </c>
      <c r="E14" s="39">
        <f>D14/D15</f>
        <v>2</v>
      </c>
      <c r="F14" s="7">
        <f>$R$4*D14</f>
        <v>54040</v>
      </c>
      <c r="G14" s="7">
        <f>F14</f>
        <v>54040</v>
      </c>
      <c r="H14" s="8">
        <f>S14*$R$2</f>
        <v>4.5775198944587314E-3</v>
      </c>
      <c r="I14" s="53">
        <v>1</v>
      </c>
      <c r="J14" s="7">
        <f>(1-J16)*I14/SUM(I14:I15)</f>
        <v>0.48000000000000009</v>
      </c>
      <c r="K14" s="39">
        <f>I12*E14</f>
        <v>1.5</v>
      </c>
      <c r="L14" s="7">
        <f>$R$4*J14</f>
        <v>48636.000000000007</v>
      </c>
      <c r="M14" s="7">
        <f>L14</f>
        <v>48636.000000000007</v>
      </c>
      <c r="N14" s="47">
        <f>T14*$R$2</f>
        <v>4.1197679050128588E-3</v>
      </c>
      <c r="O14" s="25"/>
      <c r="P14" s="25"/>
      <c r="Q14" s="1" t="s">
        <v>4</v>
      </c>
      <c r="R14" s="1">
        <v>2.0158800000000001</v>
      </c>
      <c r="S14" s="1">
        <f>F14/($R$5*$R$3/R14)</f>
        <v>4.4528403642594666E-2</v>
      </c>
      <c r="T14" s="1">
        <f>L14/($R$5*$R$3/R14)</f>
        <v>4.0075563278335204E-2</v>
      </c>
    </row>
    <row r="15" spans="1:20" x14ac:dyDescent="0.25">
      <c r="A15" s="20"/>
      <c r="B15" s="15" t="s">
        <v>29</v>
      </c>
      <c r="C15" s="55">
        <v>0.5</v>
      </c>
      <c r="D15" s="45">
        <f>(1-D16)*C15/SUM(C14:C15)</f>
        <v>0.26666666666666666</v>
      </c>
      <c r="E15" s="27"/>
      <c r="F15" s="3">
        <f>$R$4*D15</f>
        <v>27020</v>
      </c>
      <c r="G15" s="3">
        <f>F15+G14</f>
        <v>81060</v>
      </c>
      <c r="H15" s="5">
        <f>S15*$R$2</f>
        <v>3.633032313401742E-2</v>
      </c>
      <c r="I15" s="55">
        <f>I14/K14</f>
        <v>0.66666666666666663</v>
      </c>
      <c r="J15" s="3">
        <f>(1-J16)*I15/SUM(I14:I15)</f>
        <v>0.32</v>
      </c>
      <c r="K15" s="27"/>
      <c r="L15" s="3">
        <f>$R$4*J15</f>
        <v>32424</v>
      </c>
      <c r="M15" s="3">
        <f>L15+M14</f>
        <v>81060</v>
      </c>
      <c r="N15" s="51">
        <f>T15*$R$2</f>
        <v>4.35963877608209E-2</v>
      </c>
      <c r="O15" s="25"/>
      <c r="P15" s="25"/>
      <c r="Q15" s="1" t="s">
        <v>5</v>
      </c>
      <c r="R15" s="1">
        <v>31.998799999999999</v>
      </c>
      <c r="S15" s="1">
        <f>F15/($R$5*$R$3/R15)</f>
        <v>0.35340781258771808</v>
      </c>
      <c r="T15" s="1">
        <f>L15/($R$5*$R$3/R15)</f>
        <v>0.42408937510526168</v>
      </c>
    </row>
    <row r="16" spans="1:20" x14ac:dyDescent="0.25">
      <c r="A16" s="21"/>
      <c r="B16" s="14" t="s">
        <v>30</v>
      </c>
      <c r="C16" s="54">
        <f>R6*SUM(C14:C15)</f>
        <v>0.30000000000000004</v>
      </c>
      <c r="D16" s="46">
        <f>R6</f>
        <v>0.2</v>
      </c>
      <c r="E16" s="38"/>
      <c r="F16" s="4">
        <f>$R$4*D16</f>
        <v>20265</v>
      </c>
      <c r="G16" s="4">
        <f>F16+G15</f>
        <v>101325</v>
      </c>
      <c r="H16" s="6">
        <f>S16*$R$2</f>
        <v>3.4016675982171077E-2</v>
      </c>
      <c r="I16" s="54">
        <f>J16*SUM(I14:I15)</f>
        <v>0.33333333333333331</v>
      </c>
      <c r="J16" s="4">
        <f>R6</f>
        <v>0.2</v>
      </c>
      <c r="K16" s="38"/>
      <c r="L16" s="4">
        <f>$R$4*J16</f>
        <v>20265</v>
      </c>
      <c r="M16" s="4">
        <f>L16+M15</f>
        <v>101325</v>
      </c>
      <c r="N16" s="48">
        <f t="shared" ref="N15:N16" si="0">T16*$R$2</f>
        <v>3.4016675982171077E-2</v>
      </c>
      <c r="O16" s="25"/>
      <c r="P16" s="25"/>
      <c r="Q16" s="1" t="s">
        <v>24</v>
      </c>
      <c r="R16" s="29">
        <v>39.948</v>
      </c>
      <c r="S16" s="1">
        <f>F16/($R$5*$R$3/R16)</f>
        <v>0.33090151733629453</v>
      </c>
      <c r="T16" s="1">
        <f t="shared" ref="T15:T17" si="1">L16/($R$5*$R$3/R16)</f>
        <v>0.33090151733629453</v>
      </c>
    </row>
    <row r="17" spans="1:16" x14ac:dyDescent="0.25">
      <c r="A17" s="20" t="s">
        <v>11</v>
      </c>
      <c r="B17" s="13" t="s">
        <v>28</v>
      </c>
      <c r="C17" s="15" t="s">
        <v>14</v>
      </c>
      <c r="D17" s="45">
        <f>D14</f>
        <v>0.53333333333333333</v>
      </c>
      <c r="E17" s="27">
        <f>E14</f>
        <v>2</v>
      </c>
      <c r="F17" s="25">
        <v>54040</v>
      </c>
      <c r="G17" s="3">
        <v>54040</v>
      </c>
      <c r="H17" s="37">
        <v>4.5775198944600004E-3</v>
      </c>
      <c r="I17" s="15" t="s">
        <v>14</v>
      </c>
      <c r="J17" s="3">
        <f>J14</f>
        <v>0.48000000000000009</v>
      </c>
      <c r="K17" s="27">
        <f>K14</f>
        <v>1.5</v>
      </c>
      <c r="L17" s="25">
        <v>48636.000000000007</v>
      </c>
      <c r="M17" s="3">
        <v>48636</v>
      </c>
      <c r="N17" s="52">
        <v>4.11976790501E-3</v>
      </c>
      <c r="P17" s="25"/>
    </row>
    <row r="18" spans="1:16" x14ac:dyDescent="0.25">
      <c r="A18" s="20"/>
      <c r="B18" s="15" t="s">
        <v>29</v>
      </c>
      <c r="C18" s="15" t="s">
        <v>14</v>
      </c>
      <c r="D18" s="45">
        <f>D15</f>
        <v>0.26666666666666666</v>
      </c>
      <c r="E18" s="27"/>
      <c r="F18" s="25">
        <v>27020</v>
      </c>
      <c r="G18" s="3">
        <v>81060</v>
      </c>
      <c r="H18" s="37">
        <v>3.63303231341E-2</v>
      </c>
      <c r="I18" s="15" t="s">
        <v>14</v>
      </c>
      <c r="J18" s="3">
        <f>J15</f>
        <v>0.32</v>
      </c>
      <c r="K18" s="27"/>
      <c r="L18" s="25">
        <v>32424</v>
      </c>
      <c r="M18" s="3">
        <v>81060</v>
      </c>
      <c r="N18" s="52">
        <v>4.35963877608E-2</v>
      </c>
      <c r="P18" s="25"/>
    </row>
    <row r="19" spans="1:16" x14ac:dyDescent="0.25">
      <c r="A19" s="21"/>
      <c r="B19" s="14" t="s">
        <v>30</v>
      </c>
      <c r="C19" s="14" t="s">
        <v>14</v>
      </c>
      <c r="D19" s="46">
        <f>D16</f>
        <v>0.2</v>
      </c>
      <c r="E19" s="38"/>
      <c r="F19" s="24">
        <v>20265</v>
      </c>
      <c r="G19" s="4">
        <v>101325</v>
      </c>
      <c r="H19" s="12">
        <v>3.4016675982199998E-2</v>
      </c>
      <c r="I19" s="14" t="s">
        <v>14</v>
      </c>
      <c r="J19" s="4">
        <f>J16</f>
        <v>0.2</v>
      </c>
      <c r="K19" s="38"/>
      <c r="L19" s="24">
        <v>20265</v>
      </c>
      <c r="M19" s="4">
        <v>101325</v>
      </c>
      <c r="N19" s="50">
        <v>3.4016675982199998E-2</v>
      </c>
      <c r="P19" s="25"/>
    </row>
    <row r="21" spans="1:16" x14ac:dyDescent="0.25">
      <c r="F21"/>
      <c r="G21"/>
      <c r="H21"/>
      <c r="I21"/>
      <c r="J21"/>
      <c r="L21"/>
      <c r="M21"/>
      <c r="N21"/>
    </row>
    <row r="22" spans="1:16" x14ac:dyDescent="0.25">
      <c r="F22"/>
      <c r="G22"/>
      <c r="H22"/>
      <c r="I22"/>
      <c r="J22"/>
      <c r="L22"/>
      <c r="M22"/>
      <c r="N22"/>
    </row>
    <row r="23" spans="1:16" x14ac:dyDescent="0.25">
      <c r="F23"/>
      <c r="G23"/>
      <c r="H23"/>
      <c r="I23"/>
      <c r="J23"/>
      <c r="L23"/>
      <c r="M23"/>
      <c r="N23"/>
    </row>
  </sheetData>
  <mergeCells count="19">
    <mergeCell ref="A14:A16"/>
    <mergeCell ref="A17:A19"/>
    <mergeCell ref="A5:A6"/>
    <mergeCell ref="A7:A8"/>
    <mergeCell ref="E5:E6"/>
    <mergeCell ref="E7:E8"/>
    <mergeCell ref="Q1:S1"/>
    <mergeCell ref="C3:H3"/>
    <mergeCell ref="I3:N3"/>
    <mergeCell ref="C12:H12"/>
    <mergeCell ref="E14:E16"/>
    <mergeCell ref="K17:K19"/>
    <mergeCell ref="E17:E19"/>
    <mergeCell ref="K5:K6"/>
    <mergeCell ref="K7:K8"/>
    <mergeCell ref="K14:K16"/>
    <mergeCell ref="I12:N12"/>
    <mergeCell ref="B11:N11"/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7807-3B09-48BD-A8EA-B412AFD2029C}">
  <dimension ref="A1:I32"/>
  <sheetViews>
    <sheetView tabSelected="1" topLeftCell="A11" workbookViewId="0">
      <selection sqref="A1:I32"/>
    </sheetView>
  </sheetViews>
  <sheetFormatPr defaultRowHeight="15" x14ac:dyDescent="0.25"/>
  <cols>
    <col min="2" max="2" width="6.7109375" bestFit="1" customWidth="1"/>
    <col min="3" max="3" width="10.7109375" bestFit="1" customWidth="1"/>
    <col min="4" max="4" width="6.7109375" bestFit="1" customWidth="1"/>
    <col min="5" max="5" width="10.7109375" bestFit="1" customWidth="1"/>
    <col min="6" max="6" width="6.7109375" bestFit="1" customWidth="1"/>
    <col min="7" max="7" width="10.7109375" bestFit="1" customWidth="1"/>
    <col min="8" max="8" width="6.7109375" bestFit="1" customWidth="1"/>
    <col min="9" max="9" width="10.7109375" bestFit="1" customWidth="1"/>
  </cols>
  <sheetData>
    <row r="1" spans="1:9" x14ac:dyDescent="0.25">
      <c r="A1" s="1"/>
      <c r="B1" s="16" t="s">
        <v>31</v>
      </c>
      <c r="C1" s="18"/>
      <c r="D1" s="16" t="s">
        <v>32</v>
      </c>
      <c r="E1" s="18"/>
      <c r="F1" s="16" t="s">
        <v>33</v>
      </c>
      <c r="G1" s="18"/>
      <c r="H1" s="17" t="s">
        <v>34</v>
      </c>
      <c r="I1" s="18"/>
    </row>
    <row r="2" spans="1:9" x14ac:dyDescent="0.25">
      <c r="A2" s="33" t="s">
        <v>37</v>
      </c>
      <c r="B2" s="10" t="s">
        <v>25</v>
      </c>
      <c r="C2" s="11" t="s">
        <v>35</v>
      </c>
      <c r="D2" s="10" t="s">
        <v>25</v>
      </c>
      <c r="E2" s="11" t="s">
        <v>35</v>
      </c>
      <c r="F2" s="10" t="s">
        <v>25</v>
      </c>
      <c r="G2" s="11" t="s">
        <v>35</v>
      </c>
      <c r="H2" s="2" t="s">
        <v>25</v>
      </c>
      <c r="I2" s="11" t="s">
        <v>35</v>
      </c>
    </row>
    <row r="3" spans="1:9" x14ac:dyDescent="0.25">
      <c r="A3" s="19" t="s">
        <v>36</v>
      </c>
      <c r="B3" s="13">
        <v>1.25</v>
      </c>
      <c r="C3" s="30">
        <v>0</v>
      </c>
      <c r="D3" s="13">
        <v>0.75</v>
      </c>
      <c r="E3" s="30">
        <v>0</v>
      </c>
      <c r="F3" s="13">
        <v>1</v>
      </c>
      <c r="G3" s="30">
        <v>0</v>
      </c>
      <c r="H3" s="7">
        <v>0.75</v>
      </c>
      <c r="I3" s="30">
        <v>0</v>
      </c>
    </row>
    <row r="4" spans="1:9" x14ac:dyDescent="0.25">
      <c r="A4" s="20"/>
      <c r="B4" s="15">
        <v>1</v>
      </c>
      <c r="C4" s="37">
        <v>0</v>
      </c>
      <c r="D4" s="15">
        <v>1</v>
      </c>
      <c r="E4" s="37">
        <v>0</v>
      </c>
      <c r="F4" s="15">
        <v>0.75</v>
      </c>
      <c r="G4" s="37">
        <v>0</v>
      </c>
      <c r="H4" s="3">
        <v>1.25</v>
      </c>
      <c r="I4" s="37">
        <v>0</v>
      </c>
    </row>
    <row r="5" spans="1:9" x14ac:dyDescent="0.25">
      <c r="A5" s="21"/>
      <c r="B5" s="14">
        <v>0.75</v>
      </c>
      <c r="C5" s="12">
        <v>0</v>
      </c>
      <c r="D5" s="14">
        <v>1.25</v>
      </c>
      <c r="E5" s="12">
        <v>0</v>
      </c>
      <c r="F5" s="14">
        <v>1.25</v>
      </c>
      <c r="G5" s="12">
        <v>0</v>
      </c>
      <c r="H5" s="4">
        <v>1</v>
      </c>
      <c r="I5" s="12">
        <v>0</v>
      </c>
    </row>
    <row r="6" spans="1:9" x14ac:dyDescent="0.25">
      <c r="A6" s="19" t="s">
        <v>30</v>
      </c>
      <c r="B6" s="13">
        <v>1.25</v>
      </c>
      <c r="C6" s="30">
        <v>0.3</v>
      </c>
      <c r="D6" s="13">
        <v>1</v>
      </c>
      <c r="E6" s="30">
        <v>0.1</v>
      </c>
      <c r="F6" s="13">
        <v>1.25</v>
      </c>
      <c r="G6" s="30">
        <v>0.2</v>
      </c>
      <c r="H6" s="7">
        <v>1</v>
      </c>
      <c r="I6" s="30">
        <v>0.1</v>
      </c>
    </row>
    <row r="7" spans="1:9" x14ac:dyDescent="0.25">
      <c r="A7" s="20"/>
      <c r="B7" s="15">
        <v>1</v>
      </c>
      <c r="C7" s="37">
        <v>0.2</v>
      </c>
      <c r="D7" s="15">
        <v>1.25</v>
      </c>
      <c r="E7" s="37">
        <v>0.2</v>
      </c>
      <c r="F7" s="15">
        <v>1</v>
      </c>
      <c r="G7" s="37">
        <v>0.3</v>
      </c>
      <c r="H7" s="3">
        <v>1.25</v>
      </c>
      <c r="I7" s="37">
        <v>0.3</v>
      </c>
    </row>
    <row r="8" spans="1:9" x14ac:dyDescent="0.25">
      <c r="A8" s="20"/>
      <c r="B8" s="15">
        <v>1</v>
      </c>
      <c r="C8" s="37">
        <v>0.1</v>
      </c>
      <c r="D8" s="15">
        <v>0.75</v>
      </c>
      <c r="E8" s="37">
        <v>0.3</v>
      </c>
      <c r="F8" s="15">
        <v>1</v>
      </c>
      <c r="G8" s="37">
        <v>0.1</v>
      </c>
      <c r="H8" s="3">
        <v>1</v>
      </c>
      <c r="I8" s="37">
        <v>0.3</v>
      </c>
    </row>
    <row r="9" spans="1:9" x14ac:dyDescent="0.25">
      <c r="A9" s="20"/>
      <c r="B9" s="15">
        <v>0.75</v>
      </c>
      <c r="C9" s="37">
        <v>0.3</v>
      </c>
      <c r="D9" s="15">
        <v>1.25</v>
      </c>
      <c r="E9" s="37">
        <v>0.1</v>
      </c>
      <c r="F9" s="15">
        <v>1.25</v>
      </c>
      <c r="G9" s="37">
        <v>0.1</v>
      </c>
      <c r="H9" s="3">
        <v>0.75</v>
      </c>
      <c r="I9" s="37">
        <v>0.1</v>
      </c>
    </row>
    <row r="10" spans="1:9" x14ac:dyDescent="0.25">
      <c r="A10" s="20"/>
      <c r="B10" s="15">
        <v>1</v>
      </c>
      <c r="C10" s="37">
        <v>0.3</v>
      </c>
      <c r="D10" s="15">
        <v>1.25</v>
      </c>
      <c r="E10" s="37">
        <v>0.3</v>
      </c>
      <c r="F10" s="15">
        <v>0.75</v>
      </c>
      <c r="G10" s="37">
        <v>0.2</v>
      </c>
      <c r="H10" s="3">
        <v>0.75</v>
      </c>
      <c r="I10" s="37">
        <v>0.3</v>
      </c>
    </row>
    <row r="11" spans="1:9" x14ac:dyDescent="0.25">
      <c r="A11" s="20"/>
      <c r="B11" s="15">
        <v>1.25</v>
      </c>
      <c r="C11" s="37">
        <v>0.1</v>
      </c>
      <c r="D11" s="15">
        <v>1</v>
      </c>
      <c r="E11" s="37">
        <v>0.3</v>
      </c>
      <c r="F11" s="15">
        <v>0.75</v>
      </c>
      <c r="G11" s="37">
        <v>0.3</v>
      </c>
      <c r="H11" s="3">
        <v>1.25</v>
      </c>
      <c r="I11" s="37">
        <v>0.1</v>
      </c>
    </row>
    <row r="12" spans="1:9" x14ac:dyDescent="0.25">
      <c r="A12" s="20"/>
      <c r="B12" s="15">
        <v>1.25</v>
      </c>
      <c r="C12" s="37">
        <v>0.2</v>
      </c>
      <c r="D12" s="15">
        <v>0.75</v>
      </c>
      <c r="E12" s="37">
        <v>0.1</v>
      </c>
      <c r="F12" s="15">
        <v>0.75</v>
      </c>
      <c r="G12" s="37">
        <v>0.1</v>
      </c>
      <c r="H12" s="3">
        <v>1.25</v>
      </c>
      <c r="I12" s="37">
        <v>0.2</v>
      </c>
    </row>
    <row r="13" spans="1:9" x14ac:dyDescent="0.25">
      <c r="A13" s="20"/>
      <c r="B13" s="15">
        <v>0.75</v>
      </c>
      <c r="C13" s="37">
        <v>0.2</v>
      </c>
      <c r="D13" s="15">
        <v>0.75</v>
      </c>
      <c r="E13" s="37">
        <v>0.2</v>
      </c>
      <c r="F13" s="15">
        <v>1.25</v>
      </c>
      <c r="G13" s="37">
        <v>0.3</v>
      </c>
      <c r="H13" s="3">
        <v>0.75</v>
      </c>
      <c r="I13" s="37">
        <v>0.2</v>
      </c>
    </row>
    <row r="14" spans="1:9" x14ac:dyDescent="0.25">
      <c r="A14" s="21"/>
      <c r="B14" s="14">
        <v>0.75</v>
      </c>
      <c r="C14" s="12">
        <v>0.1</v>
      </c>
      <c r="D14" s="14">
        <v>1</v>
      </c>
      <c r="E14" s="12">
        <v>0.2</v>
      </c>
      <c r="F14" s="14">
        <v>1</v>
      </c>
      <c r="G14" s="12">
        <v>0.2</v>
      </c>
      <c r="H14" s="4">
        <v>1</v>
      </c>
      <c r="I14" s="12">
        <v>0.2</v>
      </c>
    </row>
    <row r="15" spans="1:9" x14ac:dyDescent="0.25">
      <c r="A15" s="19" t="s">
        <v>38</v>
      </c>
      <c r="B15" s="13">
        <v>0.75</v>
      </c>
      <c r="C15" s="30">
        <v>0.2</v>
      </c>
      <c r="D15" s="13">
        <v>1.25</v>
      </c>
      <c r="E15" s="30">
        <v>0.3</v>
      </c>
      <c r="F15" s="13">
        <v>0.75</v>
      </c>
      <c r="G15" s="30">
        <v>0.1</v>
      </c>
      <c r="H15" s="7">
        <v>1</v>
      </c>
      <c r="I15" s="30">
        <v>0.3</v>
      </c>
    </row>
    <row r="16" spans="1:9" x14ac:dyDescent="0.25">
      <c r="A16" s="20"/>
      <c r="B16" s="15">
        <v>1.25</v>
      </c>
      <c r="C16" s="37">
        <v>0.2</v>
      </c>
      <c r="D16" s="15">
        <v>1.25</v>
      </c>
      <c r="E16" s="37">
        <v>0.1</v>
      </c>
      <c r="F16" s="15">
        <v>1</v>
      </c>
      <c r="G16" s="37">
        <v>0.2</v>
      </c>
      <c r="H16" s="3">
        <v>0.75</v>
      </c>
      <c r="I16" s="37">
        <v>0.2</v>
      </c>
    </row>
    <row r="17" spans="1:9" x14ac:dyDescent="0.25">
      <c r="A17" s="20"/>
      <c r="B17" s="15">
        <v>0.75</v>
      </c>
      <c r="C17" s="37">
        <v>0.3</v>
      </c>
      <c r="D17" s="15">
        <v>1.25</v>
      </c>
      <c r="E17" s="37">
        <v>0.2</v>
      </c>
      <c r="F17" s="15">
        <v>1.25</v>
      </c>
      <c r="G17" s="37">
        <v>0.1</v>
      </c>
      <c r="H17" s="3">
        <v>0.75</v>
      </c>
      <c r="I17" s="37">
        <v>0.3</v>
      </c>
    </row>
    <row r="18" spans="1:9" x14ac:dyDescent="0.25">
      <c r="A18" s="20"/>
      <c r="B18" s="15">
        <v>1</v>
      </c>
      <c r="C18" s="37">
        <v>0.2</v>
      </c>
      <c r="D18" s="15">
        <v>1</v>
      </c>
      <c r="E18" s="37">
        <v>0.2</v>
      </c>
      <c r="F18" s="15">
        <v>0.75</v>
      </c>
      <c r="G18" s="37">
        <v>0.2</v>
      </c>
      <c r="H18" s="3">
        <v>1.25</v>
      </c>
      <c r="I18" s="37">
        <v>0.2</v>
      </c>
    </row>
    <row r="19" spans="1:9" x14ac:dyDescent="0.25">
      <c r="A19" s="20"/>
      <c r="B19" s="15">
        <v>0.75</v>
      </c>
      <c r="C19" s="37">
        <v>0.1</v>
      </c>
      <c r="D19" s="15">
        <v>1</v>
      </c>
      <c r="E19" s="37">
        <v>0.1</v>
      </c>
      <c r="F19" s="15">
        <v>1.25</v>
      </c>
      <c r="G19" s="37">
        <v>0.2</v>
      </c>
      <c r="H19" s="3">
        <v>1.25</v>
      </c>
      <c r="I19" s="37">
        <v>0.3</v>
      </c>
    </row>
    <row r="20" spans="1:9" x14ac:dyDescent="0.25">
      <c r="A20" s="20"/>
      <c r="B20" s="15">
        <v>1</v>
      </c>
      <c r="C20" s="37">
        <v>0.1</v>
      </c>
      <c r="D20" s="15">
        <v>0.75</v>
      </c>
      <c r="E20" s="37">
        <v>0.1</v>
      </c>
      <c r="F20" s="15">
        <v>1</v>
      </c>
      <c r="G20" s="37">
        <v>0.1</v>
      </c>
      <c r="H20" s="3">
        <v>1</v>
      </c>
      <c r="I20" s="37">
        <v>0.2</v>
      </c>
    </row>
    <row r="21" spans="1:9" x14ac:dyDescent="0.25">
      <c r="A21" s="20"/>
      <c r="B21" s="15">
        <v>1.25</v>
      </c>
      <c r="C21" s="37">
        <v>0.1</v>
      </c>
      <c r="D21" s="15">
        <v>0.75</v>
      </c>
      <c r="E21" s="37">
        <v>0.3</v>
      </c>
      <c r="F21" s="15">
        <v>1.25</v>
      </c>
      <c r="G21" s="37">
        <v>0.3</v>
      </c>
      <c r="H21" s="3">
        <v>1</v>
      </c>
      <c r="I21" s="37">
        <v>0.1</v>
      </c>
    </row>
    <row r="22" spans="1:9" x14ac:dyDescent="0.25">
      <c r="A22" s="20"/>
      <c r="B22" s="15">
        <v>1</v>
      </c>
      <c r="C22" s="37">
        <v>0.3</v>
      </c>
      <c r="D22" s="15">
        <v>1</v>
      </c>
      <c r="E22" s="37">
        <v>0.3</v>
      </c>
      <c r="F22" s="15">
        <v>0.75</v>
      </c>
      <c r="G22" s="37">
        <v>0.3</v>
      </c>
      <c r="H22" s="3">
        <v>1.25</v>
      </c>
      <c r="I22" s="37">
        <v>0.1</v>
      </c>
    </row>
    <row r="23" spans="1:9" x14ac:dyDescent="0.25">
      <c r="A23" s="21"/>
      <c r="B23" s="14">
        <v>1.25</v>
      </c>
      <c r="C23" s="12">
        <v>0.3</v>
      </c>
      <c r="D23" s="14">
        <v>0.75</v>
      </c>
      <c r="E23" s="12">
        <v>0.2</v>
      </c>
      <c r="F23" s="14">
        <v>1</v>
      </c>
      <c r="G23" s="12">
        <v>0.3</v>
      </c>
      <c r="H23" s="4">
        <v>0.75</v>
      </c>
      <c r="I23" s="12">
        <v>0.1</v>
      </c>
    </row>
    <row r="24" spans="1:9" x14ac:dyDescent="0.25">
      <c r="A24" s="20" t="s">
        <v>39</v>
      </c>
      <c r="B24" s="15">
        <v>1.25</v>
      </c>
      <c r="C24" s="37">
        <v>0.1</v>
      </c>
      <c r="D24" s="15">
        <v>1</v>
      </c>
      <c r="E24" s="37">
        <v>0.2</v>
      </c>
      <c r="F24" s="15">
        <v>1.25</v>
      </c>
      <c r="G24" s="37">
        <v>0.3</v>
      </c>
      <c r="H24" s="3">
        <v>0.75</v>
      </c>
      <c r="I24" s="37">
        <v>0.3</v>
      </c>
    </row>
    <row r="25" spans="1:9" x14ac:dyDescent="0.25">
      <c r="A25" s="20"/>
      <c r="B25" s="15">
        <v>0.75</v>
      </c>
      <c r="C25" s="37">
        <v>0.1</v>
      </c>
      <c r="D25" s="15">
        <v>0.75</v>
      </c>
      <c r="E25" s="37">
        <v>0.3</v>
      </c>
      <c r="F25" s="15">
        <v>0.75</v>
      </c>
      <c r="G25" s="37">
        <v>0.2</v>
      </c>
      <c r="H25" s="3">
        <v>0.75</v>
      </c>
      <c r="I25" s="37">
        <v>0.1</v>
      </c>
    </row>
    <row r="26" spans="1:9" x14ac:dyDescent="0.25">
      <c r="A26" s="20"/>
      <c r="B26" s="15">
        <v>1.25</v>
      </c>
      <c r="C26" s="37">
        <v>0.2</v>
      </c>
      <c r="D26" s="15">
        <v>0.75</v>
      </c>
      <c r="E26" s="37">
        <v>0.2</v>
      </c>
      <c r="F26" s="15">
        <v>0.75</v>
      </c>
      <c r="G26" s="37">
        <v>0.3</v>
      </c>
      <c r="H26" s="3">
        <v>0.75</v>
      </c>
      <c r="I26" s="37">
        <v>0.2</v>
      </c>
    </row>
    <row r="27" spans="1:9" x14ac:dyDescent="0.25">
      <c r="A27" s="20"/>
      <c r="B27" s="15">
        <v>0.75</v>
      </c>
      <c r="C27" s="37">
        <v>0.3</v>
      </c>
      <c r="D27" s="15">
        <v>1.25</v>
      </c>
      <c r="E27" s="37">
        <v>0.2</v>
      </c>
      <c r="F27" s="15">
        <v>1</v>
      </c>
      <c r="G27" s="37">
        <v>0.3</v>
      </c>
      <c r="H27" s="3">
        <v>1.25</v>
      </c>
      <c r="I27" s="37">
        <v>0.2</v>
      </c>
    </row>
    <row r="28" spans="1:9" x14ac:dyDescent="0.25">
      <c r="A28" s="20"/>
      <c r="B28" s="15">
        <v>1</v>
      </c>
      <c r="C28" s="37">
        <v>0.1</v>
      </c>
      <c r="D28" s="15">
        <v>0.75</v>
      </c>
      <c r="E28" s="37">
        <v>0.1</v>
      </c>
      <c r="F28" s="15">
        <v>1</v>
      </c>
      <c r="G28" s="37">
        <v>0.1</v>
      </c>
      <c r="H28" s="3">
        <v>1.25</v>
      </c>
      <c r="I28" s="37">
        <v>0.3</v>
      </c>
    </row>
    <row r="29" spans="1:9" x14ac:dyDescent="0.25">
      <c r="A29" s="20"/>
      <c r="B29" s="15">
        <v>1.25</v>
      </c>
      <c r="C29" s="37">
        <v>0.3</v>
      </c>
      <c r="D29" s="15">
        <v>1</v>
      </c>
      <c r="E29" s="37">
        <v>0.1</v>
      </c>
      <c r="F29" s="15">
        <v>1.25</v>
      </c>
      <c r="G29" s="37">
        <v>0.1</v>
      </c>
      <c r="H29" s="3">
        <v>1</v>
      </c>
      <c r="I29" s="37">
        <v>0.3</v>
      </c>
    </row>
    <row r="30" spans="1:9" x14ac:dyDescent="0.25">
      <c r="A30" s="20"/>
      <c r="B30" s="15">
        <v>0.75</v>
      </c>
      <c r="C30" s="37">
        <v>0.2</v>
      </c>
      <c r="D30" s="15">
        <v>1</v>
      </c>
      <c r="E30" s="37">
        <v>0.3</v>
      </c>
      <c r="F30" s="15">
        <v>1</v>
      </c>
      <c r="G30" s="37">
        <v>0.2</v>
      </c>
      <c r="H30" s="3">
        <v>1</v>
      </c>
      <c r="I30" s="37">
        <v>0.1</v>
      </c>
    </row>
    <row r="31" spans="1:9" x14ac:dyDescent="0.25">
      <c r="A31" s="20"/>
      <c r="B31" s="15">
        <v>1</v>
      </c>
      <c r="C31" s="37">
        <v>0.3</v>
      </c>
      <c r="D31" s="15">
        <v>1.25</v>
      </c>
      <c r="E31" s="37">
        <v>0.3</v>
      </c>
      <c r="F31" s="15">
        <v>1.25</v>
      </c>
      <c r="G31" s="37">
        <v>0.2</v>
      </c>
      <c r="H31" s="3">
        <v>1</v>
      </c>
      <c r="I31" s="37">
        <v>0.2</v>
      </c>
    </row>
    <row r="32" spans="1:9" x14ac:dyDescent="0.25">
      <c r="A32" s="21"/>
      <c r="B32" s="14">
        <v>1</v>
      </c>
      <c r="C32" s="12">
        <v>0.2</v>
      </c>
      <c r="D32" s="14">
        <v>1.25</v>
      </c>
      <c r="E32" s="12">
        <v>0.1</v>
      </c>
      <c r="F32" s="14">
        <v>0.75</v>
      </c>
      <c r="G32" s="12">
        <v>0.1</v>
      </c>
      <c r="H32" s="4">
        <v>1.25</v>
      </c>
      <c r="I32" s="12">
        <v>0.1</v>
      </c>
    </row>
  </sheetData>
  <mergeCells count="8">
    <mergeCell ref="A15:A23"/>
    <mergeCell ref="A24:A32"/>
    <mergeCell ref="B1:C1"/>
    <mergeCell ref="D1:E1"/>
    <mergeCell ref="F1:G1"/>
    <mergeCell ref="H1:I1"/>
    <mergeCell ref="A3:A5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</dc:creator>
  <cp:lastModifiedBy>Mick</cp:lastModifiedBy>
  <dcterms:created xsi:type="dcterms:W3CDTF">2018-03-20T15:46:30Z</dcterms:created>
  <dcterms:modified xsi:type="dcterms:W3CDTF">2018-03-20T23:38:32Z</dcterms:modified>
</cp:coreProperties>
</file>