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Q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J20" i="1"/>
  <c r="H30" i="1"/>
  <c r="H32" i="1" s="1"/>
  <c r="C30" i="1"/>
  <c r="C32" i="1" s="1"/>
  <c r="D15" i="1"/>
  <c r="C19" i="1" s="1"/>
  <c r="C21" i="1" s="1"/>
  <c r="G19" i="1"/>
  <c r="G21" i="1"/>
  <c r="I21" i="1"/>
  <c r="B19" i="1"/>
  <c r="B21" i="1"/>
  <c r="D21" i="1"/>
  <c r="I15" i="1"/>
  <c r="H19" i="1" s="1"/>
  <c r="H21" i="1" s="1"/>
  <c r="G29" i="1"/>
  <c r="E3" i="1"/>
  <c r="G30" i="1" s="1"/>
  <c r="G32" i="1" s="1"/>
  <c r="J14" i="1"/>
  <c r="H13" i="1"/>
  <c r="H15" i="1" s="1"/>
  <c r="G13" i="1"/>
  <c r="G15" i="1" s="1"/>
  <c r="B13" i="1"/>
  <c r="G24" i="1"/>
  <c r="G26" i="1" s="1"/>
  <c r="G9" i="1"/>
  <c r="B29" i="1"/>
  <c r="B24" i="1"/>
  <c r="B26" i="1" s="1"/>
  <c r="C13" i="1"/>
  <c r="C15" i="1" s="1"/>
  <c r="B9" i="1"/>
  <c r="B30" i="1" l="1"/>
  <c r="B32" i="1" s="1"/>
  <c r="B15" i="1"/>
</calcChain>
</file>

<file path=xl/sharedStrings.xml><?xml version="1.0" encoding="utf-8"?>
<sst xmlns="http://schemas.openxmlformats.org/spreadsheetml/2006/main" count="70" uniqueCount="26">
  <si>
    <t>delta</t>
  </si>
  <si>
    <t>fuel</t>
  </si>
  <si>
    <t>hand calc</t>
  </si>
  <si>
    <t>err</t>
  </si>
  <si>
    <t>phi</t>
  </si>
  <si>
    <t>actual</t>
  </si>
  <si>
    <t>ox</t>
  </si>
  <si>
    <t>dil</t>
  </si>
  <si>
    <t>Cutoff values from spreadsheet</t>
  </si>
  <si>
    <t>Vacuum cutoff</t>
  </si>
  <si>
    <t>nominal</t>
  </si>
  <si>
    <t>Fuel cutoff</t>
  </si>
  <si>
    <t>vac nom</t>
  </si>
  <si>
    <t>vac shift</t>
  </si>
  <si>
    <t>Diluent cutoff</t>
  </si>
  <si>
    <t>fuel nom</t>
  </si>
  <si>
    <t>fuel shift</t>
  </si>
  <si>
    <t>Ox cutoff</t>
  </si>
  <si>
    <t>Phi</t>
  </si>
  <si>
    <t>labview</t>
  </si>
  <si>
    <t>f/a_st</t>
  </si>
  <si>
    <t>Run 1</t>
  </si>
  <si>
    <t>Run 2</t>
  </si>
  <si>
    <t>delta run</t>
  </si>
  <si>
    <t>under</t>
  </si>
  <si>
    <t>dil 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</si>
</sst>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0" xfId="2"/>
    <xf numFmtId="2" fontId="0" fillId="3" borderId="0" xfId="0" applyNumberFormat="1" applyFill="1"/>
    <xf numFmtId="164" fontId="0" fillId="4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164" fontId="0" fillId="3" borderId="0" xfId="0" applyNumberFormat="1" applyFill="1"/>
    <xf numFmtId="2" fontId="0" fillId="4" borderId="0" xfId="0" applyNumberFormat="1" applyFill="1"/>
    <xf numFmtId="2" fontId="2" fillId="2" borderId="0" xfId="2" applyNumberFormat="1"/>
    <xf numFmtId="2" fontId="0" fillId="5" borderId="0" xfId="0" applyNumberFormat="1" applyFill="1"/>
    <xf numFmtId="9" fontId="2" fillId="2" borderId="0" xfId="1" applyFont="1" applyFill="1"/>
    <xf numFmtId="0" fontId="0" fillId="9" borderId="0" xfId="0" applyFill="1" applyAlignment="1"/>
    <xf numFmtId="0" fontId="0" fillId="11" borderId="0" xfId="0" applyFill="1"/>
    <xf numFmtId="9" fontId="0" fillId="4" borderId="0" xfId="1" applyFont="1" applyFill="1"/>
    <xf numFmtId="9" fontId="0" fillId="3" borderId="0" xfId="1" applyFont="1" applyFill="1"/>
    <xf numFmtId="0" fontId="0" fillId="12" borderId="0" xfId="0" applyFill="1"/>
  </cellXfs>
  <cellStyles count="3">
    <cellStyle name="Good" xfId="2" builtinId="26"/>
    <cellStyle name="Normal" xfId="0" builtinId="0"/>
    <cellStyle name="Percent" xfId="1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I25" sqref="I25"/>
    </sheetView>
  </sheetViews>
  <sheetFormatPr defaultColWidth="0" defaultRowHeight="15" zeroHeight="1" x14ac:dyDescent="0.25"/>
  <cols>
    <col min="1" max="1" width="9.140625" customWidth="1"/>
    <col min="2" max="2" width="10.140625" customWidth="1"/>
    <col min="3" max="6" width="9.140625" customWidth="1"/>
    <col min="7" max="7" width="9.5703125" customWidth="1"/>
    <col min="8" max="10" width="9.140625" customWidth="1"/>
    <col min="18" max="16384" width="9.140625" hidden="1"/>
  </cols>
  <sheetData>
    <row r="1" spans="1:10" x14ac:dyDescent="0.25">
      <c r="A1" s="10" t="s">
        <v>8</v>
      </c>
      <c r="B1" s="10"/>
      <c r="C1" s="10"/>
      <c r="D1" s="10"/>
      <c r="E1" s="10"/>
      <c r="F1" s="4"/>
      <c r="G1" s="4"/>
      <c r="H1" s="4"/>
      <c r="I1" s="4"/>
      <c r="J1" s="4"/>
    </row>
    <row r="2" spans="1:10" x14ac:dyDescent="0.25">
      <c r="A2" s="9" t="s">
        <v>4</v>
      </c>
      <c r="B2" s="9" t="s">
        <v>1</v>
      </c>
      <c r="C2" s="9" t="s">
        <v>7</v>
      </c>
      <c r="D2" s="9" t="s">
        <v>6</v>
      </c>
      <c r="E2" s="9" t="s">
        <v>20</v>
      </c>
      <c r="F2" s="4"/>
      <c r="G2" s="4"/>
      <c r="H2" s="4"/>
      <c r="I2" s="4"/>
      <c r="J2" s="4"/>
    </row>
    <row r="3" spans="1:10" x14ac:dyDescent="0.25">
      <c r="A3" s="1">
        <v>0.8</v>
      </c>
      <c r="B3" s="1">
        <v>3262.1707317073101</v>
      </c>
      <c r="C3" s="1">
        <v>4275.4207317073096</v>
      </c>
      <c r="D3" s="1">
        <v>101325</v>
      </c>
      <c r="E3" s="2">
        <f>B3/(D3-C3)/A3</f>
        <v>4.2016806722688982E-2</v>
      </c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12" t="s">
        <v>21</v>
      </c>
      <c r="B5" s="12"/>
      <c r="C5" s="12"/>
      <c r="D5" s="12"/>
      <c r="E5" s="4"/>
      <c r="F5" s="12" t="s">
        <v>22</v>
      </c>
      <c r="G5" s="12"/>
      <c r="H5" s="12"/>
      <c r="I5" s="12"/>
      <c r="J5" s="4"/>
    </row>
    <row r="6" spans="1:10" x14ac:dyDescent="0.25">
      <c r="A6" s="10" t="s">
        <v>9</v>
      </c>
      <c r="B6" s="10"/>
      <c r="C6" s="3"/>
      <c r="D6" s="3"/>
      <c r="E6" s="4"/>
      <c r="F6" s="10" t="s">
        <v>9</v>
      </c>
      <c r="G6" s="10"/>
      <c r="H6" s="3"/>
      <c r="I6" s="3"/>
      <c r="J6" s="4"/>
    </row>
    <row r="7" spans="1:10" x14ac:dyDescent="0.25">
      <c r="A7" s="8" t="s">
        <v>10</v>
      </c>
      <c r="B7" s="2">
        <v>3447.38</v>
      </c>
      <c r="C7" s="3"/>
      <c r="D7" s="3"/>
      <c r="E7" s="4"/>
      <c r="F7" s="8" t="s">
        <v>10</v>
      </c>
      <c r="G7" s="2">
        <v>3447.38</v>
      </c>
      <c r="H7" s="3"/>
      <c r="I7" s="3"/>
      <c r="J7" s="4"/>
    </row>
    <row r="8" spans="1:10" x14ac:dyDescent="0.25">
      <c r="A8" s="8" t="s">
        <v>5</v>
      </c>
      <c r="B8" s="1">
        <v>3436.2</v>
      </c>
      <c r="C8" s="3"/>
      <c r="D8" s="3"/>
      <c r="E8" s="4"/>
      <c r="F8" s="8" t="s">
        <v>5</v>
      </c>
      <c r="G8" s="1">
        <v>3379.32</v>
      </c>
      <c r="H8" s="3"/>
      <c r="I8" s="3"/>
      <c r="J8" s="4"/>
    </row>
    <row r="9" spans="1:10" x14ac:dyDescent="0.25">
      <c r="A9" s="8" t="s">
        <v>0</v>
      </c>
      <c r="B9" s="2">
        <f>B8-B7</f>
        <v>-11.180000000000291</v>
      </c>
      <c r="C9" s="3"/>
      <c r="D9" s="3"/>
      <c r="E9" s="4"/>
      <c r="F9" s="8" t="s">
        <v>0</v>
      </c>
      <c r="G9" s="2">
        <f>G8-G7</f>
        <v>-68.059999999999945</v>
      </c>
      <c r="H9" s="3"/>
      <c r="I9" s="3"/>
      <c r="J9" s="4"/>
    </row>
    <row r="10" spans="1:10" x14ac:dyDescent="0.25">
      <c r="A10" s="3"/>
      <c r="B10" s="3"/>
      <c r="C10" s="3"/>
      <c r="D10" s="3"/>
      <c r="E10" s="4"/>
      <c r="F10" s="3"/>
      <c r="G10" s="3"/>
      <c r="H10" s="3"/>
      <c r="I10" s="3"/>
      <c r="J10" s="4"/>
    </row>
    <row r="11" spans="1:10" x14ac:dyDescent="0.25">
      <c r="A11" s="10" t="s">
        <v>11</v>
      </c>
      <c r="B11" s="10"/>
      <c r="C11" s="10"/>
      <c r="D11" s="9" t="s">
        <v>24</v>
      </c>
      <c r="E11" s="4"/>
      <c r="F11" s="10" t="s">
        <v>11</v>
      </c>
      <c r="G11" s="10"/>
      <c r="H11" s="10"/>
      <c r="I11" s="9" t="s">
        <v>24</v>
      </c>
      <c r="J11" s="4"/>
    </row>
    <row r="12" spans="1:10" x14ac:dyDescent="0.25">
      <c r="A12" s="9"/>
      <c r="B12" s="9" t="s">
        <v>12</v>
      </c>
      <c r="C12" s="9" t="s">
        <v>13</v>
      </c>
      <c r="D12" s="22">
        <v>60</v>
      </c>
      <c r="E12" s="4"/>
      <c r="F12" s="9"/>
      <c r="G12" s="9" t="s">
        <v>12</v>
      </c>
      <c r="H12" s="9" t="s">
        <v>13</v>
      </c>
      <c r="I12" s="22">
        <v>60</v>
      </c>
      <c r="J12" s="4"/>
    </row>
    <row r="13" spans="1:10" x14ac:dyDescent="0.25">
      <c r="A13" s="8" t="s">
        <v>10</v>
      </c>
      <c r="B13" s="14">
        <f>B$3+$B$7</f>
        <v>6709.5507317073098</v>
      </c>
      <c r="C13" s="14">
        <f>B$3+$B$8</f>
        <v>6698.3707317073095</v>
      </c>
      <c r="D13" s="9" t="s">
        <v>5</v>
      </c>
      <c r="E13" s="4"/>
      <c r="F13" s="8" t="s">
        <v>10</v>
      </c>
      <c r="G13" s="14">
        <f>B$3+$G$7</f>
        <v>6709.5507317073098</v>
      </c>
      <c r="H13" s="14">
        <f>B$3+$G$8</f>
        <v>6641.4907317073103</v>
      </c>
      <c r="I13" s="9" t="s">
        <v>5</v>
      </c>
      <c r="J13" s="9" t="s">
        <v>23</v>
      </c>
    </row>
    <row r="14" spans="1:10" x14ac:dyDescent="0.25">
      <c r="A14" s="8" t="s">
        <v>5</v>
      </c>
      <c r="B14" s="6">
        <v>6709.55</v>
      </c>
      <c r="C14" s="6">
        <v>6698.37</v>
      </c>
      <c r="D14" s="6">
        <v>6683.97</v>
      </c>
      <c r="E14" s="4"/>
      <c r="F14" s="8" t="s">
        <v>5</v>
      </c>
      <c r="G14" s="6">
        <v>6709.55</v>
      </c>
      <c r="H14" s="6">
        <v>6641.49</v>
      </c>
      <c r="I14" s="6">
        <v>6621.67</v>
      </c>
      <c r="J14" s="15">
        <f>G14-B14</f>
        <v>0</v>
      </c>
    </row>
    <row r="15" spans="1:10" x14ac:dyDescent="0.25">
      <c r="A15" s="8" t="s">
        <v>0</v>
      </c>
      <c r="B15" s="15">
        <f>B14-B13</f>
        <v>-7.3170730956917396E-4</v>
      </c>
      <c r="C15" s="15">
        <f>C14-C13</f>
        <v>-7.3170730956917396E-4</v>
      </c>
      <c r="D15" s="5">
        <f>D14-C14</f>
        <v>-14.399999999999636</v>
      </c>
      <c r="E15" s="4"/>
      <c r="F15" s="8" t="s">
        <v>0</v>
      </c>
      <c r="G15" s="15">
        <f>G14-G13</f>
        <v>-7.3170730956917396E-4</v>
      </c>
      <c r="H15" s="15">
        <f>H14-H13</f>
        <v>-7.3170731047866866E-4</v>
      </c>
      <c r="I15" s="5">
        <f>I14-H14</f>
        <v>-19.819999999999709</v>
      </c>
      <c r="J15" s="4"/>
    </row>
    <row r="16" spans="1:10" x14ac:dyDescent="0.25">
      <c r="A16" s="3"/>
      <c r="B16" s="3"/>
      <c r="C16" s="3"/>
      <c r="D16" s="3"/>
      <c r="E16" s="4"/>
      <c r="F16" s="3"/>
      <c r="G16" s="3"/>
      <c r="H16" s="3"/>
      <c r="I16" s="16"/>
      <c r="J16" s="4"/>
    </row>
    <row r="17" spans="1:10" x14ac:dyDescent="0.25">
      <c r="A17" s="10" t="s">
        <v>14</v>
      </c>
      <c r="B17" s="10"/>
      <c r="C17" s="10"/>
      <c r="D17" s="9" t="s">
        <v>24</v>
      </c>
      <c r="E17" s="4"/>
      <c r="F17" s="10" t="s">
        <v>14</v>
      </c>
      <c r="G17" s="10"/>
      <c r="H17" s="10"/>
      <c r="I17" s="9" t="s">
        <v>24</v>
      </c>
      <c r="J17" s="4"/>
    </row>
    <row r="18" spans="1:10" x14ac:dyDescent="0.25">
      <c r="A18" s="9"/>
      <c r="B18" s="9" t="s">
        <v>15</v>
      </c>
      <c r="C18" s="9" t="s">
        <v>16</v>
      </c>
      <c r="D18" s="22">
        <v>60</v>
      </c>
      <c r="E18" s="4"/>
      <c r="F18" s="9"/>
      <c r="G18" s="9" t="s">
        <v>15</v>
      </c>
      <c r="H18" s="9" t="s">
        <v>16</v>
      </c>
      <c r="I18" s="22">
        <v>60</v>
      </c>
      <c r="J18" s="4"/>
    </row>
    <row r="19" spans="1:10" x14ac:dyDescent="0.25">
      <c r="A19" s="8" t="s">
        <v>10</v>
      </c>
      <c r="B19" s="14">
        <f>C$3+$B$7</f>
        <v>7722.8007317073098</v>
      </c>
      <c r="C19" s="14">
        <f>C$3+$B$8+D15</f>
        <v>7697.2207317073098</v>
      </c>
      <c r="D19" s="9" t="s">
        <v>5</v>
      </c>
      <c r="E19" s="4"/>
      <c r="F19" s="8" t="s">
        <v>10</v>
      </c>
      <c r="G19" s="14">
        <f>C$3+$G$7</f>
        <v>7722.8007317073098</v>
      </c>
      <c r="H19" s="14">
        <f>C$3+$G$8+I15</f>
        <v>7634.9207317073106</v>
      </c>
      <c r="I19" s="9" t="s">
        <v>5</v>
      </c>
      <c r="J19" s="9" t="s">
        <v>23</v>
      </c>
    </row>
    <row r="20" spans="1:10" x14ac:dyDescent="0.25">
      <c r="A20" s="8" t="s">
        <v>5</v>
      </c>
      <c r="B20" s="6">
        <v>7722.8</v>
      </c>
      <c r="C20" s="6">
        <v>7697.22</v>
      </c>
      <c r="D20" s="6">
        <v>7705.51</v>
      </c>
      <c r="E20" s="4"/>
      <c r="F20" s="8" t="s">
        <v>5</v>
      </c>
      <c r="G20" s="6">
        <v>7722.8</v>
      </c>
      <c r="H20" s="6">
        <v>7634.92</v>
      </c>
      <c r="I20" s="6">
        <v>7599.52</v>
      </c>
      <c r="J20" s="15">
        <f>G20-B20</f>
        <v>0</v>
      </c>
    </row>
    <row r="21" spans="1:10" x14ac:dyDescent="0.25">
      <c r="A21" s="8" t="s">
        <v>0</v>
      </c>
      <c r="B21" s="15">
        <f>B20-B19</f>
        <v>-7.3170730956917396E-4</v>
      </c>
      <c r="C21" s="15">
        <f>C20-C19</f>
        <v>-7.3170730956917396E-4</v>
      </c>
      <c r="D21" s="5">
        <f>D20-C20</f>
        <v>8.2899999999999636</v>
      </c>
      <c r="E21" s="4"/>
      <c r="F21" s="8" t="s">
        <v>0</v>
      </c>
      <c r="G21" s="15">
        <f>G20-G19</f>
        <v>-7.3170730956917396E-4</v>
      </c>
      <c r="H21" s="15">
        <f>H20-H19</f>
        <v>-7.3170731047866866E-4</v>
      </c>
      <c r="I21" s="5">
        <f>I20-H20</f>
        <v>-35.399999999999636</v>
      </c>
      <c r="J21" s="4"/>
    </row>
    <row r="22" spans="1:10" x14ac:dyDescent="0.25">
      <c r="A22" s="3"/>
      <c r="B22" s="3"/>
      <c r="C22" s="3"/>
      <c r="D22" s="3"/>
      <c r="E22" s="4"/>
      <c r="F22" s="3"/>
      <c r="G22" s="3"/>
      <c r="H22" s="3"/>
      <c r="I22" s="3"/>
      <c r="J22" s="4"/>
    </row>
    <row r="23" spans="1:10" x14ac:dyDescent="0.25">
      <c r="A23" s="10" t="s">
        <v>17</v>
      </c>
      <c r="B23" s="10"/>
      <c r="C23" s="3"/>
      <c r="D23" s="3"/>
      <c r="E23" s="4"/>
      <c r="F23" s="10" t="s">
        <v>17</v>
      </c>
      <c r="G23" s="10"/>
      <c r="H23" s="3"/>
      <c r="I23" s="3"/>
      <c r="J23" s="4"/>
    </row>
    <row r="24" spans="1:10" x14ac:dyDescent="0.25">
      <c r="A24" s="8" t="s">
        <v>10</v>
      </c>
      <c r="B24" s="14">
        <f>$D$3</f>
        <v>101325</v>
      </c>
      <c r="C24" s="3"/>
      <c r="D24" s="3"/>
      <c r="E24" s="4"/>
      <c r="F24" s="8" t="s">
        <v>10</v>
      </c>
      <c r="G24" s="14">
        <f>$D$3</f>
        <v>101325</v>
      </c>
      <c r="H24" s="3"/>
      <c r="I24" s="3"/>
      <c r="J24" s="4"/>
    </row>
    <row r="25" spans="1:10" x14ac:dyDescent="0.25">
      <c r="A25" s="8" t="s">
        <v>5</v>
      </c>
      <c r="B25" s="6">
        <v>101350.53</v>
      </c>
      <c r="C25" s="3"/>
      <c r="D25" s="3"/>
      <c r="E25" s="4"/>
      <c r="F25" s="8" t="s">
        <v>5</v>
      </c>
      <c r="G25" s="6">
        <v>101336.11</v>
      </c>
      <c r="H25" s="3"/>
      <c r="I25" s="3"/>
      <c r="J25" s="4"/>
    </row>
    <row r="26" spans="1:10" x14ac:dyDescent="0.25">
      <c r="A26" s="8" t="s">
        <v>0</v>
      </c>
      <c r="B26" s="5">
        <f>B25-B24</f>
        <v>25.529999999998836</v>
      </c>
      <c r="C26" s="3"/>
      <c r="D26" s="3"/>
      <c r="E26" s="4"/>
      <c r="F26" s="8" t="s">
        <v>0</v>
      </c>
      <c r="G26" s="5">
        <f>G25-G24</f>
        <v>11.110000000000582</v>
      </c>
      <c r="H26" s="3"/>
      <c r="I26" s="3"/>
      <c r="J26" s="4"/>
    </row>
    <row r="27" spans="1:10" x14ac:dyDescent="0.25">
      <c r="A27" s="3"/>
      <c r="B27" s="3"/>
      <c r="C27" s="3"/>
      <c r="D27" s="3"/>
      <c r="E27" s="4"/>
      <c r="F27" s="3"/>
      <c r="G27" s="3"/>
      <c r="H27" s="3"/>
      <c r="I27" s="3"/>
      <c r="J27" s="4"/>
    </row>
    <row r="28" spans="1:10" x14ac:dyDescent="0.25">
      <c r="A28" s="19"/>
      <c r="B28" s="18" t="s">
        <v>18</v>
      </c>
      <c r="C28" s="11" t="s">
        <v>25</v>
      </c>
      <c r="D28" s="3"/>
      <c r="E28" s="4"/>
      <c r="F28" s="19"/>
      <c r="G28" s="18" t="s">
        <v>18</v>
      </c>
      <c r="H28" s="11" t="s">
        <v>25</v>
      </c>
      <c r="I28" s="3"/>
      <c r="J28" s="4"/>
    </row>
    <row r="29" spans="1:10" x14ac:dyDescent="0.25">
      <c r="A29" s="8" t="s">
        <v>10</v>
      </c>
      <c r="B29" s="2">
        <f>A3</f>
        <v>0.8</v>
      </c>
      <c r="C29" s="21">
        <v>0.01</v>
      </c>
      <c r="D29" s="19"/>
      <c r="E29" s="4"/>
      <c r="F29" s="8" t="s">
        <v>10</v>
      </c>
      <c r="G29" s="2">
        <f>A3</f>
        <v>0.8</v>
      </c>
      <c r="H29" s="20">
        <f>C29</f>
        <v>0.01</v>
      </c>
      <c r="I29" s="3"/>
      <c r="J29" s="4"/>
    </row>
    <row r="30" spans="1:10" x14ac:dyDescent="0.25">
      <c r="A30" s="8" t="s">
        <v>2</v>
      </c>
      <c r="B30" s="7">
        <f>(D14-B8)/(B25-D20+B8)/$E$3</f>
        <v>0.7962088445118447</v>
      </c>
      <c r="C30" s="20">
        <f>(D20-D14)/B25</f>
        <v>1.00792763491222E-2</v>
      </c>
      <c r="D30" s="19"/>
      <c r="E30" s="4"/>
      <c r="F30" s="8" t="s">
        <v>2</v>
      </c>
      <c r="G30" s="7">
        <f>(I14-G8)/(G25-I20+G8)/$E$3</f>
        <v>0.79459616864013494</v>
      </c>
      <c r="H30" s="20">
        <f>(I20-I14)/G25</f>
        <v>9.6495711153704276E-3</v>
      </c>
      <c r="I30" s="3"/>
      <c r="J30" s="4"/>
    </row>
    <row r="31" spans="1:10" x14ac:dyDescent="0.25">
      <c r="A31" s="8" t="s">
        <v>19</v>
      </c>
      <c r="B31" s="13">
        <v>0.79620800000000003</v>
      </c>
      <c r="C31" s="19"/>
      <c r="D31" s="19"/>
      <c r="E31" s="4"/>
      <c r="F31" s="8" t="s">
        <v>19</v>
      </c>
      <c r="G31" s="13">
        <v>0.79459599999999997</v>
      </c>
      <c r="H31" s="3"/>
      <c r="I31" s="3"/>
      <c r="J31" s="4"/>
    </row>
    <row r="32" spans="1:10" x14ac:dyDescent="0.25">
      <c r="A32" s="8" t="s">
        <v>3</v>
      </c>
      <c r="B32" s="15">
        <f>B31-B30</f>
        <v>-8.4451184467759788E-7</v>
      </c>
      <c r="C32" s="17">
        <f>C30-C29</f>
        <v>7.9276349122199552E-5</v>
      </c>
      <c r="D32" s="3"/>
      <c r="E32" s="4"/>
      <c r="F32" s="8" t="s">
        <v>3</v>
      </c>
      <c r="G32" s="15">
        <f>G31-G30</f>
        <v>-1.6864013496764585E-7</v>
      </c>
      <c r="H32" s="17">
        <f>H30-H29</f>
        <v>-3.5042888462957257E-4</v>
      </c>
      <c r="I32" s="3"/>
      <c r="J32" s="4"/>
    </row>
    <row r="33" spans="1:10" hidden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</sheetData>
  <mergeCells count="11">
    <mergeCell ref="F17:H17"/>
    <mergeCell ref="A17:C17"/>
    <mergeCell ref="F23:G23"/>
    <mergeCell ref="A23:B23"/>
    <mergeCell ref="A1:E1"/>
    <mergeCell ref="A5:D5"/>
    <mergeCell ref="F5:I5"/>
    <mergeCell ref="A11:C11"/>
    <mergeCell ref="F11:H11"/>
    <mergeCell ref="F6:G6"/>
    <mergeCell ref="A6:B6"/>
  </mergeCells>
  <conditionalFormatting sqref="B15:C15 B26">
    <cfRule type="cellIs" dxfId="37" priority="35" operator="lessThan">
      <formula>-0.001</formula>
    </cfRule>
    <cfRule type="cellIs" dxfId="36" priority="36" operator="greaterThan">
      <formula>0.001</formula>
    </cfRule>
  </conditionalFormatting>
  <conditionalFormatting sqref="G26">
    <cfRule type="cellIs" dxfId="35" priority="33" operator="lessThan">
      <formula>-0.001</formula>
    </cfRule>
    <cfRule type="cellIs" dxfId="34" priority="34" operator="greaterThan">
      <formula>0.001</formula>
    </cfRule>
  </conditionalFormatting>
  <conditionalFormatting sqref="C32">
    <cfRule type="cellIs" dxfId="33" priority="11" operator="lessThan">
      <formula>-0.001</formula>
    </cfRule>
    <cfRule type="cellIs" dxfId="32" priority="12" operator="greaterThan">
      <formula>0.001</formula>
    </cfRule>
  </conditionalFormatting>
  <conditionalFormatting sqref="I21">
    <cfRule type="cellIs" dxfId="31" priority="17" operator="lessThan">
      <formula>-0.001</formula>
    </cfRule>
    <cfRule type="cellIs" dxfId="30" priority="18" operator="greaterThan">
      <formula>0.001</formula>
    </cfRule>
  </conditionalFormatting>
  <conditionalFormatting sqref="G21:H21">
    <cfRule type="cellIs" dxfId="29" priority="19" operator="lessThan">
      <formula>-0.001</formula>
    </cfRule>
    <cfRule type="cellIs" dxfId="28" priority="20" operator="greaterThan">
      <formula>0.001</formula>
    </cfRule>
  </conditionalFormatting>
  <conditionalFormatting sqref="D21">
    <cfRule type="cellIs" dxfId="27" priority="21" operator="lessThan">
      <formula>-0.001</formula>
    </cfRule>
    <cfRule type="cellIs" dxfId="26" priority="22" operator="greaterThan">
      <formula>0.001</formula>
    </cfRule>
  </conditionalFormatting>
  <conditionalFormatting sqref="D15">
    <cfRule type="cellIs" dxfId="25" priority="25" operator="lessThan">
      <formula>-0.001</formula>
    </cfRule>
    <cfRule type="cellIs" dxfId="24" priority="26" operator="greaterThan">
      <formula>0.001</formula>
    </cfRule>
  </conditionalFormatting>
  <conditionalFormatting sqref="B21:C21">
    <cfRule type="cellIs" dxfId="23" priority="23" operator="lessThan">
      <formula>-0.001</formula>
    </cfRule>
    <cfRule type="cellIs" dxfId="22" priority="24" operator="greaterThan">
      <formula>0.001</formula>
    </cfRule>
  </conditionalFormatting>
  <conditionalFormatting sqref="G15:H15">
    <cfRule type="cellIs" dxfId="21" priority="15" operator="lessThan">
      <formula>-0.001</formula>
    </cfRule>
    <cfRule type="cellIs" dxfId="20" priority="16" operator="greaterThan">
      <formula>0.001</formula>
    </cfRule>
  </conditionalFormatting>
  <conditionalFormatting sqref="I15">
    <cfRule type="cellIs" dxfId="19" priority="13" operator="lessThan">
      <formula>-0.001</formula>
    </cfRule>
    <cfRule type="cellIs" dxfId="18" priority="14" operator="greaterThan">
      <formula>0.001</formula>
    </cfRule>
  </conditionalFormatting>
  <conditionalFormatting sqref="H32">
    <cfRule type="cellIs" dxfId="17" priority="9" operator="lessThan">
      <formula>-0.001</formula>
    </cfRule>
    <cfRule type="cellIs" dxfId="16" priority="10" operator="greaterThan">
      <formula>0.001</formula>
    </cfRule>
  </conditionalFormatting>
  <conditionalFormatting sqref="B32">
    <cfRule type="cellIs" dxfId="13" priority="7" operator="lessThan">
      <formula>-0.001</formula>
    </cfRule>
    <cfRule type="cellIs" dxfId="12" priority="8" operator="greaterThan">
      <formula>0.001</formula>
    </cfRule>
  </conditionalFormatting>
  <conditionalFormatting sqref="G32">
    <cfRule type="cellIs" dxfId="9" priority="5" operator="lessThan">
      <formula>-0.001</formula>
    </cfRule>
    <cfRule type="cellIs" dxfId="8" priority="6" operator="greaterThan">
      <formula>0.001</formula>
    </cfRule>
  </conditionalFormatting>
  <conditionalFormatting sqref="J20">
    <cfRule type="cellIs" dxfId="5" priority="3" operator="lessThan">
      <formula>-0.001</formula>
    </cfRule>
    <cfRule type="cellIs" dxfId="4" priority="4" operator="greaterThan">
      <formula>0.001</formula>
    </cfRule>
  </conditionalFormatting>
  <conditionalFormatting sqref="J14">
    <cfRule type="cellIs" dxfId="1" priority="1" operator="lessThan">
      <formula>-0.001</formula>
    </cfRule>
    <cfRule type="cellIs" dxfId="0" priority="2" operator="greaterThan">
      <formula>0.001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OSU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Michael</dc:creator>
  <cp:lastModifiedBy>Carter, Michael</cp:lastModifiedBy>
  <dcterms:created xsi:type="dcterms:W3CDTF">2020-03-21T08:31:09Z</dcterms:created>
  <dcterms:modified xsi:type="dcterms:W3CDTF">2020-03-21T13:54:18Z</dcterms:modified>
</cp:coreProperties>
</file>