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Desktop\"/>
    </mc:Choice>
  </mc:AlternateContent>
  <xr:revisionPtr revIDLastSave="0" documentId="8_{8A4E1097-6CBE-4E79-B9F2-16DB541F0B56}" xr6:coauthVersionLast="47" xr6:coauthVersionMax="47" xr10:uidLastSave="{00000000-0000-0000-0000-000000000000}"/>
  <bookViews>
    <workbookView xWindow="19710" yWindow="135" windowWidth="18885" windowHeight="20355" xr2:uid="{649A729D-9AA8-49A4-97A3-4A3B58588751}"/>
  </bookViews>
  <sheets>
    <sheet name="car inventory" sheetId="1" r:id="rId1"/>
    <sheet name="Sheet1" sheetId="2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N3" i="1" l="1"/>
  <c r="N52" i="1"/>
  <c r="N51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I35" i="1"/>
  <c r="I31" i="1"/>
  <c r="I11" i="1"/>
  <c r="I7" i="1"/>
  <c r="G44" i="1"/>
  <c r="I44" i="1" s="1"/>
  <c r="G24" i="1"/>
  <c r="I24" i="1" s="1"/>
  <c r="G35" i="1"/>
  <c r="G38" i="1"/>
  <c r="I38" i="1" s="1"/>
  <c r="G3" i="1"/>
  <c r="I3" i="1" s="1"/>
  <c r="G50" i="1"/>
  <c r="I50" i="1" s="1"/>
  <c r="G39" i="1"/>
  <c r="I39" i="1" s="1"/>
  <c r="G31" i="1"/>
  <c r="G36" i="1"/>
  <c r="I36" i="1" s="1"/>
  <c r="G52" i="1"/>
  <c r="I52" i="1" s="1"/>
  <c r="G16" i="1"/>
  <c r="I16" i="1" s="1"/>
  <c r="G10" i="1"/>
  <c r="I10" i="1" s="1"/>
  <c r="G11" i="1"/>
  <c r="G30" i="1"/>
  <c r="I30" i="1" s="1"/>
  <c r="G51" i="1"/>
  <c r="I51" i="1" s="1"/>
  <c r="G13" i="1"/>
  <c r="I13" i="1" s="1"/>
  <c r="G8" i="1"/>
  <c r="I8" i="1" s="1"/>
  <c r="G7" i="1"/>
  <c r="G53" i="1"/>
  <c r="I53" i="1" s="1"/>
  <c r="F44" i="1"/>
  <c r="F24" i="1"/>
  <c r="F35" i="1"/>
  <c r="F38" i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F23" i="1"/>
  <c r="G23" i="1" s="1"/>
  <c r="I23" i="1" s="1"/>
  <c r="F50" i="1"/>
  <c r="F39" i="1"/>
  <c r="F31" i="1"/>
  <c r="F36" i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F21" i="1"/>
  <c r="G21" i="1" s="1"/>
  <c r="I21" i="1" s="1"/>
  <c r="F16" i="1"/>
  <c r="F10" i="1"/>
  <c r="F11" i="1"/>
  <c r="F30" i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F17" i="1"/>
  <c r="G17" i="1" s="1"/>
  <c r="I17" i="1" s="1"/>
  <c r="F13" i="1"/>
  <c r="F8" i="1"/>
  <c r="F7" i="1"/>
  <c r="F53" i="1"/>
  <c r="E33" i="1"/>
  <c r="E4" i="1"/>
  <c r="E6" i="1"/>
  <c r="E19" i="1"/>
  <c r="E41" i="1"/>
  <c r="E29" i="1"/>
  <c r="E43" i="1"/>
  <c r="E45" i="1"/>
  <c r="E27" i="1"/>
  <c r="E42" i="1"/>
  <c r="E25" i="1"/>
  <c r="E51" i="1"/>
  <c r="E17" i="1"/>
  <c r="D44" i="1"/>
  <c r="E44" i="1" s="1"/>
  <c r="D24" i="1"/>
  <c r="E24" i="1" s="1"/>
  <c r="D35" i="1"/>
  <c r="E35" i="1" s="1"/>
  <c r="D38" i="1"/>
  <c r="E38" i="1" s="1"/>
  <c r="D40" i="1"/>
  <c r="E40" i="1" s="1"/>
  <c r="D33" i="1"/>
  <c r="D28" i="1"/>
  <c r="E28" i="1" s="1"/>
  <c r="D4" i="1"/>
  <c r="D5" i="1"/>
  <c r="E5" i="1" s="1"/>
  <c r="D20" i="1"/>
  <c r="N20" i="1" s="1"/>
  <c r="D6" i="1"/>
  <c r="D12" i="1"/>
  <c r="E12" i="1" s="1"/>
  <c r="D46" i="1"/>
  <c r="E46" i="1" s="1"/>
  <c r="D19" i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D15" i="1"/>
  <c r="E15" i="1" s="1"/>
  <c r="D47" i="1"/>
  <c r="E47" i="1" s="1"/>
  <c r="D29" i="1"/>
  <c r="D2" i="1"/>
  <c r="N2" i="1" s="1"/>
  <c r="D9" i="1"/>
  <c r="E9" i="1" s="1"/>
  <c r="D14" i="1"/>
  <c r="E14" i="1" s="1"/>
  <c r="D43" i="1"/>
  <c r="D45" i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D49" i="1"/>
  <c r="E49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D25" i="1"/>
  <c r="D51" i="1"/>
  <c r="D17" i="1"/>
  <c r="D13" i="1"/>
  <c r="E13" i="1" s="1"/>
  <c r="D8" i="1"/>
  <c r="E8" i="1" s="1"/>
  <c r="D7" i="1"/>
  <c r="E7" i="1" s="1"/>
  <c r="D53" i="1"/>
  <c r="E53" i="1" s="1"/>
  <c r="B44" i="1"/>
  <c r="C44" i="1" s="1"/>
  <c r="B24" i="1"/>
  <c r="C24" i="1" s="1"/>
  <c r="B35" i="1"/>
  <c r="C35" i="1" s="1"/>
  <c r="B38" i="1"/>
  <c r="C38" i="1" s="1"/>
  <c r="B40" i="1"/>
  <c r="C40" i="1" s="1"/>
  <c r="B33" i="1"/>
  <c r="C33" i="1" s="1"/>
  <c r="B28" i="1"/>
  <c r="C28" i="1" s="1"/>
  <c r="B4" i="1"/>
  <c r="C4" i="1" s="1"/>
  <c r="B5" i="1"/>
  <c r="C5" i="1" s="1"/>
  <c r="B20" i="1"/>
  <c r="C20" i="1" s="1"/>
  <c r="B6" i="1"/>
  <c r="C6" i="1" s="1"/>
  <c r="B12" i="1"/>
  <c r="C12" i="1" s="1"/>
  <c r="B46" i="1"/>
  <c r="C46" i="1" s="1"/>
  <c r="B19" i="1"/>
  <c r="C19" i="1" s="1"/>
  <c r="B3" i="1"/>
  <c r="C3" i="1" s="1"/>
  <c r="B23" i="1"/>
  <c r="C23" i="1" s="1"/>
  <c r="B50" i="1"/>
  <c r="C50" i="1" s="1"/>
  <c r="B39" i="1"/>
  <c r="C39" i="1" s="1"/>
  <c r="B31" i="1"/>
  <c r="C31" i="1" s="1"/>
  <c r="B36" i="1"/>
  <c r="C36" i="1" s="1"/>
  <c r="B34" i="1"/>
  <c r="C34" i="1" s="1"/>
  <c r="B41" i="1"/>
  <c r="C41" i="1" s="1"/>
  <c r="B15" i="1"/>
  <c r="C15" i="1" s="1"/>
  <c r="B47" i="1"/>
  <c r="C47" i="1" s="1"/>
  <c r="B29" i="1"/>
  <c r="C29" i="1" s="1"/>
  <c r="B2" i="1"/>
  <c r="C2" i="1" s="1"/>
  <c r="B9" i="1"/>
  <c r="C9" i="1" s="1"/>
  <c r="B14" i="1"/>
  <c r="C14" i="1" s="1"/>
  <c r="B43" i="1"/>
  <c r="C43" i="1" s="1"/>
  <c r="B45" i="1"/>
  <c r="C45" i="1" s="1"/>
  <c r="B52" i="1"/>
  <c r="C52" i="1" s="1"/>
  <c r="B21" i="1"/>
  <c r="C21" i="1" s="1"/>
  <c r="B16" i="1"/>
  <c r="C16" i="1" s="1"/>
  <c r="B10" i="1"/>
  <c r="C10" i="1" s="1"/>
  <c r="B11" i="1"/>
  <c r="C11" i="1" s="1"/>
  <c r="B30" i="1"/>
  <c r="C30" i="1" s="1"/>
  <c r="B26" i="1"/>
  <c r="C26" i="1" s="1"/>
  <c r="B27" i="1"/>
  <c r="C27" i="1" s="1"/>
  <c r="B49" i="1"/>
  <c r="C49" i="1" s="1"/>
  <c r="B22" i="1"/>
  <c r="C22" i="1" s="1"/>
  <c r="B32" i="1"/>
  <c r="C32" i="1" s="1"/>
  <c r="B37" i="1"/>
  <c r="C37" i="1" s="1"/>
  <c r="B18" i="1"/>
  <c r="C18" i="1" s="1"/>
  <c r="B48" i="1"/>
  <c r="C48" i="1" s="1"/>
  <c r="B42" i="1"/>
  <c r="C42" i="1" s="1"/>
  <c r="B25" i="1"/>
  <c r="C25" i="1" s="1"/>
  <c r="B51" i="1"/>
  <c r="C51" i="1" s="1"/>
  <c r="B17" i="1"/>
  <c r="C17" i="1" s="1"/>
  <c r="B13" i="1"/>
  <c r="C13" i="1" s="1"/>
  <c r="B8" i="1"/>
  <c r="C8" i="1" s="1"/>
  <c r="B7" i="1"/>
  <c r="C7" i="1" s="1"/>
  <c r="B53" i="1"/>
  <c r="N53" i="1" s="1"/>
  <c r="N25" i="1" l="1"/>
  <c r="N45" i="1"/>
  <c r="N19" i="1"/>
  <c r="N42" i="1"/>
  <c r="N43" i="1"/>
  <c r="N46" i="1"/>
  <c r="E20" i="1"/>
  <c r="N48" i="1"/>
  <c r="N14" i="1"/>
  <c r="N12" i="1"/>
  <c r="E2" i="1"/>
  <c r="N18" i="1"/>
  <c r="N9" i="1"/>
  <c r="N6" i="1"/>
  <c r="N37" i="1"/>
  <c r="N32" i="1"/>
  <c r="N29" i="1"/>
  <c r="N5" i="1"/>
  <c r="N22" i="1"/>
  <c r="N47" i="1"/>
  <c r="N4" i="1"/>
  <c r="N49" i="1"/>
  <c r="N15" i="1"/>
  <c r="N28" i="1"/>
  <c r="N27" i="1"/>
  <c r="N41" i="1"/>
  <c r="N33" i="1"/>
  <c r="N26" i="1"/>
  <c r="N34" i="1"/>
  <c r="N40" i="1"/>
  <c r="N30" i="1"/>
  <c r="N36" i="1"/>
  <c r="N38" i="1"/>
  <c r="N7" i="1"/>
  <c r="N11" i="1"/>
  <c r="N31" i="1"/>
  <c r="N35" i="1"/>
  <c r="C53" i="1"/>
  <c r="N8" i="1"/>
  <c r="N10" i="1"/>
  <c r="N39" i="1"/>
  <c r="N24" i="1"/>
  <c r="N13" i="1"/>
  <c r="N16" i="1"/>
  <c r="N50" i="1"/>
  <c r="N44" i="1"/>
  <c r="N17" i="1"/>
  <c r="N21" i="1"/>
  <c r="N23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<sst xmlns="http://schemas.openxmlformats.org/spreadsheetml/2006/main" count="224" uniqueCount="125">
  <si>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</si>
  <si>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</si>
  <si>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</si>
  <si>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</si>
  <si>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</si>
  <si>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</si>
  <si>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</si>
  <si>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</si>
  <si>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</si>
  <si>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</si>
  <si>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</si>
  <si>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</si>
  <si>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</si>
  <si>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</si>
  <si>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</si>
  <si>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</si>
  <si>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</si>
  <si>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</si>
  <si>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</si>
  <si>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</si>
  <si>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</si>
  <si>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</si>
  <si>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</si>
  <si>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</si>
  <si>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</si>
  <si>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</si>
  <si>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</si>
  <si>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</si>
  <si>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</si>
  <si>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</si>
  <si>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</si>
  <si>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</si>
  <si>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</si>
  <si>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</si>
  <si>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</si>
  <si>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</si>
  <si>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</si>
  <si>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</si>
  <si>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</si>
  <si>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</si>
  <si>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</si>
  <si>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</si>
  <si>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</si>
  <si>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</si>
  <si>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</si>
  <si>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</si>
  <si>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</si>
  <si>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</si>
  <si>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</si>
  <si>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</si>
  <si>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</si>
  <si>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</si>
  <si>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</si>
  <si>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</si>
  <si>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</si>
  <si>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</si>
  <si>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</si>
  <si>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</si>
  <si>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</si>
  <si>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</si>
  <si>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</si>
  <si>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</si>
  <si>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</si>
  <si>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</si>
  <si>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</si>
  <si>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</si>
  <si>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</si>
  <si>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</si>
  <si>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</si>
  <si>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</si>
  <si>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</si>
  <si>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</si>
  <si>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</si>
  <si>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</si>
  <si>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</si>
  <si>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</si>
  <si>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</si>
  <si>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</si>
  <si>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</si>
  <si>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</si>
  <si>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</si>
  <si>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</si>
  <si>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</si>
  <si>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</si>
  <si>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</si>
  <si>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</si>
  <si>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</si>
  <si>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Hyundai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</si>
  <si>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</si>
  <si>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</si>
  <si>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</si>
  <si>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</si>
  <si>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</si>
  <si>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</si>
  <si>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</si>
  <si>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</si>
  <si>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</si>
  <si>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</si>
  <si>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</si>
  <si>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</si>
  <si>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</si>
  <si>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</si>
  <si>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</si>
  <si>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</si>
  <si>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</si>
  <si>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</si>
  <si>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</si>
  <si>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</si>
  <si>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</si>
  <si>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</si>
  <si>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Camero</t>
  </si>
  <si>
    <t>Corolla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</si>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</sst>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General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A-4460-823F-324AC84D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8496"/>
        <c:axId val="71082256"/>
      </c:scatterChart>
      <c:valAx>
        <c:axId val="7108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2256"/>
        <c:crosses val="autoZero"/>
        <c:crossBetween val="midCat"/>
      </c:valAx>
      <c:valAx>
        <c:axId val="710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Smith</c:v>
                </c:pt>
                <c:pt idx="1">
                  <c:v>Jones</c:v>
                </c:pt>
                <c:pt idx="2">
                  <c:v>Gaul</c:v>
                </c:pt>
                <c:pt idx="3">
                  <c:v>Swartz</c:v>
                </c:pt>
                <c:pt idx="4">
                  <c:v>Ewenty</c:v>
                </c:pt>
                <c:pt idx="5">
                  <c:v>Chan</c:v>
                </c:pt>
                <c:pt idx="6">
                  <c:v>Bard</c:v>
                </c:pt>
                <c:pt idx="7">
                  <c:v>Howard</c:v>
                </c:pt>
                <c:pt idx="8">
                  <c:v>Santos</c:v>
                </c:pt>
                <c:pt idx="9">
                  <c:v>Rodriguez</c:v>
                </c:pt>
                <c:pt idx="10">
                  <c:v>Hulinski</c:v>
                </c:pt>
                <c:pt idx="11">
                  <c:v>Vizzini</c:v>
                </c:pt>
                <c:pt idx="12">
                  <c:v>Lyon</c:v>
                </c:pt>
                <c:pt idx="13">
                  <c:v>McCall</c:v>
                </c:pt>
                <c:pt idx="14">
                  <c:v>Torrens</c:v>
                </c:pt>
                <c:pt idx="15">
                  <c:v>Praulty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305432.40000000002</c:v>
                </c:pt>
                <c:pt idx="1">
                  <c:v>184693.8</c:v>
                </c:pt>
                <c:pt idx="2">
                  <c:v>179986</c:v>
                </c:pt>
                <c:pt idx="3">
                  <c:v>177713.9</c:v>
                </c:pt>
                <c:pt idx="4">
                  <c:v>154427.9</c:v>
                </c:pt>
                <c:pt idx="5">
                  <c:v>150656.40000000002</c:v>
                </c:pt>
                <c:pt idx="6">
                  <c:v>144647.69999999998</c:v>
                </c:pt>
                <c:pt idx="7">
                  <c:v>143640.70000000001</c:v>
                </c:pt>
                <c:pt idx="8">
                  <c:v>141229.4</c:v>
                </c:pt>
                <c:pt idx="9">
                  <c:v>138561.5</c:v>
                </c:pt>
                <c:pt idx="10">
                  <c:v>135078.20000000001</c:v>
                </c:pt>
                <c:pt idx="11">
                  <c:v>130601.59999999999</c:v>
                </c:pt>
                <c:pt idx="12">
                  <c:v>127731.3</c:v>
                </c:pt>
                <c:pt idx="13">
                  <c:v>70964.899999999994</c:v>
                </c:pt>
                <c:pt idx="14">
                  <c:v>65964.899999999994</c:v>
                </c:pt>
                <c:pt idx="15">
                  <c:v>65315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2-4778-9BED-AA3453A1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94256"/>
        <c:axId val="71086576"/>
      </c:barChart>
      <c:catAx>
        <c:axId val="710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6576"/>
        <c:crosses val="autoZero"/>
        <c:auto val="1"/>
        <c:lblAlgn val="ctr"/>
        <c:lblOffset val="100"/>
        <c:noMultiLvlLbl val="0"/>
      </c:catAx>
      <c:valAx>
        <c:axId val="710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214312</xdr:colOff>
      <xdr:row>1</xdr:row>
      <xdr:rowOff>23812</xdr:rowOff>
    </xdr:from>
    <xdr:to>
      <xdr:col>21</xdr:col>
      <xdr:colOff>519112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38E37-2DDE-5FCC-EE78-2CD680F12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2</xdr:row>
      <xdr:rowOff>4761</xdr:rowOff>
    </xdr:from>
    <xdr:to>
      <xdr:col>10</xdr:col>
      <xdr:colOff>523874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DCEFB-2697-884F-3C28-A355B2572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" refreshedDate="45464.658819675926" createdVersion="8" refreshedVersion="8" minRefreshableVersion="3" recordCount="52" xr:uid="{961F907E-65B9-4988-ABA0-5C0BEAB6370E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x v="0"/>
    <n v="4744.3294117647065"/>
    <s v="Black"/>
    <x v="0"/>
    <n v="50000"/>
    <s v="Y"/>
    <s v="FD06MTGBLA001"/>
  </r>
  <r>
    <s v="FD06MTG002"/>
    <s v="FD"/>
    <s v="Ford"/>
    <s v="MTG"/>
    <s v="Mustang"/>
    <s v="06"/>
    <n v="8"/>
    <x v="1"/>
    <n v="5291.1529411764714"/>
    <s v="White"/>
    <x v="1"/>
    <n v="50000"/>
    <s v="Y"/>
    <s v="FD06MTGWHI002"/>
  </r>
  <r>
    <s v="FD08MTG003"/>
    <s v="FD"/>
    <s v="Ford"/>
    <s v="MTG"/>
    <s v="Mustang"/>
    <s v="08"/>
    <n v="6"/>
    <x v="2"/>
    <n v="6914.8461538461543"/>
    <s v="Green"/>
    <x v="2"/>
    <n v="50000"/>
    <s v="Y"/>
    <s v="FD08MTGGRE003"/>
  </r>
  <r>
    <s v="FD08MTG004"/>
    <s v="FD"/>
    <s v="Ford"/>
    <s v="MTG"/>
    <s v="Mustang"/>
    <s v="08"/>
    <n v="6"/>
    <x v="3"/>
    <n v="5778.2769230769236"/>
    <s v="Black"/>
    <x v="3"/>
    <n v="50000"/>
    <s v="Y"/>
    <s v="FD08MTGBLA004"/>
  </r>
  <r>
    <s v="FD08MTG005"/>
    <s v="FD"/>
    <s v="Ford"/>
    <s v="MTG"/>
    <s v="Mustang"/>
    <s v="08"/>
    <n v="6"/>
    <x v="4"/>
    <n v="5605.9230769230771"/>
    <s v="White"/>
    <x v="0"/>
    <n v="50000"/>
    <s v="Y"/>
    <s v="FD08MTGWHI005"/>
  </r>
  <r>
    <s v="FD06FCS006"/>
    <s v="FD"/>
    <s v="Ford"/>
    <s v="FCS"/>
    <s v="Focus"/>
    <s v="06"/>
    <n v="8"/>
    <x v="5"/>
    <n v="5448.4000000000005"/>
    <s v="Green"/>
    <x v="4"/>
    <n v="75000"/>
    <s v="Y"/>
    <s v="FD06FCSGRE006"/>
  </r>
  <r>
    <s v="FD06FCS007"/>
    <s v="FD"/>
    <s v="Ford"/>
    <s v="FCS"/>
    <s v="Focus"/>
    <s v="06"/>
    <n v="8"/>
    <x v="6"/>
    <n v="6144.6470588235297"/>
    <s v="Green"/>
    <x v="2"/>
    <n v="75000"/>
    <s v="Y"/>
    <s v="FD06FCSGRE007"/>
  </r>
  <r>
    <s v="FD09FCS008"/>
    <s v="FD"/>
    <s v="Ford"/>
    <s v="FCS"/>
    <s v="Focus"/>
    <s v="09"/>
    <n v="5"/>
    <x v="7"/>
    <n v="6388.545454545455"/>
    <s v="Black"/>
    <x v="5"/>
    <n v="75000"/>
    <s v="Y"/>
    <s v="FD09FCSBLA008"/>
  </r>
  <r>
    <s v="FD13FCS009"/>
    <s v="FD"/>
    <s v="Ford"/>
    <s v="FCS"/>
    <s v="Focus"/>
    <s v="13"/>
    <n v="1"/>
    <x v="8"/>
    <n v="18424.733333333334"/>
    <s v="Black"/>
    <x v="0"/>
    <n v="75000"/>
    <s v="Y"/>
    <s v="FD13FCSBLA009"/>
  </r>
  <r>
    <s v="FD13FCS010"/>
    <s v="FD"/>
    <s v="Ford"/>
    <s v="FCS"/>
    <s v="Focus"/>
    <s v="13"/>
    <n v="1"/>
    <x v="9"/>
    <n v="18356.533333333333"/>
    <s v="White"/>
    <x v="6"/>
    <n v="75000"/>
    <s v="Y"/>
    <s v="FD13FCSWHI010"/>
  </r>
  <r>
    <s v="FD12FCS011"/>
    <s v="FD"/>
    <s v="Ford"/>
    <s v="FCS"/>
    <s v="Focus"/>
    <s v="12"/>
    <n v="2"/>
    <x v="10"/>
    <n v="7736.68"/>
    <s v="White"/>
    <x v="7"/>
    <n v="75000"/>
    <s v="Y"/>
    <s v="FD12FCSWHI011"/>
  </r>
  <r>
    <s v="FD13FCS012"/>
    <s v="FD"/>
    <s v="Ford"/>
    <s v="FCS"/>
    <s v="Focus"/>
    <s v="13"/>
    <n v="1"/>
    <x v="11"/>
    <n v="15014.4"/>
    <s v="Black"/>
    <x v="8"/>
    <n v="75000"/>
    <s v="Y"/>
    <s v="FD13FCSBLA012"/>
  </r>
  <r>
    <s v="FD13FCS013"/>
    <s v="FD"/>
    <s v="Ford"/>
    <s v="FCS"/>
    <s v="Focus"/>
    <s v="13"/>
    <n v="1"/>
    <x v="12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x v="13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x v="14"/>
    <n v="7768.44"/>
    <s v="Black"/>
    <x v="11"/>
    <n v="100000"/>
    <s v="Y"/>
    <s v="GM12CMRBLA015"/>
  </r>
  <r>
    <s v="GM14CMR016"/>
    <s v="GM"/>
    <s v="General Motors"/>
    <s v="CMR"/>
    <s v="Camero"/>
    <s v="14"/>
    <n v="0"/>
    <x v="15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x v="16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x v="1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x v="18"/>
    <n v="5564.5379310344833"/>
    <s v="Blue"/>
    <x v="8"/>
    <n v="100000"/>
    <s v="Y"/>
    <s v="GM00SLVBLU019"/>
  </r>
  <r>
    <s v="TY96CAM020"/>
    <s v="TY"/>
    <s v="Toyota"/>
    <s v="CAM"/>
    <s v="Camry"/>
    <s v="96"/>
    <n v="18"/>
    <x v="19"/>
    <n v="6197.8702702702703"/>
    <s v="Green"/>
    <x v="14"/>
    <n v="100000"/>
    <s v="Not Covered"/>
    <s v="TY96CAMGRE020"/>
  </r>
  <r>
    <s v="TY98CAM021"/>
    <s v="TY"/>
    <s v="Toyota"/>
    <s v="CAM"/>
    <s v="Camry"/>
    <s v="98"/>
    <n v="16"/>
    <x v="20"/>
    <n v="5659.5515151515156"/>
    <s v="Black"/>
    <x v="15"/>
    <n v="100000"/>
    <s v="Y"/>
    <s v="TY98CAMBLA021"/>
  </r>
  <r>
    <s v="TY00CAM022"/>
    <s v="TY"/>
    <s v="Toyota"/>
    <s v="CAM"/>
    <s v="Camry"/>
    <s v="00"/>
    <n v="14"/>
    <x v="21"/>
    <n v="5926.0689655172409"/>
    <s v="Green"/>
    <x v="4"/>
    <n v="100000"/>
    <s v="Y"/>
    <s v="TY00CAMGRE022"/>
  </r>
  <r>
    <s v="TY02CAM023"/>
    <s v="TY"/>
    <s v="Toyota"/>
    <s v="CAM"/>
    <s v="Camry"/>
    <s v="02"/>
    <n v="12"/>
    <x v="22"/>
    <n v="5426.3280000000004"/>
    <s v="Black"/>
    <x v="0"/>
    <n v="100000"/>
    <s v="Y"/>
    <s v="TY02CAMBLA023"/>
  </r>
  <r>
    <s v="TY09CAM024"/>
    <s v="TY"/>
    <s v="Toyota"/>
    <s v="CAM"/>
    <s v="Camry"/>
    <s v="09"/>
    <n v="5"/>
    <x v="23"/>
    <n v="8748.0363636363636"/>
    <s v="White"/>
    <x v="5"/>
    <n v="100000"/>
    <s v="Y"/>
    <s v="TY09CAMWHI024"/>
  </r>
  <r>
    <s v="TY02COR025"/>
    <s v="TY"/>
    <s v="Toyota"/>
    <s v="COR"/>
    <s v="Corolla"/>
    <s v="02"/>
    <n v="12"/>
    <x v="24"/>
    <n v="5157.3919999999998"/>
    <s v="Red"/>
    <x v="16"/>
    <n v="100000"/>
    <s v="Y"/>
    <s v="TY02CORRED025"/>
  </r>
  <r>
    <s v="TY03COR026"/>
    <s v="TY"/>
    <s v="Toyota"/>
    <s v="COR"/>
    <s v="Corolla"/>
    <s v="03"/>
    <n v="11"/>
    <x v="25"/>
    <n v="6386.4695652173905"/>
    <s v="Black"/>
    <x v="16"/>
    <n v="100000"/>
    <s v="Y"/>
    <s v="TY03CORBLA026"/>
  </r>
  <r>
    <s v="TY14COR027"/>
    <s v="TY"/>
    <s v="Toyota"/>
    <s v="COR"/>
    <s v="Corolla"/>
    <s v="14"/>
    <n v="0"/>
    <x v="26"/>
    <n v="35112.6"/>
    <s v="Blue"/>
    <x v="6"/>
    <n v="100000"/>
    <s v="Y"/>
    <s v="TY14CORBLU027"/>
  </r>
  <r>
    <s v="TY12COR028"/>
    <s v="TY"/>
    <s v="Toyota"/>
    <s v="COR"/>
    <s v="Corolla"/>
    <s v="12"/>
    <n v="2"/>
    <x v="27"/>
    <n v="11840.76"/>
    <s v="Black"/>
    <x v="10"/>
    <n v="100000"/>
    <s v="Y"/>
    <s v="TY12CORBLA028"/>
  </r>
  <r>
    <s v="TY12CAM029"/>
    <s v="TY"/>
    <s v="Toyota"/>
    <s v="CAM"/>
    <s v="Camry"/>
    <s v="12"/>
    <n v="2"/>
    <x v="28"/>
    <n v="8851.2800000000007"/>
    <s v="Blue"/>
    <x v="14"/>
    <n v="100000"/>
    <s v="Y"/>
    <s v="TY12CAMBLU029"/>
  </r>
  <r>
    <s v="HO99CIV030"/>
    <s v="HO"/>
    <s v="Honda"/>
    <s v="CIV"/>
    <s v="Civic"/>
    <s v="99"/>
    <n v="15"/>
    <x v="29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x v="30"/>
    <n v="5177.177777777777"/>
    <s v="Blue"/>
    <x v="3"/>
    <n v="75000"/>
    <s v="Y"/>
    <s v="HO01CIVBLU031"/>
  </r>
  <r>
    <s v="HO10CIV032"/>
    <s v="HO"/>
    <s v="Honda"/>
    <s v="CIV"/>
    <s v="Civic"/>
    <s v="10"/>
    <n v="4"/>
    <x v="31"/>
    <n v="5016.2222222222226"/>
    <s v="Blue"/>
    <x v="12"/>
    <n v="75000"/>
    <s v="Y"/>
    <s v="HO10CIVBLU032"/>
  </r>
  <r>
    <s v="HO10CIV033"/>
    <s v="HO"/>
    <s v="Honda"/>
    <s v="CIV"/>
    <s v="Civic"/>
    <s v="10"/>
    <n v="4"/>
    <x v="32"/>
    <n v="7439.3777777777768"/>
    <s v="Black"/>
    <x v="15"/>
    <n v="75000"/>
    <s v="Y"/>
    <s v="HO10CIVBLA033"/>
  </r>
  <r>
    <s v="HO11CIV034"/>
    <s v="HO"/>
    <s v="Honda"/>
    <s v="CIV"/>
    <s v="Civic"/>
    <s v="11"/>
    <n v="3"/>
    <x v="33"/>
    <n v="8730.0857142857149"/>
    <s v="Black"/>
    <x v="2"/>
    <n v="75000"/>
    <s v="Y"/>
    <s v="HO11CIVBLA034"/>
  </r>
  <r>
    <s v="HO12CIV035"/>
    <s v="HO"/>
    <s v="Honda"/>
    <s v="CIV"/>
    <s v="Civic"/>
    <s v="12"/>
    <n v="2"/>
    <x v="34"/>
    <n v="9805.2800000000007"/>
    <s v="Black"/>
    <x v="13"/>
    <n v="75000"/>
    <s v="Y"/>
    <s v="HO12CIVBLA035"/>
  </r>
  <r>
    <s v="HO13CIV036"/>
    <s v="HO"/>
    <s v="Honda"/>
    <s v="CIV"/>
    <s v="Civic"/>
    <s v="13"/>
    <n v="1"/>
    <x v="35"/>
    <n v="9245.0666666666675"/>
    <s v="Black"/>
    <x v="14"/>
    <n v="75000"/>
    <s v="Y"/>
    <s v="HO13CIVBLA036"/>
  </r>
  <r>
    <s v="HO05ODY037"/>
    <s v="HO"/>
    <s v="Honda"/>
    <s v="ODY"/>
    <s v="Odyssey"/>
    <s v="05"/>
    <n v="9"/>
    <x v="36"/>
    <n v="6356.7894736842109"/>
    <s v="White"/>
    <x v="5"/>
    <n v="100000"/>
    <s v="Y"/>
    <s v="HO05ODYWHI037"/>
  </r>
  <r>
    <s v="HO07ODY038"/>
    <s v="HO"/>
    <s v="Honda"/>
    <s v="ODY"/>
    <s v="Odyssey"/>
    <s v="07"/>
    <n v="7"/>
    <x v="37"/>
    <n v="6780.5466666666662"/>
    <s v="Black"/>
    <x v="15"/>
    <n v="100000"/>
    <s v="Y"/>
    <s v="HO07ODYBLA038"/>
  </r>
  <r>
    <s v="HO08ODY039"/>
    <s v="HO"/>
    <s v="Honda"/>
    <s v="ODY"/>
    <s v="Odyssey"/>
    <s v="08"/>
    <n v="6"/>
    <x v="38"/>
    <n v="6539.1692307692301"/>
    <s v="White"/>
    <x v="9"/>
    <n v="100000"/>
    <s v="Y"/>
    <s v="HO08ODYWHI039"/>
  </r>
  <r>
    <s v="HO01ODY040"/>
    <s v="HO"/>
    <s v="Honda"/>
    <s v="ODY"/>
    <s v="Odyssey"/>
    <s v="01"/>
    <n v="13"/>
    <x v="39"/>
    <n v="5085.844444444444"/>
    <s v="Black"/>
    <x v="0"/>
    <n v="100000"/>
    <s v="Y"/>
    <s v="HO01ODYBLA040"/>
  </r>
  <r>
    <s v="HO14ODY041"/>
    <s v="HO"/>
    <s v="Honda"/>
    <s v="ODY"/>
    <s v="Odyssey"/>
    <s v="14"/>
    <n v="0"/>
    <x v="40"/>
    <n v="7416.2"/>
    <s v="Black"/>
    <x v="1"/>
    <n v="100000"/>
    <s v="Y"/>
    <s v="HO14ODYBLA041"/>
  </r>
  <r>
    <s v="CR04PTC042"/>
    <s v="CR"/>
    <s v="Chrysler"/>
    <s v="PTC"/>
    <s v="PT cruiser"/>
    <s v="04"/>
    <n v="10"/>
    <x v="41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x v="4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x v="43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x v="44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x v="45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x v="46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x v="47"/>
    <n v="5018.9904761904763"/>
    <s v="Red"/>
    <x v="11"/>
    <n v="75000"/>
    <s v="Y"/>
    <s v="CR04CARRED048"/>
  </r>
  <r>
    <s v="HY11ELA049"/>
    <s v="HY"/>
    <s v="Hyundai"/>
    <s v="ELA"/>
    <s v="Elantra"/>
    <s v="11"/>
    <n v="3"/>
    <x v="48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x v="49"/>
    <n v="8912.7999999999993"/>
    <s v="Blue"/>
    <x v="1"/>
    <n v="100000"/>
    <s v="Y"/>
    <s v="HY12ELABLU050"/>
  </r>
  <r>
    <s v="HY13ELA051"/>
    <s v="HY"/>
    <s v="Hyundai"/>
    <s v="ELA"/>
    <s v="Elantra"/>
    <s v="13"/>
    <n v="1"/>
    <x v="50"/>
    <n v="13482.6"/>
    <s v="Black"/>
    <x v="6"/>
    <n v="100000"/>
    <s v="Y"/>
    <s v="HY13ELABLA051"/>
  </r>
  <r>
    <s v="HY13ELA052"/>
    <s v="HY"/>
    <s v="Hyundai"/>
    <s v="ELA"/>
    <s v="Elantra"/>
    <s v="13"/>
    <n v="1"/>
    <x v="51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FFB6A-E156-4F0A-83E7-D000677927A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numFmtId="43" showAll="0"/>
    <pivotField showAll="0"/>
    <pivotField axis="axisRow" showAll="0" sortType="descending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0"/>
  </rowFields>
  <rowItems count="18">
    <i>
      <x v="12"/>
    </i>
    <i>
      <x v="6"/>
    </i>
    <i>
      <x v="3"/>
    </i>
    <i>
      <x v="13"/>
    </i>
    <i>
      <x v="2"/>
    </i>
    <i>
      <x v="1"/>
    </i>
    <i>
      <x/>
    </i>
    <i>
      <x v="4"/>
    </i>
    <i>
      <x v="11"/>
    </i>
    <i>
      <x v="10"/>
    </i>
    <i>
      <x v="5"/>
    </i>
    <i>
      <x v="15"/>
    </i>
    <i>
      <x v="7"/>
    </i>
    <i>
      <x v="8"/>
    </i>
    <i>
      <x v="14"/>
    </i>
    <i>
      <x v="9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3CF2-856E-4EA3-B31D-714B1480E659}">
  <dimension ref="A1:N66"/>
  <sheetViews>
    <sheetView tabSelected="1" workbookViewId="0">
      <selection activeCell="A2" sqref="A2"/>
    </sheetView>
  </sheetViews>
  <sheetFormatPr defaultRowHeight="15" x14ac:dyDescent="0.25"/>
  <cols>
    <col min="1" max="1" width="13.5703125" bestFit="1" customWidth="1"/>
    <col min="2" max="2" width="8.42578125" bestFit="1" customWidth="1"/>
    <col min="3" max="3" width="16.85546875" bestFit="1" customWidth="1"/>
    <col min="9" max="9" width="10.5703125" bestFit="1" customWidth="1"/>
    <col min="13" max="13" width="12.140625" bestFit="1" customWidth="1"/>
    <col min="14" max="14" width="16.710937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60</v>
      </c>
      <c r="B2" t="str">
        <f>LEFT(A2,2)</f>
        <v>TY</v>
      </c>
      <c r="C2" t="str">
        <f>_xlfn.XLOOKUP(B2,$B$56:$B$61,$C$56:$C$61)</f>
        <v>Toyota</v>
      </c>
      <c r="D2" t="str">
        <f>MID(A2,5,3)</f>
        <v>COR</v>
      </c>
      <c r="E2" t="str">
        <f>_xlfn.XLOOKUP(D2,$D$56:$D$66,$E$56:$E$66)</f>
        <v>Corolla</v>
      </c>
      <c r="F2" t="str">
        <f>MID(A2,3,2)</f>
        <v>14</v>
      </c>
      <c r="G2">
        <f>IF(14-F2&lt;0,100-F2+14,14-F2)</f>
        <v>0</v>
      </c>
      <c r="H2">
        <v>17556.3</v>
      </c>
      <c r="I2" s="2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25">
      <c r="A3" t="s">
        <v>42</v>
      </c>
      <c r="B3" t="str">
        <f>LEFT(A3,2)</f>
        <v>GM</v>
      </c>
      <c r="C3" t="str">
        <f>_xlfn.XLOOKUP(B3,$B$56:$B$61,$C$56:$C$61)</f>
        <v>General Motors</v>
      </c>
      <c r="D3" t="str">
        <f>MID(A3,5,3)</f>
        <v>CMR</v>
      </c>
      <c r="E3" t="str">
        <f>_xlfn.XLOOKUP(D3,$D$56:$D$66,$E$56:$E$66)</f>
        <v>Camero</v>
      </c>
      <c r="F3" t="str">
        <f>MID(A3,3,2)</f>
        <v>14</v>
      </c>
      <c r="G3">
        <f>IF(14-F3&lt;0,100-F3+14,14-F3)</f>
        <v>0</v>
      </c>
      <c r="H3">
        <v>14289.6</v>
      </c>
      <c r="I3" s="2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25">
      <c r="A4" t="s">
        <v>30</v>
      </c>
      <c r="B4" t="str">
        <f>LEFT(A4,2)</f>
        <v>FD</v>
      </c>
      <c r="C4" t="str">
        <f>_xlfn.XLOOKUP(B4,$B$56:$B$61,$C$56:$C$61)</f>
        <v>Ford</v>
      </c>
      <c r="D4" t="str">
        <f>MID(A4,5,3)</f>
        <v>FCS</v>
      </c>
      <c r="E4" t="str">
        <f>_xlfn.XLOOKUP(D4,$D$56:$D$66,$E$56:$E$66)</f>
        <v>Focus</v>
      </c>
      <c r="F4" t="str">
        <f>MID(A4,3,2)</f>
        <v>13</v>
      </c>
      <c r="G4">
        <f>IF(14-F4&lt;0,100-F4+14,14-F4)</f>
        <v>1</v>
      </c>
      <c r="H4">
        <v>27637.1</v>
      </c>
      <c r="I4" s="2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25">
      <c r="A5" t="s">
        <v>31</v>
      </c>
      <c r="B5" t="str">
        <f>LEFT(A5,2)</f>
        <v>FD</v>
      </c>
      <c r="C5" t="str">
        <f>_xlfn.XLOOKUP(B5,$B$56:$B$61,$C$56:$C$61)</f>
        <v>Ford</v>
      </c>
      <c r="D5" t="str">
        <f>MID(A5,5,3)</f>
        <v>FCS</v>
      </c>
      <c r="E5" t="str">
        <f>_xlfn.XLOOKUP(D5,$D$56:$D$66,$E$56:$E$66)</f>
        <v>Focus</v>
      </c>
      <c r="F5" t="str">
        <f>MID(A5,3,2)</f>
        <v>13</v>
      </c>
      <c r="G5">
        <f>IF(14-F5&lt;0,100-F5+14,14-F5)</f>
        <v>1</v>
      </c>
      <c r="H5">
        <v>27534.799999999999</v>
      </c>
      <c r="I5" s="2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25">
      <c r="A6" t="s">
        <v>35</v>
      </c>
      <c r="B6" t="str">
        <f>LEFT(A6,2)</f>
        <v>FD</v>
      </c>
      <c r="C6" t="str">
        <f>_xlfn.XLOOKUP(B6,$B$56:$B$61,$C$56:$C$61)</f>
        <v>Ford</v>
      </c>
      <c r="D6" t="str">
        <f>MID(A6,5,3)</f>
        <v>FCS</v>
      </c>
      <c r="E6" t="str">
        <f>_xlfn.XLOOKUP(D6,$D$56:$D$66,$E$56:$E$66)</f>
        <v>Focus</v>
      </c>
      <c r="F6" t="str">
        <f>MID(A6,3,2)</f>
        <v>13</v>
      </c>
      <c r="G6">
        <f>IF(14-F6&lt;0,100-F6+14,14-F6)</f>
        <v>1</v>
      </c>
      <c r="H6">
        <v>22521.599999999999</v>
      </c>
      <c r="I6" s="2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25">
      <c r="A7" t="s">
        <v>83</v>
      </c>
      <c r="B7" t="str">
        <f>LEFT(A7,2)</f>
        <v>HY</v>
      </c>
      <c r="C7" t="str">
        <f>_xlfn.XLOOKUP(B7,$B$56:$B$61,$C$56:$C$61)</f>
        <v>Hyundai</v>
      </c>
      <c r="D7" t="str">
        <f>MID(A7,5,3)</f>
        <v>ELA</v>
      </c>
      <c r="E7" t="str">
        <f>_xlfn.XLOOKUP(D7,$D$56:$D$66,$E$56:$E$66)</f>
        <v>Elantra</v>
      </c>
      <c r="F7" t="str">
        <f>MID(A7,3,2)</f>
        <v>13</v>
      </c>
      <c r="G7">
        <f>IF(14-F7&lt;0,100-F7+14,14-F7)</f>
        <v>1</v>
      </c>
      <c r="H7">
        <v>22188.5</v>
      </c>
      <c r="I7" s="2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25">
      <c r="A8" t="s">
        <v>82</v>
      </c>
      <c r="B8" t="str">
        <f>LEFT(A8,2)</f>
        <v>HY</v>
      </c>
      <c r="C8" t="str">
        <f>_xlfn.XLOOKUP(B8,$B$56:$B$61,$C$56:$C$61)</f>
        <v>Hyundai</v>
      </c>
      <c r="D8" t="str">
        <f>MID(A8,5,3)</f>
        <v>ELA</v>
      </c>
      <c r="E8" t="str">
        <f>_xlfn.XLOOKUP(D8,$D$56:$D$66,$E$56:$E$66)</f>
        <v>Elantra</v>
      </c>
      <c r="F8" t="str">
        <f>MID(A8,3,2)</f>
        <v>13</v>
      </c>
      <c r="G8">
        <f>IF(14-F8&lt;0,100-F8+14,14-F8)</f>
        <v>1</v>
      </c>
      <c r="H8">
        <v>20223.900000000001</v>
      </c>
      <c r="I8" s="2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25">
      <c r="A9" t="s">
        <v>61</v>
      </c>
      <c r="B9" t="str">
        <f>LEFT(A9,2)</f>
        <v>TY</v>
      </c>
      <c r="C9" t="str">
        <f>_xlfn.XLOOKUP(B9,$B$56:$B$61,$C$56:$C$61)</f>
        <v>Toyota</v>
      </c>
      <c r="D9" t="str">
        <f>MID(A9,5,3)</f>
        <v>COR</v>
      </c>
      <c r="E9" t="str">
        <f>_xlfn.XLOOKUP(D9,$D$56:$D$66,$E$56:$E$66)</f>
        <v>Corolla</v>
      </c>
      <c r="F9" t="str">
        <f>MID(A9,3,2)</f>
        <v>12</v>
      </c>
      <c r="G9">
        <f>IF(14-F9&lt;0,100-F9+14,14-F9)</f>
        <v>2</v>
      </c>
      <c r="H9">
        <v>29601.9</v>
      </c>
      <c r="I9" s="2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25">
      <c r="A10" t="s">
        <v>68</v>
      </c>
      <c r="B10" t="str">
        <f>LEFT(A10,2)</f>
        <v>HO</v>
      </c>
      <c r="C10" t="str">
        <f>_xlfn.XLOOKUP(B10,$B$56:$B$61,$C$56:$C$61)</f>
        <v>Honda</v>
      </c>
      <c r="D10" t="str">
        <f>MID(A10,5,3)</f>
        <v>CIV</v>
      </c>
      <c r="E10" t="str">
        <f>_xlfn.XLOOKUP(D10,$D$56:$D$66,$E$56:$E$66)</f>
        <v>Civic</v>
      </c>
      <c r="F10" t="str">
        <f>MID(A10,3,2)</f>
        <v>12</v>
      </c>
      <c r="G10">
        <f>IF(14-F10&lt;0,100-F10+14,14-F10)</f>
        <v>2</v>
      </c>
      <c r="H10">
        <v>24513.200000000001</v>
      </c>
      <c r="I10" s="2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25">
      <c r="A11" t="s">
        <v>69</v>
      </c>
      <c r="B11" t="str">
        <f>LEFT(A11,2)</f>
        <v>HO</v>
      </c>
      <c r="C11" t="str">
        <f>_xlfn.XLOOKUP(B11,$B$56:$B$61,$C$56:$C$61)</f>
        <v>Honda</v>
      </c>
      <c r="D11" t="str">
        <f>MID(A11,5,3)</f>
        <v>CIV</v>
      </c>
      <c r="E11" t="str">
        <f>_xlfn.XLOOKUP(D11,$D$56:$D$66,$E$56:$E$66)</f>
        <v>Civic</v>
      </c>
      <c r="F11" t="str">
        <f>MID(A11,3,2)</f>
        <v>13</v>
      </c>
      <c r="G11">
        <f>IF(14-F11&lt;0,100-F11+14,14-F11)</f>
        <v>1</v>
      </c>
      <c r="H11">
        <v>13867.6</v>
      </c>
      <c r="I11" s="2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25">
      <c r="A12" t="s">
        <v>37</v>
      </c>
      <c r="B12" t="str">
        <f>LEFT(A12,2)</f>
        <v>FD</v>
      </c>
      <c r="C12" t="str">
        <f>_xlfn.XLOOKUP(B12,$B$56:$B$61,$C$56:$C$61)</f>
        <v>Ford</v>
      </c>
      <c r="D12" t="str">
        <f>MID(A12,5,3)</f>
        <v>FCS</v>
      </c>
      <c r="E12" t="str">
        <f>_xlfn.XLOOKUP(D12,$D$56:$D$66,$E$56:$E$66)</f>
        <v>Focus</v>
      </c>
      <c r="F12" t="str">
        <f>MID(A12,3,2)</f>
        <v>13</v>
      </c>
      <c r="G12">
        <f>IF(14-F12&lt;0,100-F12+14,14-F12)</f>
        <v>1</v>
      </c>
      <c r="H12">
        <v>13682.9</v>
      </c>
      <c r="I12" s="2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25">
      <c r="A13" t="s">
        <v>81</v>
      </c>
      <c r="B13" t="str">
        <f>LEFT(A13,2)</f>
        <v>HY</v>
      </c>
      <c r="C13" t="str">
        <f>_xlfn.XLOOKUP(B13,$B$56:$B$61,$C$56:$C$61)</f>
        <v>Hyundai</v>
      </c>
      <c r="D13" t="str">
        <f>MID(A13,5,3)</f>
        <v>ELA</v>
      </c>
      <c r="E13" t="str">
        <f>_xlfn.XLOOKUP(D13,$D$56:$D$66,$E$56:$E$66)</f>
        <v>Elantra</v>
      </c>
      <c r="F13" t="str">
        <f>MID(A13,3,2)</f>
        <v>12</v>
      </c>
      <c r="G13">
        <f>IF(14-F13&lt;0,100-F13+14,14-F13)</f>
        <v>2</v>
      </c>
      <c r="H13">
        <v>22282</v>
      </c>
      <c r="I13" s="2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25">
      <c r="A14" t="s">
        <v>62</v>
      </c>
      <c r="B14" t="str">
        <f>LEFT(A14,2)</f>
        <v>TY</v>
      </c>
      <c r="C14" t="str">
        <f>_xlfn.XLOOKUP(B14,$B$56:$B$61,$C$56:$C$61)</f>
        <v>Toyota</v>
      </c>
      <c r="D14" t="str">
        <f>MID(A14,5,3)</f>
        <v>CAM</v>
      </c>
      <c r="E14" t="str">
        <f>_xlfn.XLOOKUP(D14,$D$56:$D$66,$E$56:$E$66)</f>
        <v>Camry</v>
      </c>
      <c r="F14" t="str">
        <f>MID(A14,3,2)</f>
        <v>12</v>
      </c>
      <c r="G14">
        <f>IF(14-F14&lt;0,100-F14+14,14-F14)</f>
        <v>2</v>
      </c>
      <c r="H14">
        <v>22128.2</v>
      </c>
      <c r="I14" s="2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25">
      <c r="A15" t="s">
        <v>55</v>
      </c>
      <c r="B15" t="str">
        <f>LEFT(A15,2)</f>
        <v>TY</v>
      </c>
      <c r="C15" t="str">
        <f>_xlfn.XLOOKUP(B15,$B$56:$B$61,$C$56:$C$61)</f>
        <v>Toyota</v>
      </c>
      <c r="D15" t="str">
        <f>MID(A15,5,3)</f>
        <v>CAM</v>
      </c>
      <c r="E15" t="str">
        <f>_xlfn.XLOOKUP(D15,$D$56:$D$66,$E$56:$E$66)</f>
        <v>Camry</v>
      </c>
      <c r="F15" t="str">
        <f>MID(A15,3,2)</f>
        <v>09</v>
      </c>
      <c r="G15">
        <f>IF(14-F15&lt;0,100-F15+14,14-F15)</f>
        <v>5</v>
      </c>
      <c r="H15">
        <v>48114.2</v>
      </c>
      <c r="I15" s="2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25">
      <c r="A16" t="s">
        <v>67</v>
      </c>
      <c r="B16" t="str">
        <f>LEFT(A16,2)</f>
        <v>HO</v>
      </c>
      <c r="C16" t="str">
        <f>_xlfn.XLOOKUP(B16,$B$56:$B$61,$C$56:$C$61)</f>
        <v>Honda</v>
      </c>
      <c r="D16" t="str">
        <f>MID(A16,5,3)</f>
        <v>CIV</v>
      </c>
      <c r="E16" t="str">
        <f>_xlfn.XLOOKUP(D16,$D$56:$D$66,$E$56:$E$66)</f>
        <v>Civic</v>
      </c>
      <c r="F16" t="str">
        <f>MID(A16,3,2)</f>
        <v>11</v>
      </c>
      <c r="G16">
        <f>IF(14-F16&lt;0,100-F16+14,14-F16)</f>
        <v>3</v>
      </c>
      <c r="H16">
        <v>30555.3</v>
      </c>
      <c r="I16" s="2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25">
      <c r="A17" t="s">
        <v>80</v>
      </c>
      <c r="B17" t="str">
        <f>LEFT(A17,2)</f>
        <v>HY</v>
      </c>
      <c r="C17" t="str">
        <f>_xlfn.XLOOKUP(B17,$B$56:$B$61,$C$56:$C$61)</f>
        <v>Hyundai</v>
      </c>
      <c r="D17" t="str">
        <f>MID(A17,5,3)</f>
        <v>ELA</v>
      </c>
      <c r="E17" t="str">
        <f>_xlfn.XLOOKUP(D17,$D$56:$D$66,$E$56:$E$66)</f>
        <v>Elantra</v>
      </c>
      <c r="F17" t="str">
        <f>MID(A17,3,2)</f>
        <v>11</v>
      </c>
      <c r="G17">
        <f>IF(14-F17&lt;0,100-F17+14,14-F17)</f>
        <v>3</v>
      </c>
      <c r="H17">
        <v>29102.3</v>
      </c>
      <c r="I17" s="2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25">
      <c r="A18" t="s">
        <v>75</v>
      </c>
      <c r="B18" t="str">
        <f>LEFT(A18,2)</f>
        <v>CR</v>
      </c>
      <c r="C18" t="str">
        <f>_xlfn.XLOOKUP(B18,$B$56:$B$61,$C$56:$C$61)</f>
        <v>Chrysler</v>
      </c>
      <c r="D18" t="str">
        <f>MID(A18,5,3)</f>
        <v>PTC</v>
      </c>
      <c r="E18" t="str">
        <f>_xlfn.XLOOKUP(D18,$D$56:$D$66,$E$56:$E$66)</f>
        <v>PT cruiser</v>
      </c>
      <c r="F18" t="str">
        <f>MID(A18,3,2)</f>
        <v>11</v>
      </c>
      <c r="G18">
        <f>IF(14-F18&lt;0,100-F18+14,14-F18)</f>
        <v>3</v>
      </c>
      <c r="H18">
        <v>27394.2</v>
      </c>
      <c r="I18" s="2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25">
      <c r="A19" t="s">
        <v>40</v>
      </c>
      <c r="B19" t="str">
        <f>LEFT(A19,2)</f>
        <v>GM</v>
      </c>
      <c r="C19" t="str">
        <f>_xlfn.XLOOKUP(B19,$B$56:$B$61,$C$56:$C$61)</f>
        <v>General Motors</v>
      </c>
      <c r="D19" t="str">
        <f>MID(A19,5,3)</f>
        <v>CMR</v>
      </c>
      <c r="E19" t="str">
        <f>_xlfn.XLOOKUP(D19,$D$56:$D$66,$E$56:$E$66)</f>
        <v>Camero</v>
      </c>
      <c r="F19" t="str">
        <f>MID(A19,3,2)</f>
        <v>12</v>
      </c>
      <c r="G19">
        <f>IF(14-F19&lt;0,100-F19+14,14-F19)</f>
        <v>2</v>
      </c>
      <c r="H19">
        <v>19421.099999999999</v>
      </c>
      <c r="I19" s="2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25">
      <c r="A20" t="s">
        <v>33</v>
      </c>
      <c r="B20" t="str">
        <f>LEFT(A20,2)</f>
        <v>FD</v>
      </c>
      <c r="C20" t="str">
        <f>_xlfn.XLOOKUP(B20,$B$56:$B$61,$C$56:$C$61)</f>
        <v>Ford</v>
      </c>
      <c r="D20" t="str">
        <f>MID(A20,5,3)</f>
        <v>FCS</v>
      </c>
      <c r="E20" t="str">
        <f>_xlfn.XLOOKUP(D20,$D$56:$D$66,$E$56:$E$66)</f>
        <v>Focus</v>
      </c>
      <c r="F20" t="str">
        <f>MID(A20,3,2)</f>
        <v>12</v>
      </c>
      <c r="G20">
        <f>IF(14-F20&lt;0,100-F20+14,14-F20)</f>
        <v>2</v>
      </c>
      <c r="H20">
        <v>19341.7</v>
      </c>
      <c r="I20" s="2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25">
      <c r="A21" t="s">
        <v>66</v>
      </c>
      <c r="B21" t="str">
        <f>LEFT(A21,2)</f>
        <v>HO</v>
      </c>
      <c r="C21" t="str">
        <f>_xlfn.XLOOKUP(B21,$B$56:$B$61,$C$56:$C$61)</f>
        <v>Honda</v>
      </c>
      <c r="D21" t="str">
        <f>MID(A21,5,3)</f>
        <v>CIV</v>
      </c>
      <c r="E21" t="str">
        <f>_xlfn.XLOOKUP(D21,$D$56:$D$66,$E$56:$E$66)</f>
        <v>Civic</v>
      </c>
      <c r="F21" t="str">
        <f>MID(A21,3,2)</f>
        <v>10</v>
      </c>
      <c r="G21">
        <f>IF(14-F21&lt;0,100-F21+14,14-F21)</f>
        <v>4</v>
      </c>
      <c r="H21">
        <v>33477.199999999997</v>
      </c>
      <c r="I21" s="2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25">
      <c r="A22" t="s">
        <v>72</v>
      </c>
      <c r="B22" t="str">
        <f>LEFT(A22,2)</f>
        <v>HO</v>
      </c>
      <c r="C22" t="str">
        <f>_xlfn.XLOOKUP(B22,$B$56:$B$61,$C$56:$C$61)</f>
        <v>Honda</v>
      </c>
      <c r="D22" t="str">
        <f>MID(A22,5,3)</f>
        <v>ODY</v>
      </c>
      <c r="E22" t="str">
        <f>_xlfn.XLOOKUP(D22,$D$56:$D$66,$E$56:$E$66)</f>
        <v>Odyssey</v>
      </c>
      <c r="F22" t="str">
        <f>MID(A22,3,2)</f>
        <v>14</v>
      </c>
      <c r="G22">
        <f>IF(14-F22&lt;0,100-F22+14,14-F22)</f>
        <v>0</v>
      </c>
      <c r="H22">
        <v>3708.1</v>
      </c>
      <c r="I22" s="2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25">
      <c r="A23" t="s">
        <v>44</v>
      </c>
      <c r="B23" t="str">
        <f>LEFT(A23,2)</f>
        <v>GM</v>
      </c>
      <c r="C23" t="str">
        <f>_xlfn.XLOOKUP(B23,$B$56:$B$61,$C$56:$C$61)</f>
        <v>General Motors</v>
      </c>
      <c r="D23" t="str">
        <f>MID(A23,5,3)</f>
        <v>SLV</v>
      </c>
      <c r="E23" t="str">
        <f>_xlfn.XLOOKUP(D23,$D$56:$D$66,$E$56:$E$66)</f>
        <v>Silverado</v>
      </c>
      <c r="F23" t="str">
        <f>MID(A23,3,2)</f>
        <v>10</v>
      </c>
      <c r="G23">
        <f>IF(14-F23&lt;0,100-F23+14,14-F23)</f>
        <v>4</v>
      </c>
      <c r="H23">
        <v>31144.400000000001</v>
      </c>
      <c r="I23" s="2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25">
      <c r="A24" t="s">
        <v>20</v>
      </c>
      <c r="B24" t="str">
        <f>LEFT(A24,2)</f>
        <v>FD</v>
      </c>
      <c r="C24" t="str">
        <f>_xlfn.XLOOKUP(B24,$B$56:$B$61,$C$56:$C$61)</f>
        <v>Ford</v>
      </c>
      <c r="D24" t="str">
        <f>MID(A24,5,3)</f>
        <v>MTG</v>
      </c>
      <c r="E24" t="str">
        <f>_xlfn.XLOOKUP(D24,$D$56:$D$66,$E$56:$E$66)</f>
        <v>Mustang</v>
      </c>
      <c r="F24" t="str">
        <f>MID(A24,3,2)</f>
        <v>08</v>
      </c>
      <c r="G24">
        <f>IF(14-F24&lt;0,100-F24+14,14-F24)</f>
        <v>6</v>
      </c>
      <c r="H24">
        <v>44946.5</v>
      </c>
      <c r="I24" s="2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25">
      <c r="A25" t="s">
        <v>78</v>
      </c>
      <c r="B25" t="str">
        <f>LEFT(A25,2)</f>
        <v>CR</v>
      </c>
      <c r="C25" t="str">
        <f>_xlfn.XLOOKUP(B25,$B$56:$B$61,$C$56:$C$61)</f>
        <v>Chrysler</v>
      </c>
      <c r="D25" t="str">
        <f>MID(A25,5,3)</f>
        <v>CAR</v>
      </c>
      <c r="E25" t="str">
        <f>_xlfn.XLOOKUP(D25,$D$56:$D$66,$E$56:$E$66)</f>
        <v>Caravan</v>
      </c>
      <c r="F25" t="str">
        <f>MID(A25,3,2)</f>
        <v>04</v>
      </c>
      <c r="G25">
        <f>IF(14-F25&lt;0,100-F25+14,14-F25)</f>
        <v>10</v>
      </c>
      <c r="H25">
        <v>72527.199999999997</v>
      </c>
      <c r="I25" s="2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25">
      <c r="A26" t="s">
        <v>70</v>
      </c>
      <c r="B26" t="str">
        <f>LEFT(A26,2)</f>
        <v>HO</v>
      </c>
      <c r="C26" t="str">
        <f>_xlfn.XLOOKUP(B26,$B$56:$B$61,$C$56:$C$61)</f>
        <v>Honda</v>
      </c>
      <c r="D26" t="str">
        <f>MID(A26,5,3)</f>
        <v>ODY</v>
      </c>
      <c r="E26" t="str">
        <f>_xlfn.XLOOKUP(D26,$D$56:$D$66,$E$56:$E$66)</f>
        <v>Odyssey</v>
      </c>
      <c r="F26" t="str">
        <f>MID(A26,3,2)</f>
        <v>07</v>
      </c>
      <c r="G26">
        <f>IF(14-F26&lt;0,100-F26+14,14-F26)</f>
        <v>7</v>
      </c>
      <c r="H26">
        <v>50854.1</v>
      </c>
      <c r="I26" s="2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25">
      <c r="A27" t="s">
        <v>71</v>
      </c>
      <c r="B27" t="str">
        <f>LEFT(A27,2)</f>
        <v>HO</v>
      </c>
      <c r="C27" t="str">
        <f>_xlfn.XLOOKUP(B27,$B$56:$B$61,$C$56:$C$61)</f>
        <v>Honda</v>
      </c>
      <c r="D27" t="str">
        <f>MID(A27,5,3)</f>
        <v>ODY</v>
      </c>
      <c r="E27" t="str">
        <f>_xlfn.XLOOKUP(D27,$D$56:$D$66,$E$56:$E$66)</f>
        <v>Odyssey</v>
      </c>
      <c r="F27" t="str">
        <f>MID(A27,3,2)</f>
        <v>08</v>
      </c>
      <c r="G27">
        <f>IF(14-F27&lt;0,100-F27+14,14-F27)</f>
        <v>6</v>
      </c>
      <c r="H27">
        <v>42504.6</v>
      </c>
      <c r="I27" s="2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25">
      <c r="A28" t="s">
        <v>28</v>
      </c>
      <c r="B28" t="str">
        <f>LEFT(A28,2)</f>
        <v>FD</v>
      </c>
      <c r="C28" t="str">
        <f>_xlfn.XLOOKUP(B28,$B$56:$B$61,$C$56:$C$61)</f>
        <v>Ford</v>
      </c>
      <c r="D28" t="str">
        <f>MID(A28,5,3)</f>
        <v>FCS</v>
      </c>
      <c r="E28" t="str">
        <f>_xlfn.XLOOKUP(D28,$D$56:$D$66,$E$56:$E$66)</f>
        <v>Focus</v>
      </c>
      <c r="F28" t="str">
        <f>MID(A28,3,2)</f>
        <v>09</v>
      </c>
      <c r="G28">
        <f>IF(14-F28&lt;0,100-F28+14,14-F28)</f>
        <v>5</v>
      </c>
      <c r="H28">
        <v>35137</v>
      </c>
      <c r="I28" s="2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25">
      <c r="A29" t="s">
        <v>59</v>
      </c>
      <c r="B29" t="str">
        <f>LEFT(A29,2)</f>
        <v>TY</v>
      </c>
      <c r="C29" t="str">
        <f>_xlfn.XLOOKUP(B29,$B$56:$B$61,$C$56:$C$61)</f>
        <v>Toyota</v>
      </c>
      <c r="D29" t="str">
        <f>MID(A29,5,3)</f>
        <v>COR</v>
      </c>
      <c r="E29" t="str">
        <f>_xlfn.XLOOKUP(D29,$D$56:$D$66,$E$56:$E$66)</f>
        <v>Corolla</v>
      </c>
      <c r="F29" t="str">
        <f>MID(A29,3,2)</f>
        <v>03</v>
      </c>
      <c r="G29">
        <f>IF(14-F29&lt;0,100-F29+14,14-F29)</f>
        <v>11</v>
      </c>
      <c r="H29">
        <v>73444.399999999994</v>
      </c>
      <c r="I29" s="2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25">
      <c r="A30" t="s">
        <v>121</v>
      </c>
      <c r="B30" t="str">
        <f>LEFT(A30,2)</f>
        <v>HO</v>
      </c>
      <c r="C30" t="str">
        <f>_xlfn.XLOOKUP(B30,$B$56:$B$61,$C$56:$C$61)</f>
        <v>Honda</v>
      </c>
      <c r="D30" t="str">
        <f>MID(A30,5,3)</f>
        <v>ODY</v>
      </c>
      <c r="E30" t="str">
        <f>_xlfn.XLOOKUP(D30,$D$56:$D$66,$E$56:$E$66)</f>
        <v>Odyssey</v>
      </c>
      <c r="F30" t="str">
        <f>MID(A30,3,2)</f>
        <v>05</v>
      </c>
      <c r="G30">
        <f>IF(14-F30&lt;0,100-F30+14,14-F30)</f>
        <v>9</v>
      </c>
      <c r="H30">
        <v>60389.5</v>
      </c>
      <c r="I30" s="2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25">
      <c r="A31" t="s">
        <v>49</v>
      </c>
      <c r="B31" t="str">
        <f>LEFT(A31,2)</f>
        <v>TY</v>
      </c>
      <c r="C31" t="str">
        <f>_xlfn.XLOOKUP(B31,$B$56:$B$61,$C$56:$C$61)</f>
        <v>Toyota</v>
      </c>
      <c r="D31" t="str">
        <f>MID(A31,5,3)</f>
        <v>CAM</v>
      </c>
      <c r="E31" t="str">
        <f>_xlfn.XLOOKUP(D31,$D$56:$D$66,$E$56:$E$66)</f>
        <v>Camry</v>
      </c>
      <c r="F31" t="str">
        <f>MID(A31,3,2)</f>
        <v>96</v>
      </c>
      <c r="G31">
        <f>IF(14-F31&lt;0,100-F31+14,14-F31)</f>
        <v>18</v>
      </c>
      <c r="H31">
        <v>114660.6</v>
      </c>
      <c r="I31" s="2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25">
      <c r="A32" t="s">
        <v>73</v>
      </c>
      <c r="B32" t="str">
        <f>LEFT(A32,2)</f>
        <v>CR</v>
      </c>
      <c r="C32" t="str">
        <f>_xlfn.XLOOKUP(B32,$B$56:$B$61,$C$56:$C$61)</f>
        <v>Chrysler</v>
      </c>
      <c r="D32" t="str">
        <f>MID(A32,5,3)</f>
        <v>PTC</v>
      </c>
      <c r="E32" t="str">
        <f>_xlfn.XLOOKUP(D32,$D$56:$D$66,$E$56:$E$66)</f>
        <v>PT cruiser</v>
      </c>
      <c r="F32" t="str">
        <f>MID(A32,3,2)</f>
        <v>04</v>
      </c>
      <c r="G32">
        <f>IF(14-F32&lt;0,100-F32+14,14-F32)</f>
        <v>10</v>
      </c>
      <c r="H32">
        <v>64542</v>
      </c>
      <c r="I32" s="2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25">
      <c r="A33" t="s">
        <v>27</v>
      </c>
      <c r="B33" t="str">
        <f>LEFT(A33,2)</f>
        <v>FD</v>
      </c>
      <c r="C33" t="str">
        <f>_xlfn.XLOOKUP(B33,$B$56:$B$61,$C$56:$C$61)</f>
        <v>Ford</v>
      </c>
      <c r="D33" t="str">
        <f>MID(A33,5,3)</f>
        <v>FCS</v>
      </c>
      <c r="E33" t="str">
        <f>_xlfn.XLOOKUP(D33,$D$56:$D$66,$E$56:$E$66)</f>
        <v>Focus</v>
      </c>
      <c r="F33" t="str">
        <f>MID(A33,3,2)</f>
        <v>06</v>
      </c>
      <c r="G33">
        <f>IF(14-F33&lt;0,100-F33+14,14-F33)</f>
        <v>8</v>
      </c>
      <c r="H33">
        <v>52229.5</v>
      </c>
      <c r="I33" s="2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25">
      <c r="A34" t="s">
        <v>53</v>
      </c>
      <c r="B34" t="str">
        <f>LEFT(A34,2)</f>
        <v>TY</v>
      </c>
      <c r="C34" t="str">
        <f>_xlfn.XLOOKUP(B34,$B$56:$B$61,$C$56:$C$61)</f>
        <v>Toyota</v>
      </c>
      <c r="D34" t="str">
        <f>MID(A34,5,3)</f>
        <v>CAM</v>
      </c>
      <c r="E34" t="str">
        <f>_xlfn.XLOOKUP(D34,$D$56:$D$66,$E$56:$E$66)</f>
        <v>Camry</v>
      </c>
      <c r="F34" t="str">
        <f>MID(A34,3,2)</f>
        <v>00</v>
      </c>
      <c r="G34">
        <f>IF(14-F34&lt;0,100-F34+14,14-F34)</f>
        <v>14</v>
      </c>
      <c r="H34">
        <v>85928</v>
      </c>
      <c r="I34" s="2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25">
      <c r="A35" t="s">
        <v>23</v>
      </c>
      <c r="B35" t="str">
        <f>LEFT(A35,2)</f>
        <v>FD</v>
      </c>
      <c r="C35" t="str">
        <f>_xlfn.XLOOKUP(B35,$B$56:$B$61,$C$56:$C$61)</f>
        <v>Ford</v>
      </c>
      <c r="D35" t="str">
        <f>MID(A35,5,3)</f>
        <v>MTG</v>
      </c>
      <c r="E35" t="str">
        <f>_xlfn.XLOOKUP(D35,$D$56:$D$66,$E$56:$E$66)</f>
        <v>Mustang</v>
      </c>
      <c r="F35" t="str">
        <f>MID(A35,3,2)</f>
        <v>08</v>
      </c>
      <c r="G35">
        <f>IF(14-F35&lt;0,100-F35+14,14-F35)</f>
        <v>6</v>
      </c>
      <c r="H35">
        <v>37558.800000000003</v>
      </c>
      <c r="I35" s="2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25">
      <c r="A36" t="s">
        <v>51</v>
      </c>
      <c r="B36" t="str">
        <f>LEFT(A36,2)</f>
        <v>TY</v>
      </c>
      <c r="C36" t="str">
        <f>_xlfn.XLOOKUP(B36,$B$56:$B$61,$C$56:$C$61)</f>
        <v>Toyota</v>
      </c>
      <c r="D36" t="str">
        <f>MID(A36,5,3)</f>
        <v>CAM</v>
      </c>
      <c r="E36" t="str">
        <f>_xlfn.XLOOKUP(D36,$D$56:$D$66,$E$56:$E$66)</f>
        <v>Camry</v>
      </c>
      <c r="F36" t="str">
        <f>MID(A36,3,2)</f>
        <v>98</v>
      </c>
      <c r="G36">
        <f>IF(14-F36&lt;0,100-F36+14,14-F36)</f>
        <v>16</v>
      </c>
      <c r="H36">
        <v>93382.6</v>
      </c>
      <c r="I36" s="2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25">
      <c r="A37" t="s">
        <v>74</v>
      </c>
      <c r="B37" t="str">
        <f>LEFT(A37,2)</f>
        <v>CR</v>
      </c>
      <c r="C37" t="str">
        <f>_xlfn.XLOOKUP(B37,$B$56:$B$61,$C$56:$C$61)</f>
        <v>Chrysler</v>
      </c>
      <c r="D37" t="str">
        <f>MID(A37,5,3)</f>
        <v>PTC</v>
      </c>
      <c r="E37" t="str">
        <f>_xlfn.XLOOKUP(D37,$D$56:$D$66,$E$56:$E$66)</f>
        <v>PT cruiser</v>
      </c>
      <c r="F37" t="str">
        <f>MID(A37,3,2)</f>
        <v>07</v>
      </c>
      <c r="G37">
        <f>IF(14-F37&lt;0,100-F37+14,14-F37)</f>
        <v>7</v>
      </c>
      <c r="H37">
        <v>42074.2</v>
      </c>
      <c r="I37" s="2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25">
      <c r="A38" t="s">
        <v>25</v>
      </c>
      <c r="B38" t="str">
        <f>LEFT(A38,2)</f>
        <v>FD</v>
      </c>
      <c r="C38" t="str">
        <f>_xlfn.XLOOKUP(B38,$B$56:$B$61,$C$56:$C$61)</f>
        <v>Ford</v>
      </c>
      <c r="D38" t="str">
        <f>MID(A38,5,3)</f>
        <v>MTG</v>
      </c>
      <c r="E38" t="str">
        <f>_xlfn.XLOOKUP(D38,$D$56:$D$66,$E$56:$E$66)</f>
        <v>Mustang</v>
      </c>
      <c r="F38" t="str">
        <f>MID(A38,3,2)</f>
        <v>08</v>
      </c>
      <c r="G38">
        <f>IF(14-F38&lt;0,100-F38+14,14-F38)</f>
        <v>6</v>
      </c>
      <c r="H38">
        <v>36438.5</v>
      </c>
      <c r="I38" s="2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25">
      <c r="A39" t="s">
        <v>47</v>
      </c>
      <c r="B39" t="str">
        <f>LEFT(A39,2)</f>
        <v>GM</v>
      </c>
      <c r="C39" t="str">
        <f>_xlfn.XLOOKUP(B39,$B$56:$B$61,$C$56:$C$61)</f>
        <v>General Motors</v>
      </c>
      <c r="D39" t="str">
        <f>MID(A39,5,3)</f>
        <v>SLV</v>
      </c>
      <c r="E39" t="str">
        <f>_xlfn.XLOOKUP(D39,$D$56:$D$66,$E$56:$E$66)</f>
        <v>Silverado</v>
      </c>
      <c r="F39" t="str">
        <f>MID(A39,3,2)</f>
        <v>00</v>
      </c>
      <c r="G39">
        <f>IF(14-F39&lt;0,100-F39+14,14-F39)</f>
        <v>14</v>
      </c>
      <c r="H39">
        <v>80685.8</v>
      </c>
      <c r="I39" s="2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25">
      <c r="A40" t="s">
        <v>119</v>
      </c>
      <c r="B40" t="str">
        <f>LEFT(A40,2)</f>
        <v>FD</v>
      </c>
      <c r="C40" t="str">
        <f>_xlfn.XLOOKUP(B40,$B$56:$B$61,$C$56:$C$61)</f>
        <v>Ford</v>
      </c>
      <c r="D40" t="str">
        <f>MID(A40,5,3)</f>
        <v>FCS</v>
      </c>
      <c r="E40" t="str">
        <f>_xlfn.XLOOKUP(D40,$D$56:$D$66,$E$56:$E$66)</f>
        <v>Focus</v>
      </c>
      <c r="F40" t="str">
        <f>MID(A40,3,2)</f>
        <v>06</v>
      </c>
      <c r="G40">
        <f>IF(14-F40&lt;0,100-F40+14,14-F40)</f>
        <v>8</v>
      </c>
      <c r="H40">
        <v>46311.4</v>
      </c>
      <c r="I40" s="2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25">
      <c r="A41" t="s">
        <v>54</v>
      </c>
      <c r="B41" t="str">
        <f>LEFT(A41,2)</f>
        <v>TY</v>
      </c>
      <c r="C41" t="str">
        <f>_xlfn.XLOOKUP(B41,$B$56:$B$61,$C$56:$C$61)</f>
        <v>Toyota</v>
      </c>
      <c r="D41" t="str">
        <f>MID(A41,5,3)</f>
        <v>CAM</v>
      </c>
      <c r="E41" t="str">
        <f>_xlfn.XLOOKUP(D41,$D$56:$D$66,$E$56:$E$66)</f>
        <v>Camry</v>
      </c>
      <c r="F41" t="str">
        <f>MID(A41,3,2)</f>
        <v>02</v>
      </c>
      <c r="G41">
        <f>IF(14-F41&lt;0,100-F41+14,14-F41)</f>
        <v>12</v>
      </c>
      <c r="H41">
        <v>67829.100000000006</v>
      </c>
      <c r="I41" s="2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25">
      <c r="A42" t="s">
        <v>77</v>
      </c>
      <c r="B42" t="str">
        <f>LEFT(A42,2)</f>
        <v>CR</v>
      </c>
      <c r="C42" t="str">
        <f>_xlfn.XLOOKUP(B42,$B$56:$B$61,$C$56:$C$61)</f>
        <v>Chrysler</v>
      </c>
      <c r="D42" t="str">
        <f>MID(A42,5,3)</f>
        <v>CAR</v>
      </c>
      <c r="E42" t="str">
        <f>_xlfn.XLOOKUP(D42,$D$56:$D$66,$E$56:$E$66)</f>
        <v>Caravan</v>
      </c>
      <c r="F42" t="str">
        <f>MID(A42,3,2)</f>
        <v>00</v>
      </c>
      <c r="G42">
        <f>IF(14-F42&lt;0,100-F42+14,14-F42)</f>
        <v>14</v>
      </c>
      <c r="H42">
        <v>77243.100000000006</v>
      </c>
      <c r="I42" s="2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25">
      <c r="A43" t="s">
        <v>63</v>
      </c>
      <c r="B43" t="str">
        <f>LEFT(A43,2)</f>
        <v>HO</v>
      </c>
      <c r="C43" t="str">
        <f>_xlfn.XLOOKUP(B43,$B$56:$B$61,$C$56:$C$61)</f>
        <v>Honda</v>
      </c>
      <c r="D43" t="str">
        <f>MID(A43,5,3)</f>
        <v>CIV</v>
      </c>
      <c r="E43" t="str">
        <f>_xlfn.XLOOKUP(D43,$D$56:$D$66,$E$56:$E$66)</f>
        <v>Civic</v>
      </c>
      <c r="F43" t="str">
        <f>MID(A43,3,2)</f>
        <v>99</v>
      </c>
      <c r="G43">
        <f>IF(14-F43&lt;0,100-F43+14,14-F43)</f>
        <v>15</v>
      </c>
      <c r="H43">
        <v>82374</v>
      </c>
      <c r="I43" s="2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25">
      <c r="A44" t="s">
        <v>17</v>
      </c>
      <c r="B44" t="str">
        <f>LEFT(A44,2)</f>
        <v>FD</v>
      </c>
      <c r="C44" t="str">
        <f>_xlfn.XLOOKUP(B44,$B$56:$B$61,$C$56:$C$61)</f>
        <v>Ford</v>
      </c>
      <c r="D44" t="str">
        <f>MID(A44,5,3)</f>
        <v>MTG</v>
      </c>
      <c r="E44" t="str">
        <f>_xlfn.XLOOKUP(D44,$D$56:$D$66,$E$56:$E$66)</f>
        <v>Mustang</v>
      </c>
      <c r="F44" t="str">
        <f>MID(A44,3,2)</f>
        <v>06</v>
      </c>
      <c r="G44">
        <f>IF(14-F44&lt;0,100-F44+14,14-F44)</f>
        <v>8</v>
      </c>
      <c r="H44">
        <v>44974.8</v>
      </c>
      <c r="I44" s="2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25">
      <c r="A45" t="s">
        <v>64</v>
      </c>
      <c r="B45" t="str">
        <f>LEFT(A45,2)</f>
        <v>HO</v>
      </c>
      <c r="C45" t="str">
        <f>_xlfn.XLOOKUP(B45,$B$56:$B$61,$C$56:$C$61)</f>
        <v>Honda</v>
      </c>
      <c r="D45" t="str">
        <f>MID(A45,5,3)</f>
        <v>CIV</v>
      </c>
      <c r="E45" t="str">
        <f>_xlfn.XLOOKUP(D45,$D$56:$D$66,$E$56:$E$66)</f>
        <v>Civic</v>
      </c>
      <c r="F45" t="str">
        <f>MID(A45,3,2)</f>
        <v>01</v>
      </c>
      <c r="G45">
        <f>IF(14-F45&lt;0,100-F45+14,14-F45)</f>
        <v>13</v>
      </c>
      <c r="H45">
        <v>69891.899999999994</v>
      </c>
      <c r="I45" s="2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25">
      <c r="A46" t="s">
        <v>120</v>
      </c>
      <c r="B46" t="str">
        <f>LEFT(A46,2)</f>
        <v>GM</v>
      </c>
      <c r="C46" t="str">
        <f>_xlfn.XLOOKUP(B46,$B$56:$B$61,$C$56:$C$61)</f>
        <v>General Motors</v>
      </c>
      <c r="D46" t="str">
        <f>MID(A46,5,3)</f>
        <v>CMR</v>
      </c>
      <c r="E46" t="str">
        <f>_xlfn.XLOOKUP(D46,$D$56:$D$66,$E$56:$E$66)</f>
        <v>Camero</v>
      </c>
      <c r="F46" t="str">
        <f>MID(A46,3,2)</f>
        <v>09</v>
      </c>
      <c r="G46">
        <f>IF(14-F46&lt;0,100-F46+14,14-F46)</f>
        <v>5</v>
      </c>
      <c r="H46">
        <v>28464.799999999999</v>
      </c>
      <c r="I46" s="2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25">
      <c r="A47" t="s">
        <v>56</v>
      </c>
      <c r="B47" t="str">
        <f>LEFT(A47,2)</f>
        <v>TY</v>
      </c>
      <c r="C47" t="str">
        <f>_xlfn.XLOOKUP(B47,$B$56:$B$61,$C$56:$C$61)</f>
        <v>Toyota</v>
      </c>
      <c r="D47" t="str">
        <f>MID(A47,5,3)</f>
        <v>COR</v>
      </c>
      <c r="E47" t="str">
        <f>_xlfn.XLOOKUP(D47,$D$56:$D$66,$E$56:$E$66)</f>
        <v>Corolla</v>
      </c>
      <c r="F47" t="str">
        <f>MID(A47,3,2)</f>
        <v>02</v>
      </c>
      <c r="G47">
        <f>IF(14-F47&lt;0,100-F47+14,14-F47)</f>
        <v>12</v>
      </c>
      <c r="H47">
        <v>64467.4</v>
      </c>
      <c r="I47" s="2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25">
      <c r="A48" t="s">
        <v>76</v>
      </c>
      <c r="B48" t="str">
        <f>LEFT(A48,2)</f>
        <v>CR</v>
      </c>
      <c r="C48" t="str">
        <f>_xlfn.XLOOKUP(B48,$B$56:$B$61,$C$56:$C$61)</f>
        <v>Chrysler</v>
      </c>
      <c r="D48" t="str">
        <f>MID(A48,5,3)</f>
        <v>CAR</v>
      </c>
      <c r="E48" t="str">
        <f>_xlfn.XLOOKUP(D48,$D$56:$D$66,$E$56:$E$66)</f>
        <v>Caravan</v>
      </c>
      <c r="F48" t="str">
        <f>MID(A48,3,2)</f>
        <v>99</v>
      </c>
      <c r="G48">
        <f>IF(14-F48&lt;0,100-F48+14,14-F48)</f>
        <v>15</v>
      </c>
      <c r="H48">
        <v>79420.600000000006</v>
      </c>
      <c r="I48" s="2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25">
      <c r="A49" t="s">
        <v>118</v>
      </c>
      <c r="B49" t="str">
        <f>LEFT(A49,2)</f>
        <v>HO</v>
      </c>
      <c r="C49" t="str">
        <f>_xlfn.XLOOKUP(B49,$B$56:$B$61,$C$56:$C$61)</f>
        <v>Honda</v>
      </c>
      <c r="D49" t="str">
        <f>MID(A49,5,3)</f>
        <v>ODY</v>
      </c>
      <c r="E49" t="str">
        <f>_xlfn.XLOOKUP(D49,$D$56:$D$66,$E$56:$E$66)</f>
        <v>Odyssey</v>
      </c>
      <c r="F49" t="str">
        <f>MID(A49,3,2)</f>
        <v>01</v>
      </c>
      <c r="G49">
        <f>IF(14-F49&lt;0,100-F49+14,14-F49)</f>
        <v>13</v>
      </c>
      <c r="H49">
        <v>68658.899999999994</v>
      </c>
      <c r="I49" s="2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25">
      <c r="A50" t="s">
        <v>46</v>
      </c>
      <c r="B50" t="str">
        <f>LEFT(A50,2)</f>
        <v>GM</v>
      </c>
      <c r="C50" t="str">
        <f>_xlfn.XLOOKUP(B50,$B$56:$B$61,$C$56:$C$61)</f>
        <v>General Motors</v>
      </c>
      <c r="D50" t="str">
        <f>MID(A50,5,3)</f>
        <v>SLV</v>
      </c>
      <c r="E50" t="str">
        <f>_xlfn.XLOOKUP(D50,$D$56:$D$66,$E$56:$E$66)</f>
        <v>Silverado</v>
      </c>
      <c r="F50" t="str">
        <f>MID(A50,3,2)</f>
        <v>98</v>
      </c>
      <c r="G50">
        <f>IF(14-F50&lt;0,100-F50+14,14-F50)</f>
        <v>16</v>
      </c>
      <c r="H50">
        <v>83162.7</v>
      </c>
      <c r="I50" s="2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_xlfn.XLOOKUP(B51,$B$56:$B$61,$C$56:$C$61)</f>
        <v>Chrysler</v>
      </c>
      <c r="D51" t="str">
        <f>MID(A51,5,3)</f>
        <v>CAR</v>
      </c>
      <c r="E51" t="str">
        <f>_xlfn.XLOOKUP(D51,$D$56:$D$66,$E$56:$E$66)</f>
        <v>Caravan</v>
      </c>
      <c r="F51" t="str">
        <f>MID(A51,3,2)</f>
        <v>04</v>
      </c>
      <c r="G51">
        <f>IF(14-F51&lt;0,100-F51+14,14-F51)</f>
        <v>10</v>
      </c>
      <c r="H51">
        <v>52699.4</v>
      </c>
      <c r="I51" s="2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_xlfn.XLOOKUP(B52,$B$56:$B$61,$C$56:$C$61)</f>
        <v>Honda</v>
      </c>
      <c r="D52" t="str">
        <f>MID(A52,5,3)</f>
        <v>CIV</v>
      </c>
      <c r="E52" t="str">
        <f>_xlfn.XLOOKUP(D52,$D$56:$D$66,$E$56:$E$66)</f>
        <v>Civic</v>
      </c>
      <c r="F52" t="str">
        <f>MID(A52,3,2)</f>
        <v>10</v>
      </c>
      <c r="G52">
        <f>IF(14-F52&lt;0,100-F52+14,14-F52)</f>
        <v>4</v>
      </c>
      <c r="H52">
        <v>22573</v>
      </c>
      <c r="I52" s="2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_xlfn.XLOOKUP(B53,$B$56:$B$61,$C$56:$C$61)</f>
        <v>Ford</v>
      </c>
      <c r="D53" t="str">
        <f>MID(A53,5,3)</f>
        <v>MTG</v>
      </c>
      <c r="E53" t="str">
        <f>_xlfn.XLOOKUP(D53,$D$56:$D$66,$E$56:$E$66)</f>
        <v>Mustang</v>
      </c>
      <c r="F53" t="str">
        <f>MID(A53,3,2)</f>
        <v>06</v>
      </c>
      <c r="G53">
        <f>IF(14-F53&lt;0,100-F53+14,14-F53)</f>
        <v>8</v>
      </c>
      <c r="H53">
        <v>40326.800000000003</v>
      </c>
      <c r="I53" s="2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25">
      <c r="B56" t="s">
        <v>84</v>
      </c>
      <c r="C56" t="s">
        <v>85</v>
      </c>
      <c r="D56" t="s">
        <v>96</v>
      </c>
      <c r="E56" t="s">
        <v>107</v>
      </c>
    </row>
    <row r="57" spans="1:14" x14ac:dyDescent="0.25">
      <c r="B57" t="s">
        <v>94</v>
      </c>
      <c r="C57" t="s">
        <v>95</v>
      </c>
      <c r="D57" t="s">
        <v>101</v>
      </c>
      <c r="E57" t="s">
        <v>112</v>
      </c>
    </row>
    <row r="58" spans="1:14" x14ac:dyDescent="0.25">
      <c r="B58" t="s">
        <v>92</v>
      </c>
      <c r="C58" t="s">
        <v>93</v>
      </c>
      <c r="D58" t="s">
        <v>102</v>
      </c>
      <c r="E58" t="s">
        <v>113</v>
      </c>
    </row>
    <row r="59" spans="1:14" x14ac:dyDescent="0.25">
      <c r="B59" t="s">
        <v>90</v>
      </c>
      <c r="C59" t="s">
        <v>91</v>
      </c>
      <c r="D59" t="s">
        <v>99</v>
      </c>
      <c r="E59" t="s">
        <v>110</v>
      </c>
    </row>
    <row r="60" spans="1:14" x14ac:dyDescent="0.25">
      <c r="B60" t="s">
        <v>86</v>
      </c>
      <c r="C60" t="s">
        <v>87</v>
      </c>
      <c r="D60" t="s">
        <v>100</v>
      </c>
      <c r="E60" t="s">
        <v>111</v>
      </c>
    </row>
    <row r="61" spans="1:14" x14ac:dyDescent="0.25">
      <c r="B61" t="s">
        <v>88</v>
      </c>
      <c r="C61" t="s">
        <v>89</v>
      </c>
      <c r="D61" t="s">
        <v>97</v>
      </c>
      <c r="E61" t="s">
        <v>108</v>
      </c>
    </row>
    <row r="62" spans="1:14" x14ac:dyDescent="0.25">
      <c r="D62" t="s">
        <v>98</v>
      </c>
      <c r="E62" t="s">
        <v>109</v>
      </c>
    </row>
    <row r="63" spans="1:14" x14ac:dyDescent="0.25">
      <c r="D63" t="s">
        <v>103</v>
      </c>
      <c r="E63" t="s">
        <v>114</v>
      </c>
    </row>
    <row r="64" spans="1:14" x14ac:dyDescent="0.25">
      <c r="D64" t="s">
        <v>104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106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2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BF86-A39F-4EB3-88A0-B0DB072C0CEB}">
  <dimension ref="A3:B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122</v>
      </c>
      <c r="B3" t="s">
        <v>124</v>
      </c>
    </row>
    <row r="4" spans="1:2" x14ac:dyDescent="0.25">
      <c r="A4" s="4" t="s">
        <v>16</v>
      </c>
      <c r="B4" s="5">
        <v>305432.40000000002</v>
      </c>
    </row>
    <row r="5" spans="1:2" x14ac:dyDescent="0.25">
      <c r="A5" s="4" t="s">
        <v>24</v>
      </c>
      <c r="B5" s="5">
        <v>184693.8</v>
      </c>
    </row>
    <row r="6" spans="1:2" x14ac:dyDescent="0.25">
      <c r="A6" s="4" t="s">
        <v>58</v>
      </c>
      <c r="B6" s="5">
        <v>179986</v>
      </c>
    </row>
    <row r="7" spans="1:2" x14ac:dyDescent="0.25">
      <c r="A7" s="4" t="s">
        <v>52</v>
      </c>
      <c r="B7" s="5">
        <v>177713.9</v>
      </c>
    </row>
    <row r="8" spans="1:2" x14ac:dyDescent="0.25">
      <c r="A8" s="4" t="s">
        <v>26</v>
      </c>
      <c r="B8" s="5">
        <v>154427.9</v>
      </c>
    </row>
    <row r="9" spans="1:2" x14ac:dyDescent="0.25">
      <c r="A9" s="4" t="s">
        <v>50</v>
      </c>
      <c r="B9" s="5">
        <v>150656.40000000002</v>
      </c>
    </row>
    <row r="10" spans="1:2" x14ac:dyDescent="0.25">
      <c r="A10" s="4" t="s">
        <v>41</v>
      </c>
      <c r="B10" s="5">
        <v>144647.69999999998</v>
      </c>
    </row>
    <row r="11" spans="1:2" x14ac:dyDescent="0.25">
      <c r="A11" s="4" t="s">
        <v>29</v>
      </c>
      <c r="B11" s="5">
        <v>143640.70000000001</v>
      </c>
    </row>
    <row r="12" spans="1:2" x14ac:dyDescent="0.25">
      <c r="A12" s="4" t="s">
        <v>39</v>
      </c>
      <c r="B12" s="5">
        <v>141229.4</v>
      </c>
    </row>
    <row r="13" spans="1:2" x14ac:dyDescent="0.25">
      <c r="A13" s="4" t="s">
        <v>38</v>
      </c>
      <c r="B13" s="5">
        <v>138561.5</v>
      </c>
    </row>
    <row r="14" spans="1:2" x14ac:dyDescent="0.25">
      <c r="A14" s="4" t="s">
        <v>45</v>
      </c>
      <c r="B14" s="5">
        <v>135078.20000000001</v>
      </c>
    </row>
    <row r="15" spans="1:2" x14ac:dyDescent="0.25">
      <c r="A15" s="4" t="s">
        <v>36</v>
      </c>
      <c r="B15" s="5">
        <v>130601.59999999999</v>
      </c>
    </row>
    <row r="16" spans="1:2" x14ac:dyDescent="0.25">
      <c r="A16" s="4" t="s">
        <v>22</v>
      </c>
      <c r="B16" s="5">
        <v>127731.3</v>
      </c>
    </row>
    <row r="17" spans="1:2" x14ac:dyDescent="0.25">
      <c r="A17" s="4" t="s">
        <v>19</v>
      </c>
      <c r="B17" s="5">
        <v>70964.899999999994</v>
      </c>
    </row>
    <row r="18" spans="1:2" x14ac:dyDescent="0.25">
      <c r="A18" s="4" t="s">
        <v>43</v>
      </c>
      <c r="B18" s="5">
        <v>65964.899999999994</v>
      </c>
    </row>
    <row r="19" spans="1:2" x14ac:dyDescent="0.25">
      <c r="A19" s="4" t="s">
        <v>32</v>
      </c>
      <c r="B19" s="5">
        <v>65315</v>
      </c>
    </row>
    <row r="20" spans="1:2" x14ac:dyDescent="0.25">
      <c r="A20" s="4" t="s">
        <v>34</v>
      </c>
      <c r="B20" s="5">
        <v>19341.7</v>
      </c>
    </row>
    <row r="21" spans="1:2" x14ac:dyDescent="0.25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Shin</dc:creator>
  <cp:lastModifiedBy>Edward Shin</cp:lastModifiedBy>
  <dcterms:created xsi:type="dcterms:W3CDTF">2024-06-21T19:56:04Z</dcterms:created>
  <dcterms:modified xsi:type="dcterms:W3CDTF">2024-06-21T19:56:04Z</dcterms:modified>
</cp:coreProperties>
</file>