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omments3.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H:\Time to Event Analysis\Time to Event in R\Survival Analysis of island Eradication\"/>
    </mc:Choice>
  </mc:AlternateContent>
  <bookViews>
    <workbookView xWindow="0" yWindow="0" windowWidth="28800" windowHeight="14100" tabRatio="714" activeTab="3"/>
  </bookViews>
  <sheets>
    <sheet name="Confirmed Pests DOC" sheetId="6" r:id="rId1"/>
    <sheet name="DOC Erads" sheetId="7" r:id="rId2"/>
    <sheet name="Towns Complete Island Erads" sheetId="2" r:id="rId3"/>
    <sheet name="Survival_Data" sheetId="3" r:id="rId4"/>
    <sheet name="Covariate Stats" sheetId="8" r:id="rId5"/>
    <sheet name="Surv_export" sheetId="4" r:id="rId6"/>
  </sheets>
  <externalReferences>
    <externalReference r:id="rId7"/>
    <externalReference r:id="rId8"/>
    <externalReference r:id="rId9"/>
    <externalReference r:id="rId10"/>
  </externalReferences>
  <calcPr calcId="162913"/>
  <fileRecoveryPr repairLoad="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S170" i="3" l="1"/>
  <c r="S171" i="3"/>
  <c r="S172" i="3" l="1"/>
  <c r="AF11" i="8"/>
  <c r="D152" i="3"/>
  <c r="D153" i="3"/>
  <c r="D154" i="3"/>
  <c r="D155" i="3"/>
  <c r="D156" i="3"/>
  <c r="D157" i="3"/>
  <c r="D158" i="3"/>
  <c r="D159" i="3"/>
  <c r="D160" i="3"/>
  <c r="D161" i="3"/>
  <c r="D162" i="3"/>
  <c r="D163" i="3"/>
  <c r="D164" i="3"/>
  <c r="D165" i="3"/>
  <c r="D166" i="3"/>
  <c r="E166" i="3" s="1"/>
  <c r="F166" i="3" s="1"/>
  <c r="G166" i="3" s="1"/>
  <c r="D167" i="3"/>
  <c r="E167" i="3" s="1"/>
  <c r="F167" i="3" s="1"/>
  <c r="G167" i="3" s="1"/>
  <c r="D168" i="3"/>
  <c r="E168" i="3" s="1"/>
  <c r="F168" i="3" s="1"/>
  <c r="G168" i="3" s="1"/>
  <c r="D169" i="3"/>
  <c r="E169" i="3" s="1"/>
  <c r="F169" i="3" s="1"/>
  <c r="G169" i="3" s="1"/>
  <c r="D170" i="3"/>
  <c r="E170" i="3" s="1"/>
  <c r="F170" i="3" s="1"/>
  <c r="G170" i="3" s="1"/>
  <c r="D173" i="3"/>
  <c r="E173" i="3" s="1"/>
  <c r="D174" i="3"/>
  <c r="E174" i="3" s="1"/>
  <c r="D175" i="3"/>
  <c r="E175" i="3" s="1"/>
  <c r="D176" i="3"/>
  <c r="E176" i="3" s="1"/>
  <c r="D177" i="3"/>
  <c r="E177" i="3" s="1"/>
  <c r="D178" i="3"/>
  <c r="E178" i="3" s="1"/>
  <c r="D179" i="3"/>
  <c r="E179" i="3" s="1"/>
  <c r="D180" i="3"/>
  <c r="E180" i="3" s="1"/>
  <c r="D181" i="3"/>
  <c r="E181" i="3" s="1"/>
  <c r="D182" i="3"/>
  <c r="E182" i="3" s="1"/>
  <c r="D183" i="3"/>
  <c r="E183" i="3" s="1"/>
  <c r="D184" i="3"/>
  <c r="E184" i="3" s="1"/>
  <c r="D185" i="3"/>
  <c r="E185" i="3" s="1"/>
  <c r="D186" i="3"/>
  <c r="E186" i="3" s="1"/>
  <c r="D187" i="3"/>
  <c r="E187" i="3" s="1"/>
  <c r="D188" i="3"/>
  <c r="E188" i="3" s="1"/>
  <c r="D189" i="3"/>
  <c r="E189" i="3" s="1"/>
  <c r="D190" i="3"/>
  <c r="E190" i="3" s="1"/>
  <c r="D191" i="3"/>
  <c r="E191" i="3" s="1"/>
  <c r="D192" i="3"/>
  <c r="E192" i="3" s="1"/>
  <c r="D193" i="3"/>
  <c r="E193" i="3" s="1"/>
  <c r="D194" i="3"/>
  <c r="E194" i="3" s="1"/>
  <c r="D195" i="3"/>
  <c r="E195" i="3" s="1"/>
  <c r="D196" i="3"/>
  <c r="E196" i="3" s="1"/>
  <c r="D197" i="3"/>
  <c r="E197" i="3" s="1"/>
  <c r="D198" i="3"/>
  <c r="E198" i="3" s="1"/>
  <c r="D199" i="3"/>
  <c r="E199" i="3" s="1"/>
  <c r="D200" i="3"/>
  <c r="E200" i="3" s="1"/>
  <c r="D201" i="3"/>
  <c r="E201" i="3" s="1"/>
  <c r="D202" i="3"/>
  <c r="E202" i="3" s="1"/>
  <c r="D203" i="3"/>
  <c r="E203" i="3" s="1"/>
  <c r="D204" i="3"/>
  <c r="E204" i="3" s="1"/>
  <c r="D205" i="3"/>
  <c r="E205" i="3" s="1"/>
  <c r="D206" i="3"/>
  <c r="E206" i="3" s="1"/>
  <c r="D207" i="3"/>
  <c r="E207" i="3" s="1"/>
  <c r="D208" i="3"/>
  <c r="E208" i="3" s="1"/>
  <c r="D209" i="3"/>
  <c r="E209" i="3" s="1"/>
  <c r="D210" i="3"/>
  <c r="E210" i="3" s="1"/>
  <c r="D211" i="3"/>
  <c r="E211" i="3" s="1"/>
  <c r="D212" i="3"/>
  <c r="E212" i="3" s="1"/>
  <c r="D213" i="3"/>
  <c r="E213" i="3" s="1"/>
  <c r="D214" i="3"/>
  <c r="E214" i="3" s="1"/>
  <c r="D215" i="3"/>
  <c r="E215" i="3" s="1"/>
  <c r="D216" i="3"/>
  <c r="E216" i="3" s="1"/>
  <c r="D217" i="3"/>
  <c r="E217" i="3" s="1"/>
  <c r="D218" i="3"/>
  <c r="E218" i="3" s="1"/>
  <c r="D219" i="3"/>
  <c r="E219" i="3" s="1"/>
  <c r="D220" i="3"/>
  <c r="E220" i="3" s="1"/>
  <c r="D221" i="3"/>
  <c r="E221" i="3" s="1"/>
  <c r="D222" i="3"/>
  <c r="E222" i="3" s="1"/>
  <c r="D223" i="3"/>
  <c r="E223" i="3" s="1"/>
  <c r="D224" i="3"/>
  <c r="E224" i="3" s="1"/>
  <c r="D225" i="3"/>
  <c r="E225" i="3" s="1"/>
  <c r="D226" i="3"/>
  <c r="E226" i="3" s="1"/>
  <c r="D227" i="3"/>
  <c r="E227" i="3" s="1"/>
  <c r="D228" i="3"/>
  <c r="E228" i="3" s="1"/>
  <c r="D229" i="3"/>
  <c r="E229" i="3" s="1"/>
  <c r="D230" i="3"/>
  <c r="E230" i="3" s="1"/>
  <c r="D231" i="3"/>
  <c r="E231" i="3" s="1"/>
  <c r="D232" i="3"/>
  <c r="E232" i="3" s="1"/>
  <c r="D233" i="3"/>
  <c r="E233" i="3" s="1"/>
  <c r="D234" i="3"/>
  <c r="E234" i="3" s="1"/>
  <c r="D235" i="3"/>
  <c r="E235" i="3" s="1"/>
  <c r="D236" i="3"/>
  <c r="E236" i="3" s="1"/>
  <c r="D237" i="3"/>
  <c r="E237" i="3" s="1"/>
  <c r="D238" i="3"/>
  <c r="E238" i="3" s="1"/>
  <c r="D239" i="3"/>
  <c r="E239" i="3" s="1"/>
  <c r="D240" i="3"/>
  <c r="E240" i="3" s="1"/>
  <c r="D241" i="3"/>
  <c r="E241" i="3" s="1"/>
  <c r="D242" i="3"/>
  <c r="E242" i="3" s="1"/>
  <c r="D243" i="3"/>
  <c r="E243" i="3" s="1"/>
  <c r="D244" i="3"/>
  <c r="E244" i="3" s="1"/>
  <c r="D245" i="3"/>
  <c r="E245" i="3" s="1"/>
  <c r="D246" i="3"/>
  <c r="E246" i="3" s="1"/>
  <c r="D247" i="3"/>
  <c r="E247" i="3" s="1"/>
  <c r="D248" i="3"/>
  <c r="E248" i="3" s="1"/>
  <c r="D249" i="3"/>
  <c r="E249" i="3" s="1"/>
  <c r="D250" i="3"/>
  <c r="E250" i="3" s="1"/>
  <c r="D251" i="3"/>
  <c r="E251" i="3" s="1"/>
  <c r="D252" i="3"/>
  <c r="E252" i="3" s="1"/>
  <c r="D253" i="3"/>
  <c r="E253" i="3" s="1"/>
  <c r="D254" i="3"/>
  <c r="E254" i="3" s="1"/>
  <c r="D255" i="3"/>
  <c r="E255" i="3" s="1"/>
  <c r="D256" i="3"/>
  <c r="E256" i="3" s="1"/>
  <c r="D257" i="3"/>
  <c r="E257" i="3" s="1"/>
  <c r="D258" i="3"/>
  <c r="E258" i="3" s="1"/>
  <c r="D259" i="3"/>
  <c r="E259" i="3" s="1"/>
  <c r="D260" i="3"/>
  <c r="E260" i="3" s="1"/>
  <c r="D261" i="3"/>
  <c r="E261" i="3" s="1"/>
  <c r="D262" i="3"/>
  <c r="E262" i="3" s="1"/>
  <c r="D263" i="3"/>
  <c r="E263" i="3" s="1"/>
  <c r="D264" i="3"/>
  <c r="E264" i="3" s="1"/>
  <c r="D265" i="3"/>
  <c r="E265" i="3" s="1"/>
  <c r="D266" i="3"/>
  <c r="E266" i="3" s="1"/>
  <c r="D267" i="3"/>
  <c r="E267" i="3" s="1"/>
  <c r="D268" i="3"/>
  <c r="E268" i="3" s="1"/>
  <c r="D269" i="3"/>
  <c r="E269" i="3" s="1"/>
  <c r="D270" i="3"/>
  <c r="E270" i="3" s="1"/>
  <c r="D271" i="3"/>
  <c r="E271" i="3" s="1"/>
  <c r="D272" i="3"/>
  <c r="E272" i="3" s="1"/>
  <c r="D273" i="3"/>
  <c r="E273" i="3" s="1"/>
  <c r="D274" i="3"/>
  <c r="E274" i="3" s="1"/>
  <c r="D275" i="3"/>
  <c r="E275" i="3" s="1"/>
  <c r="D276" i="3"/>
  <c r="E276" i="3" s="1"/>
  <c r="D277" i="3"/>
  <c r="E277" i="3" s="1"/>
  <c r="D278" i="3"/>
  <c r="E278" i="3" s="1"/>
  <c r="D279" i="3"/>
  <c r="E279" i="3" s="1"/>
  <c r="D280" i="3"/>
  <c r="E280" i="3" s="1"/>
  <c r="D281" i="3"/>
  <c r="E281" i="3" s="1"/>
  <c r="D282" i="3"/>
  <c r="E282" i="3" s="1"/>
  <c r="D283" i="3"/>
  <c r="E283" i="3" s="1"/>
  <c r="D284" i="3"/>
  <c r="E284" i="3" s="1"/>
  <c r="D285" i="3"/>
  <c r="E285" i="3" s="1"/>
  <c r="D286" i="3"/>
  <c r="E286" i="3" s="1"/>
  <c r="D287" i="3"/>
  <c r="E287" i="3" s="1"/>
  <c r="D288" i="3"/>
  <c r="E288" i="3" s="1"/>
  <c r="D289" i="3"/>
  <c r="E289" i="3" s="1"/>
  <c r="D290" i="3"/>
  <c r="E290" i="3" s="1"/>
  <c r="D291" i="3"/>
  <c r="E291" i="3" s="1"/>
  <c r="D292" i="3"/>
  <c r="E292" i="3" s="1"/>
  <c r="D293" i="3"/>
  <c r="E293" i="3" s="1"/>
  <c r="D294" i="3"/>
  <c r="E294" i="3" s="1"/>
  <c r="D295" i="3"/>
  <c r="E295" i="3" s="1"/>
  <c r="D296" i="3"/>
  <c r="E296" i="3" s="1"/>
  <c r="D297" i="3"/>
  <c r="E297" i="3" s="1"/>
  <c r="D298" i="3"/>
  <c r="E298" i="3" s="1"/>
  <c r="D299" i="3"/>
  <c r="E299" i="3" s="1"/>
  <c r="D300" i="3"/>
  <c r="E300" i="3" s="1"/>
  <c r="D301" i="3"/>
  <c r="E301" i="3" s="1"/>
  <c r="D302" i="3"/>
  <c r="E302" i="3" s="1"/>
  <c r="D303" i="3"/>
  <c r="E303" i="3" s="1"/>
  <c r="D304" i="3"/>
  <c r="E304" i="3" s="1"/>
  <c r="D305" i="3"/>
  <c r="E305" i="3" s="1"/>
  <c r="D306" i="3"/>
  <c r="E306" i="3" s="1"/>
  <c r="D307" i="3"/>
  <c r="E307" i="3" s="1"/>
  <c r="D308" i="3"/>
  <c r="E308" i="3" s="1"/>
  <c r="D309" i="3"/>
  <c r="E309" i="3" s="1"/>
  <c r="D310" i="3"/>
  <c r="E310" i="3" s="1"/>
  <c r="D311" i="3"/>
  <c r="E311" i="3" s="1"/>
  <c r="D312" i="3"/>
  <c r="E312" i="3" s="1"/>
  <c r="D313" i="3"/>
  <c r="E313" i="3" s="1"/>
  <c r="D314" i="3"/>
  <c r="E314" i="3" s="1"/>
  <c r="D315" i="3"/>
  <c r="E315" i="3" s="1"/>
  <c r="D316" i="3"/>
  <c r="E316" i="3" s="1"/>
  <c r="D317" i="3"/>
  <c r="E317" i="3" s="1"/>
  <c r="D318" i="3"/>
  <c r="E318" i="3" s="1"/>
  <c r="D319" i="3"/>
  <c r="E319" i="3" s="1"/>
  <c r="D320" i="3"/>
  <c r="E320" i="3" s="1"/>
  <c r="D321" i="3"/>
  <c r="E321" i="3" s="1"/>
  <c r="D322" i="3"/>
  <c r="E322" i="3" s="1"/>
  <c r="D323" i="3"/>
  <c r="E323" i="3" s="1"/>
  <c r="D324" i="3"/>
  <c r="E324" i="3" s="1"/>
  <c r="D325" i="3"/>
  <c r="E325" i="3" s="1"/>
  <c r="D326" i="3"/>
  <c r="E326" i="3" s="1"/>
  <c r="D327" i="3"/>
  <c r="E327" i="3" s="1"/>
  <c r="D328" i="3"/>
  <c r="E328" i="3" s="1"/>
  <c r="D329" i="3"/>
  <c r="E329" i="3" s="1"/>
  <c r="D330" i="3"/>
  <c r="E330" i="3" s="1"/>
  <c r="D331" i="3"/>
  <c r="E331" i="3" s="1"/>
  <c r="D332" i="3"/>
  <c r="E332" i="3" s="1"/>
  <c r="D333" i="3"/>
  <c r="E333" i="3" s="1"/>
  <c r="D334" i="3"/>
  <c r="E334" i="3" s="1"/>
  <c r="D335" i="3"/>
  <c r="E335" i="3" s="1"/>
  <c r="D336" i="3"/>
  <c r="E336" i="3" s="1"/>
  <c r="D337" i="3"/>
  <c r="E337" i="3" s="1"/>
  <c r="D338" i="3"/>
  <c r="E338" i="3" s="1"/>
  <c r="D339" i="3"/>
  <c r="E339" i="3" s="1"/>
  <c r="D340" i="3"/>
  <c r="E340" i="3" s="1"/>
  <c r="D341" i="3"/>
  <c r="E341" i="3" s="1"/>
  <c r="D342" i="3"/>
  <c r="E342" i="3" s="1"/>
  <c r="D343" i="3"/>
  <c r="E343" i="3" s="1"/>
  <c r="D344" i="3"/>
  <c r="E344" i="3" s="1"/>
  <c r="D345" i="3"/>
  <c r="E345" i="3" s="1"/>
  <c r="D346" i="3"/>
  <c r="E346" i="3" s="1"/>
  <c r="D347" i="3"/>
  <c r="E347" i="3" s="1"/>
  <c r="D348" i="3"/>
  <c r="E348" i="3" s="1"/>
  <c r="D349" i="3"/>
  <c r="E349" i="3" s="1"/>
  <c r="D350" i="3"/>
  <c r="E350" i="3" s="1"/>
  <c r="D351" i="3"/>
  <c r="E351" i="3" s="1"/>
  <c r="D352" i="3"/>
  <c r="E352" i="3" s="1"/>
  <c r="D353" i="3"/>
  <c r="E353" i="3" s="1"/>
  <c r="D354" i="3"/>
  <c r="E354" i="3" s="1"/>
  <c r="D355" i="3"/>
  <c r="E355" i="3" s="1"/>
  <c r="D356" i="3"/>
  <c r="E356" i="3" s="1"/>
  <c r="D357" i="3"/>
  <c r="E357" i="3" s="1"/>
  <c r="D358" i="3"/>
  <c r="E358" i="3" s="1"/>
  <c r="D359" i="3"/>
  <c r="E359" i="3" s="1"/>
  <c r="D360" i="3"/>
  <c r="E360" i="3" s="1"/>
  <c r="D361" i="3"/>
  <c r="E361" i="3" s="1"/>
  <c r="D362" i="3"/>
  <c r="E362" i="3" s="1"/>
  <c r="D363" i="3"/>
  <c r="E363" i="3" s="1"/>
  <c r="D364" i="3"/>
  <c r="E364" i="3" s="1"/>
  <c r="D365" i="3"/>
  <c r="E365" i="3" s="1"/>
  <c r="D366" i="3"/>
  <c r="E366" i="3" s="1"/>
  <c r="D367" i="3"/>
  <c r="E367" i="3" s="1"/>
  <c r="D368" i="3"/>
  <c r="E368" i="3" s="1"/>
  <c r="D369" i="3"/>
  <c r="E369" i="3" s="1"/>
  <c r="D370" i="3"/>
  <c r="E370" i="3" s="1"/>
  <c r="D371" i="3"/>
  <c r="E371" i="3" s="1"/>
  <c r="D372" i="3"/>
  <c r="E372" i="3" s="1"/>
  <c r="D373" i="3"/>
  <c r="E373" i="3" s="1"/>
  <c r="D374" i="3"/>
  <c r="E374" i="3" s="1"/>
  <c r="D375" i="3"/>
  <c r="E375" i="3" s="1"/>
  <c r="D376" i="3"/>
  <c r="E376" i="3" s="1"/>
  <c r="D377" i="3"/>
  <c r="E377" i="3" s="1"/>
  <c r="D378" i="3"/>
  <c r="E378" i="3" s="1"/>
  <c r="D379" i="3"/>
  <c r="E379" i="3" s="1"/>
  <c r="D380" i="3"/>
  <c r="E380" i="3" s="1"/>
  <c r="D381" i="3"/>
  <c r="E381" i="3" s="1"/>
  <c r="D382" i="3"/>
  <c r="E382" i="3" s="1"/>
  <c r="D383" i="3"/>
  <c r="E383" i="3" s="1"/>
  <c r="D384" i="3"/>
  <c r="E384" i="3" s="1"/>
  <c r="D385" i="3"/>
  <c r="E385" i="3" s="1"/>
  <c r="D386" i="3"/>
  <c r="E386" i="3" s="1"/>
  <c r="D387" i="3"/>
  <c r="E387" i="3" s="1"/>
  <c r="D388" i="3"/>
  <c r="E388" i="3" s="1"/>
  <c r="D389" i="3"/>
  <c r="E389" i="3" s="1"/>
  <c r="D390" i="3"/>
  <c r="E390" i="3" s="1"/>
  <c r="D391" i="3"/>
  <c r="E391" i="3" s="1"/>
  <c r="D392" i="3"/>
  <c r="E392" i="3" s="1"/>
  <c r="D393" i="3"/>
  <c r="E393" i="3" s="1"/>
  <c r="D394" i="3"/>
  <c r="E394" i="3" s="1"/>
  <c r="D395" i="3"/>
  <c r="E395" i="3" s="1"/>
  <c r="D396" i="3"/>
  <c r="E396" i="3" s="1"/>
  <c r="D397" i="3"/>
  <c r="E397" i="3" s="1"/>
  <c r="D171" i="3"/>
  <c r="E171" i="3" s="1"/>
  <c r="F171" i="3" s="1"/>
  <c r="G171" i="3" s="1"/>
  <c r="D172" i="3"/>
  <c r="E172" i="3" s="1"/>
  <c r="D3" i="3"/>
  <c r="D4" i="3"/>
  <c r="D5" i="3"/>
  <c r="D6" i="3"/>
  <c r="D7" i="3"/>
  <c r="D8" i="3"/>
  <c r="D9" i="3"/>
  <c r="D10" i="3"/>
  <c r="D11" i="3"/>
  <c r="D12" i="3"/>
  <c r="D13" i="3"/>
  <c r="D14" i="3"/>
  <c r="D15" i="3"/>
  <c r="D16" i="3"/>
  <c r="D17" i="3"/>
  <c r="D18" i="3"/>
  <c r="D19" i="3"/>
  <c r="D20" i="3"/>
  <c r="D21" i="3"/>
  <c r="D22" i="3"/>
  <c r="D23" i="3"/>
  <c r="D24" i="3"/>
  <c r="D25" i="3"/>
  <c r="D26" i="3"/>
  <c r="D27" i="3"/>
  <c r="D28" i="3"/>
  <c r="D29" i="3"/>
  <c r="D30" i="3"/>
  <c r="D31" i="3"/>
  <c r="D32" i="3"/>
  <c r="D33" i="3"/>
  <c r="D34" i="3"/>
  <c r="D35" i="3"/>
  <c r="D36" i="3"/>
  <c r="D37" i="3"/>
  <c r="D38" i="3"/>
  <c r="D39" i="3"/>
  <c r="D40" i="3"/>
  <c r="D41" i="3"/>
  <c r="D42" i="3"/>
  <c r="D43" i="3"/>
  <c r="D44" i="3"/>
  <c r="D45" i="3"/>
  <c r="D46" i="3"/>
  <c r="D47" i="3"/>
  <c r="D48" i="3"/>
  <c r="D49" i="3"/>
  <c r="D50" i="3"/>
  <c r="D51" i="3"/>
  <c r="D52" i="3"/>
  <c r="D53" i="3"/>
  <c r="D54" i="3"/>
  <c r="D55" i="3"/>
  <c r="D56" i="3"/>
  <c r="D57" i="3"/>
  <c r="D58" i="3"/>
  <c r="D59" i="3"/>
  <c r="D60" i="3"/>
  <c r="D61" i="3"/>
  <c r="D62" i="3"/>
  <c r="D63" i="3"/>
  <c r="D64" i="3"/>
  <c r="D65" i="3"/>
  <c r="D66" i="3"/>
  <c r="D67" i="3"/>
  <c r="D68" i="3"/>
  <c r="D69" i="3"/>
  <c r="D70" i="3"/>
  <c r="D71" i="3"/>
  <c r="D72" i="3"/>
  <c r="D73" i="3"/>
  <c r="D74" i="3"/>
  <c r="D75" i="3"/>
  <c r="D76" i="3"/>
  <c r="D77" i="3"/>
  <c r="D78" i="3"/>
  <c r="D79" i="3"/>
  <c r="D80" i="3"/>
  <c r="D81" i="3"/>
  <c r="D82" i="3"/>
  <c r="D83" i="3"/>
  <c r="D84" i="3"/>
  <c r="D85" i="3"/>
  <c r="D86" i="3"/>
  <c r="D87" i="3"/>
  <c r="D88" i="3"/>
  <c r="D89" i="3"/>
  <c r="D90" i="3"/>
  <c r="D91" i="3"/>
  <c r="D92" i="3"/>
  <c r="D93" i="3"/>
  <c r="D94" i="3"/>
  <c r="D95" i="3"/>
  <c r="D96" i="3"/>
  <c r="D97" i="3"/>
  <c r="D98" i="3"/>
  <c r="D99" i="3"/>
  <c r="D100" i="3"/>
  <c r="D101" i="3"/>
  <c r="D102" i="3"/>
  <c r="D103" i="3"/>
  <c r="D104" i="3"/>
  <c r="D105" i="3"/>
  <c r="D106" i="3"/>
  <c r="D107" i="3"/>
  <c r="D108" i="3"/>
  <c r="D109" i="3"/>
  <c r="D110" i="3"/>
  <c r="D111" i="3"/>
  <c r="D112" i="3"/>
  <c r="D113" i="3"/>
  <c r="D114" i="3"/>
  <c r="D115" i="3"/>
  <c r="D116" i="3"/>
  <c r="D117" i="3"/>
  <c r="D118" i="3"/>
  <c r="D119" i="3"/>
  <c r="D120" i="3"/>
  <c r="D121" i="3"/>
  <c r="D122" i="3"/>
  <c r="D123" i="3"/>
  <c r="D124" i="3"/>
  <c r="D125" i="3"/>
  <c r="D126" i="3"/>
  <c r="D127" i="3"/>
  <c r="D128" i="3"/>
  <c r="D129" i="3"/>
  <c r="D130" i="3"/>
  <c r="D131" i="3"/>
  <c r="D132" i="3"/>
  <c r="D133" i="3"/>
  <c r="D134" i="3"/>
  <c r="D135" i="3"/>
  <c r="D136" i="3"/>
  <c r="D137" i="3"/>
  <c r="D138" i="3"/>
  <c r="D139" i="3"/>
  <c r="D140" i="3"/>
  <c r="D141" i="3"/>
  <c r="D142" i="3"/>
  <c r="D143" i="3"/>
  <c r="D144" i="3"/>
  <c r="D145" i="3"/>
  <c r="D146" i="3"/>
  <c r="D147" i="3"/>
  <c r="D148" i="3"/>
  <c r="D149" i="3"/>
  <c r="D150" i="3"/>
  <c r="D151" i="3"/>
  <c r="D2" i="3"/>
  <c r="I401" i="3" l="1"/>
  <c r="K171" i="8"/>
  <c r="K170" i="8"/>
  <c r="C7" i="8" l="1"/>
  <c r="B7" i="8"/>
  <c r="AH3" i="8"/>
  <c r="AH4" i="8"/>
  <c r="AH5" i="8"/>
  <c r="AH6" i="8"/>
  <c r="AH7" i="8"/>
  <c r="AH8" i="8"/>
  <c r="AH9" i="8"/>
  <c r="AH10" i="8"/>
  <c r="AH11" i="8"/>
  <c r="AH12" i="8"/>
  <c r="AH13" i="8"/>
  <c r="AH14" i="8"/>
  <c r="AH15" i="8"/>
  <c r="AH16" i="8"/>
  <c r="AH17" i="8"/>
  <c r="AH18" i="8"/>
  <c r="AH19" i="8"/>
  <c r="AH20" i="8"/>
  <c r="AH21" i="8"/>
  <c r="AH22" i="8"/>
  <c r="AH23" i="8"/>
  <c r="AH24" i="8"/>
  <c r="AH25" i="8"/>
  <c r="AH26" i="8"/>
  <c r="AH27" i="8"/>
  <c r="AH28" i="8"/>
  <c r="AH29" i="8"/>
  <c r="AH30" i="8"/>
  <c r="AH31" i="8"/>
  <c r="AH32" i="8"/>
  <c r="AH33" i="8"/>
  <c r="AH34" i="8"/>
  <c r="AH35" i="8"/>
  <c r="AH36" i="8"/>
  <c r="AH37" i="8"/>
  <c r="AH38" i="8"/>
  <c r="AH39" i="8"/>
  <c r="AH40" i="8"/>
  <c r="AH41" i="8"/>
  <c r="AH42" i="8"/>
  <c r="AH43" i="8"/>
  <c r="AH44" i="8"/>
  <c r="AH45" i="8"/>
  <c r="AH46" i="8"/>
  <c r="AH47" i="8"/>
  <c r="AH48" i="8"/>
  <c r="AH49" i="8"/>
  <c r="AH50" i="8"/>
  <c r="AH51" i="8"/>
  <c r="AH52" i="8"/>
  <c r="AH53" i="8"/>
  <c r="AH54" i="8"/>
  <c r="AH55" i="8"/>
  <c r="AH56" i="8"/>
  <c r="AH57" i="8"/>
  <c r="AH58" i="8"/>
  <c r="AH59" i="8"/>
  <c r="AH60" i="8"/>
  <c r="AH61" i="8"/>
  <c r="AH62" i="8"/>
  <c r="AH63" i="8"/>
  <c r="AH64" i="8"/>
  <c r="AH65" i="8"/>
  <c r="AH66" i="8"/>
  <c r="AH67" i="8"/>
  <c r="AH68" i="8"/>
  <c r="AH69" i="8"/>
  <c r="AH70" i="8"/>
  <c r="AH71" i="8"/>
  <c r="AH72" i="8"/>
  <c r="AH73" i="8"/>
  <c r="AH74" i="8"/>
  <c r="AH75" i="8"/>
  <c r="AH76" i="8"/>
  <c r="AH77" i="8"/>
  <c r="AH78" i="8"/>
  <c r="AH79" i="8"/>
  <c r="AH80" i="8"/>
  <c r="AH81" i="8"/>
  <c r="AH82" i="8"/>
  <c r="AH83" i="8"/>
  <c r="AH84" i="8"/>
  <c r="AH85" i="8"/>
  <c r="AH86" i="8"/>
  <c r="AH87" i="8"/>
  <c r="AH88" i="8"/>
  <c r="AH89" i="8"/>
  <c r="AH90" i="8"/>
  <c r="AH91" i="8"/>
  <c r="AH92" i="8"/>
  <c r="AH93" i="8"/>
  <c r="AH94" i="8"/>
  <c r="AH95" i="8"/>
  <c r="AH96" i="8"/>
  <c r="AH97" i="8"/>
  <c r="AH98" i="8"/>
  <c r="AH99" i="8"/>
  <c r="AH100" i="8"/>
  <c r="AH101" i="8"/>
  <c r="AH102" i="8"/>
  <c r="AH103" i="8"/>
  <c r="AH104" i="8"/>
  <c r="AH105" i="8"/>
  <c r="AH106" i="8"/>
  <c r="AH107" i="8"/>
  <c r="AH108" i="8"/>
  <c r="AH109" i="8"/>
  <c r="AH110" i="8"/>
  <c r="AH111" i="8"/>
  <c r="AH112" i="8"/>
  <c r="AH113" i="8"/>
  <c r="AH114" i="8"/>
  <c r="AH115" i="8"/>
  <c r="AH116" i="8"/>
  <c r="AH117" i="8"/>
  <c r="AH118" i="8"/>
  <c r="AH119" i="8"/>
  <c r="AH120" i="8"/>
  <c r="AH121" i="8"/>
  <c r="AH122" i="8"/>
  <c r="AH123" i="8"/>
  <c r="AH124" i="8"/>
  <c r="AH125" i="8"/>
  <c r="AH126" i="8"/>
  <c r="AH127" i="8"/>
  <c r="AH128" i="8"/>
  <c r="AH129" i="8"/>
  <c r="AH130" i="8"/>
  <c r="AH131" i="8"/>
  <c r="AH132" i="8"/>
  <c r="AH133" i="8"/>
  <c r="AH134" i="8"/>
  <c r="AH135" i="8"/>
  <c r="AH136" i="8"/>
  <c r="AH137" i="8"/>
  <c r="AH138" i="8"/>
  <c r="AH139" i="8"/>
  <c r="AH140" i="8"/>
  <c r="AH141" i="8"/>
  <c r="AH142" i="8"/>
  <c r="AH143" i="8"/>
  <c r="AH144" i="8"/>
  <c r="AH145" i="8"/>
  <c r="AH146" i="8"/>
  <c r="AH147" i="8"/>
  <c r="AH148" i="8"/>
  <c r="AH149" i="8"/>
  <c r="AH150" i="8"/>
  <c r="AH151" i="8"/>
  <c r="AH152" i="8"/>
  <c r="AH153" i="8"/>
  <c r="AH154" i="8"/>
  <c r="AH155" i="8"/>
  <c r="AH156" i="8"/>
  <c r="AH157" i="8"/>
  <c r="AH158" i="8"/>
  <c r="AH159" i="8"/>
  <c r="AH160" i="8"/>
  <c r="AH161" i="8"/>
  <c r="AH162" i="8"/>
  <c r="AH163" i="8"/>
  <c r="AH164" i="8"/>
  <c r="AH165" i="8"/>
  <c r="AH166" i="8"/>
  <c r="AH167" i="8"/>
  <c r="AH168" i="8"/>
  <c r="AH169" i="8"/>
  <c r="AH172" i="8"/>
  <c r="AH173" i="8"/>
  <c r="AH174" i="8"/>
  <c r="AH175" i="8"/>
  <c r="AH176" i="8"/>
  <c r="AH177" i="8"/>
  <c r="AH178" i="8"/>
  <c r="AH179" i="8"/>
  <c r="AH180" i="8"/>
  <c r="AH181" i="8"/>
  <c r="AH182" i="8"/>
  <c r="AH183" i="8"/>
  <c r="AH184" i="8"/>
  <c r="AH185" i="8"/>
  <c r="AH186" i="8"/>
  <c r="AH187" i="8"/>
  <c r="AH188" i="8"/>
  <c r="AH189" i="8"/>
  <c r="AH190" i="8"/>
  <c r="AH191" i="8"/>
  <c r="AH192" i="8"/>
  <c r="AH193" i="8"/>
  <c r="AH194" i="8"/>
  <c r="AH195" i="8"/>
  <c r="AH196" i="8"/>
  <c r="AH197" i="8"/>
  <c r="AH198" i="8"/>
  <c r="AH199" i="8"/>
  <c r="AH200" i="8"/>
  <c r="AH201" i="8"/>
  <c r="AH202" i="8"/>
  <c r="AH203" i="8"/>
  <c r="AH204" i="8"/>
  <c r="AH205" i="8"/>
  <c r="AH206" i="8"/>
  <c r="AH207" i="8"/>
  <c r="AH208" i="8"/>
  <c r="AH209" i="8"/>
  <c r="AH210" i="8"/>
  <c r="AH211" i="8"/>
  <c r="AH212" i="8"/>
  <c r="AH213" i="8"/>
  <c r="AH214" i="8"/>
  <c r="AH215" i="8"/>
  <c r="AH216" i="8"/>
  <c r="AH217" i="8"/>
  <c r="AH218" i="8"/>
  <c r="AH219" i="8"/>
  <c r="AH220" i="8"/>
  <c r="AH221" i="8"/>
  <c r="AH222" i="8"/>
  <c r="AH223" i="8"/>
  <c r="AH224" i="8"/>
  <c r="AH225" i="8"/>
  <c r="AH226" i="8"/>
  <c r="AH227" i="8"/>
  <c r="AH228" i="8"/>
  <c r="AH229" i="8"/>
  <c r="AH230" i="8"/>
  <c r="AH231" i="8"/>
  <c r="AH232" i="8"/>
  <c r="AH233" i="8"/>
  <c r="AH234" i="8"/>
  <c r="AH235" i="8"/>
  <c r="AH236" i="8"/>
  <c r="AH237" i="8"/>
  <c r="AH238" i="8"/>
  <c r="AH239" i="8"/>
  <c r="AH240" i="8"/>
  <c r="AH241" i="8"/>
  <c r="AH242" i="8"/>
  <c r="AH243" i="8"/>
  <c r="AH244" i="8"/>
  <c r="AH245" i="8"/>
  <c r="AH246" i="8"/>
  <c r="AH247" i="8"/>
  <c r="AH248" i="8"/>
  <c r="AH249" i="8"/>
  <c r="AH250" i="8"/>
  <c r="AH251" i="8"/>
  <c r="AH252" i="8"/>
  <c r="AH253" i="8"/>
  <c r="AH254" i="8"/>
  <c r="AH255" i="8"/>
  <c r="AH256" i="8"/>
  <c r="AH257" i="8"/>
  <c r="AH258" i="8"/>
  <c r="AH259" i="8"/>
  <c r="AH260" i="8"/>
  <c r="AH261" i="8"/>
  <c r="AH262" i="8"/>
  <c r="AH263" i="8"/>
  <c r="AH264" i="8"/>
  <c r="AH265" i="8"/>
  <c r="AH266" i="8"/>
  <c r="AH267" i="8"/>
  <c r="AH268" i="8"/>
  <c r="AH269" i="8"/>
  <c r="AH270" i="8"/>
  <c r="AH271" i="8"/>
  <c r="AH272" i="8"/>
  <c r="AH273" i="8"/>
  <c r="AH274" i="8"/>
  <c r="AH275" i="8"/>
  <c r="AH276" i="8"/>
  <c r="AH277" i="8"/>
  <c r="AH278" i="8"/>
  <c r="AH279" i="8"/>
  <c r="AH280" i="8"/>
  <c r="AH281" i="8"/>
  <c r="AH282" i="8"/>
  <c r="AH283" i="8"/>
  <c r="AH284" i="8"/>
  <c r="AH285" i="8"/>
  <c r="AH286" i="8"/>
  <c r="AH287" i="8"/>
  <c r="AH288" i="8"/>
  <c r="AH289" i="8"/>
  <c r="AH290" i="8"/>
  <c r="AH291" i="8"/>
  <c r="AH292" i="8"/>
  <c r="AH293" i="8"/>
  <c r="AH294" i="8"/>
  <c r="AH295" i="8"/>
  <c r="AH296" i="8"/>
  <c r="AH297" i="8"/>
  <c r="AH298" i="8"/>
  <c r="AH299" i="8"/>
  <c r="AH300" i="8"/>
  <c r="AH301" i="8"/>
  <c r="AH302" i="8"/>
  <c r="AH303" i="8"/>
  <c r="AH304" i="8"/>
  <c r="AH305" i="8"/>
  <c r="AH306" i="8"/>
  <c r="AH307" i="8"/>
  <c r="AH308" i="8"/>
  <c r="AH309" i="8"/>
  <c r="AH310" i="8"/>
  <c r="AH311" i="8"/>
  <c r="AH312" i="8"/>
  <c r="AH313" i="8"/>
  <c r="AH314" i="8"/>
  <c r="AH315" i="8"/>
  <c r="AH316" i="8"/>
  <c r="AH317" i="8"/>
  <c r="AH318" i="8"/>
  <c r="AH319" i="8"/>
  <c r="AH320" i="8"/>
  <c r="AH321" i="8"/>
  <c r="AH322" i="8"/>
  <c r="AH323" i="8"/>
  <c r="AH324" i="8"/>
  <c r="AH325" i="8"/>
  <c r="AH326" i="8"/>
  <c r="AH327" i="8"/>
  <c r="AH328" i="8"/>
  <c r="AH329" i="8"/>
  <c r="AH330" i="8"/>
  <c r="AH331" i="8"/>
  <c r="AH332" i="8"/>
  <c r="AH333" i="8"/>
  <c r="AH334" i="8"/>
  <c r="AH335" i="8"/>
  <c r="AH336" i="8"/>
  <c r="AH337" i="8"/>
  <c r="AH338" i="8"/>
  <c r="AH339" i="8"/>
  <c r="AH340" i="8"/>
  <c r="AH341" i="8"/>
  <c r="AH342" i="8"/>
  <c r="AH343" i="8"/>
  <c r="AH344" i="8"/>
  <c r="AH345" i="8"/>
  <c r="AH346" i="8"/>
  <c r="AH347" i="8"/>
  <c r="AH348" i="8"/>
  <c r="AH349" i="8"/>
  <c r="AH350" i="8"/>
  <c r="AH351" i="8"/>
  <c r="AH352" i="8"/>
  <c r="AH353" i="8"/>
  <c r="AH354" i="8"/>
  <c r="AH355" i="8"/>
  <c r="AH356" i="8"/>
  <c r="AH357" i="8"/>
  <c r="AH358" i="8"/>
  <c r="AH359" i="8"/>
  <c r="AH360" i="8"/>
  <c r="AH361" i="8"/>
  <c r="AH362" i="8"/>
  <c r="AH363" i="8"/>
  <c r="AH364" i="8"/>
  <c r="AH365" i="8"/>
  <c r="AH366" i="8"/>
  <c r="AH367" i="8"/>
  <c r="AH368" i="8"/>
  <c r="AH369" i="8"/>
  <c r="AH370" i="8"/>
  <c r="AH371" i="8"/>
  <c r="AH372" i="8"/>
  <c r="AH373" i="8"/>
  <c r="AH374" i="8"/>
  <c r="AH375" i="8"/>
  <c r="AH376" i="8"/>
  <c r="AH377" i="8"/>
  <c r="AH378" i="8"/>
  <c r="AH379" i="8"/>
  <c r="AH380" i="8"/>
  <c r="AH381" i="8"/>
  <c r="AH382" i="8"/>
  <c r="AH383" i="8"/>
  <c r="AH384" i="8"/>
  <c r="AH385" i="8"/>
  <c r="AH386" i="8"/>
  <c r="AH387" i="8"/>
  <c r="AH388" i="8"/>
  <c r="AH389" i="8"/>
  <c r="AH390" i="8"/>
  <c r="AH391" i="8"/>
  <c r="AH392" i="8"/>
  <c r="AH393" i="8"/>
  <c r="AH394" i="8"/>
  <c r="AH395" i="8"/>
  <c r="AH396" i="8"/>
  <c r="AH397" i="8"/>
  <c r="AH398" i="8"/>
  <c r="AH399" i="8"/>
  <c r="AH2" i="8"/>
  <c r="C6" i="8"/>
  <c r="B6" i="8"/>
  <c r="AF4" i="8"/>
  <c r="Q4" i="8"/>
  <c r="AF3" i="8"/>
  <c r="E18" i="8"/>
  <c r="AE4" i="8"/>
  <c r="AE5" i="8" s="1"/>
  <c r="AE6" i="8" s="1"/>
  <c r="AE7" i="8" s="1"/>
  <c r="AE8" i="8" s="1"/>
  <c r="AE9" i="8" s="1"/>
  <c r="AE10" i="8" s="1"/>
  <c r="AE11" i="8" s="1"/>
  <c r="AE12" i="8" s="1"/>
  <c r="U4" i="8"/>
  <c r="B18" i="8"/>
  <c r="D14" i="8"/>
  <c r="B14" i="8"/>
  <c r="E14" i="8"/>
  <c r="AF7" i="8" l="1"/>
  <c r="AF10" i="8"/>
  <c r="AF6" i="8"/>
  <c r="AF9" i="8"/>
  <c r="AF5" i="8"/>
  <c r="AF8" i="8"/>
  <c r="AF14" i="8" l="1"/>
  <c r="Q3" i="3" l="1"/>
  <c r="S3" i="3" s="1"/>
  <c r="Q4" i="3"/>
  <c r="S4" i="3" s="1"/>
  <c r="Q5" i="3"/>
  <c r="S5" i="3" s="1"/>
  <c r="Q6" i="3"/>
  <c r="S6" i="3" s="1"/>
  <c r="Q7" i="3"/>
  <c r="S7" i="3" s="1"/>
  <c r="Q8" i="3"/>
  <c r="S8" i="3" s="1"/>
  <c r="Q9" i="3"/>
  <c r="S9" i="3" s="1"/>
  <c r="Q10" i="3"/>
  <c r="S10" i="3" s="1"/>
  <c r="Q11" i="3"/>
  <c r="S11" i="3" s="1"/>
  <c r="Q12" i="3"/>
  <c r="S12" i="3" s="1"/>
  <c r="Q13" i="3"/>
  <c r="S13" i="3" s="1"/>
  <c r="Q14" i="3"/>
  <c r="S14" i="3" s="1"/>
  <c r="Q15" i="3"/>
  <c r="S15" i="3" s="1"/>
  <c r="Q16" i="3"/>
  <c r="S16" i="3" s="1"/>
  <c r="Q17" i="3"/>
  <c r="S17" i="3" s="1"/>
  <c r="Q18" i="3"/>
  <c r="S18" i="3" s="1"/>
  <c r="Q19" i="3"/>
  <c r="S19" i="3" s="1"/>
  <c r="Q20" i="3"/>
  <c r="S20" i="3" s="1"/>
  <c r="Q21" i="3"/>
  <c r="S21" i="3" s="1"/>
  <c r="Q22" i="3"/>
  <c r="S22" i="3" s="1"/>
  <c r="Q23" i="3"/>
  <c r="S23" i="3" s="1"/>
  <c r="Q24" i="3"/>
  <c r="S24" i="3" s="1"/>
  <c r="Q25" i="3"/>
  <c r="S25" i="3" s="1"/>
  <c r="Q26" i="3"/>
  <c r="S26" i="3" s="1"/>
  <c r="Q27" i="3"/>
  <c r="S27" i="3" s="1"/>
  <c r="Q28" i="3"/>
  <c r="S28" i="3" s="1"/>
  <c r="Q29" i="3"/>
  <c r="S29" i="3" s="1"/>
  <c r="Q30" i="3"/>
  <c r="S30" i="3" s="1"/>
  <c r="Q31" i="3"/>
  <c r="S31" i="3" s="1"/>
  <c r="Q32" i="3"/>
  <c r="S32" i="3" s="1"/>
  <c r="Q33" i="3"/>
  <c r="S33" i="3" s="1"/>
  <c r="Q34" i="3"/>
  <c r="S34" i="3" s="1"/>
  <c r="Q35" i="3"/>
  <c r="S35" i="3" s="1"/>
  <c r="Q36" i="3"/>
  <c r="S36" i="3" s="1"/>
  <c r="Q37" i="3"/>
  <c r="S37" i="3" s="1"/>
  <c r="Q38" i="3"/>
  <c r="S38" i="3" s="1"/>
  <c r="Q39" i="3"/>
  <c r="S39" i="3" s="1"/>
  <c r="Q40" i="3"/>
  <c r="S40" i="3" s="1"/>
  <c r="Q41" i="3"/>
  <c r="S41" i="3" s="1"/>
  <c r="Q42" i="3"/>
  <c r="S42" i="3" s="1"/>
  <c r="Q43" i="3"/>
  <c r="S43" i="3" s="1"/>
  <c r="Q44" i="3"/>
  <c r="S44" i="3" s="1"/>
  <c r="Q45" i="3"/>
  <c r="S45" i="3" s="1"/>
  <c r="Q46" i="3"/>
  <c r="S46" i="3" s="1"/>
  <c r="Q47" i="3"/>
  <c r="S47" i="3" s="1"/>
  <c r="Q48" i="3"/>
  <c r="S48" i="3" s="1"/>
  <c r="Q49" i="3"/>
  <c r="S49" i="3" s="1"/>
  <c r="Q50" i="3"/>
  <c r="S50" i="3" s="1"/>
  <c r="Q51" i="3"/>
  <c r="S51" i="3" s="1"/>
  <c r="Q52" i="3"/>
  <c r="S52" i="3" s="1"/>
  <c r="Q53" i="3"/>
  <c r="S53" i="3" s="1"/>
  <c r="Q54" i="3"/>
  <c r="S54" i="3" s="1"/>
  <c r="Q55" i="3"/>
  <c r="S55" i="3" s="1"/>
  <c r="Q56" i="3"/>
  <c r="S56" i="3" s="1"/>
  <c r="Q57" i="3"/>
  <c r="S57" i="3" s="1"/>
  <c r="Q58" i="3"/>
  <c r="S58" i="3" s="1"/>
  <c r="Q59" i="3"/>
  <c r="S59" i="3" s="1"/>
  <c r="Q60" i="3"/>
  <c r="S60" i="3" s="1"/>
  <c r="Q61" i="3"/>
  <c r="S61" i="3" s="1"/>
  <c r="Q62" i="3"/>
  <c r="S62" i="3" s="1"/>
  <c r="Q63" i="3"/>
  <c r="S63" i="3" s="1"/>
  <c r="Q64" i="3"/>
  <c r="S64" i="3" s="1"/>
  <c r="Q65" i="3"/>
  <c r="S65" i="3" s="1"/>
  <c r="Q66" i="3"/>
  <c r="S66" i="3" s="1"/>
  <c r="Q67" i="3"/>
  <c r="S67" i="3" s="1"/>
  <c r="Q68" i="3"/>
  <c r="S68" i="3" s="1"/>
  <c r="Q69" i="3"/>
  <c r="S69" i="3" s="1"/>
  <c r="Q70" i="3"/>
  <c r="S70" i="3" s="1"/>
  <c r="Q71" i="3"/>
  <c r="S71" i="3" s="1"/>
  <c r="Q72" i="3"/>
  <c r="S72" i="3" s="1"/>
  <c r="Q73" i="3"/>
  <c r="S73" i="3" s="1"/>
  <c r="Q74" i="3"/>
  <c r="S74" i="3" s="1"/>
  <c r="Q75" i="3"/>
  <c r="S75" i="3" s="1"/>
  <c r="Q76" i="3"/>
  <c r="S76" i="3" s="1"/>
  <c r="Q77" i="3"/>
  <c r="S77" i="3" s="1"/>
  <c r="Q78" i="3"/>
  <c r="S78" i="3" s="1"/>
  <c r="Q79" i="3"/>
  <c r="S79" i="3" s="1"/>
  <c r="Q80" i="3"/>
  <c r="S80" i="3" s="1"/>
  <c r="Q81" i="3"/>
  <c r="S81" i="3" s="1"/>
  <c r="Q82" i="3"/>
  <c r="S82" i="3" s="1"/>
  <c r="Q83" i="3"/>
  <c r="S83" i="3" s="1"/>
  <c r="Q84" i="3"/>
  <c r="S84" i="3" s="1"/>
  <c r="Q85" i="3"/>
  <c r="S85" i="3" s="1"/>
  <c r="Q86" i="3"/>
  <c r="S86" i="3" s="1"/>
  <c r="Q87" i="3"/>
  <c r="S87" i="3" s="1"/>
  <c r="Q88" i="3"/>
  <c r="S88" i="3" s="1"/>
  <c r="Q89" i="3"/>
  <c r="S89" i="3" s="1"/>
  <c r="Q90" i="3"/>
  <c r="S90" i="3" s="1"/>
  <c r="Q91" i="3"/>
  <c r="S91" i="3" s="1"/>
  <c r="Q92" i="3"/>
  <c r="S92" i="3" s="1"/>
  <c r="Q93" i="3"/>
  <c r="S93" i="3" s="1"/>
  <c r="Q94" i="3"/>
  <c r="S94" i="3" s="1"/>
  <c r="Q95" i="3"/>
  <c r="S95" i="3" s="1"/>
  <c r="Q96" i="3"/>
  <c r="S96" i="3" s="1"/>
  <c r="Q97" i="3"/>
  <c r="S97" i="3" s="1"/>
  <c r="Q98" i="3"/>
  <c r="S98" i="3" s="1"/>
  <c r="Q99" i="3"/>
  <c r="S99" i="3" s="1"/>
  <c r="Q100" i="3"/>
  <c r="S100" i="3" s="1"/>
  <c r="Q101" i="3"/>
  <c r="S101" i="3" s="1"/>
  <c r="Q102" i="3"/>
  <c r="S102" i="3" s="1"/>
  <c r="Q103" i="3"/>
  <c r="S103" i="3" s="1"/>
  <c r="Q104" i="3"/>
  <c r="S104" i="3" s="1"/>
  <c r="Q105" i="3"/>
  <c r="S105" i="3" s="1"/>
  <c r="Q106" i="3"/>
  <c r="S106" i="3" s="1"/>
  <c r="Q107" i="3"/>
  <c r="S107" i="3" s="1"/>
  <c r="Q108" i="3"/>
  <c r="S108" i="3" s="1"/>
  <c r="Q109" i="3"/>
  <c r="S109" i="3" s="1"/>
  <c r="Q110" i="3"/>
  <c r="S110" i="3" s="1"/>
  <c r="Q111" i="3"/>
  <c r="S111" i="3" s="1"/>
  <c r="Q112" i="3"/>
  <c r="S112" i="3" s="1"/>
  <c r="Q113" i="3"/>
  <c r="S113" i="3" s="1"/>
  <c r="Q114" i="3"/>
  <c r="S114" i="3" s="1"/>
  <c r="Q115" i="3"/>
  <c r="S115" i="3" s="1"/>
  <c r="Q116" i="3"/>
  <c r="S116" i="3" s="1"/>
  <c r="Q117" i="3"/>
  <c r="S117" i="3" s="1"/>
  <c r="Q118" i="3"/>
  <c r="S118" i="3" s="1"/>
  <c r="Q119" i="3"/>
  <c r="S119" i="3" s="1"/>
  <c r="Q120" i="3"/>
  <c r="S120" i="3" s="1"/>
  <c r="Q121" i="3"/>
  <c r="S121" i="3" s="1"/>
  <c r="Q122" i="3"/>
  <c r="S122" i="3" s="1"/>
  <c r="Q123" i="3"/>
  <c r="S123" i="3" s="1"/>
  <c r="Q124" i="3"/>
  <c r="S124" i="3" s="1"/>
  <c r="Q125" i="3"/>
  <c r="S125" i="3" s="1"/>
  <c r="Q126" i="3"/>
  <c r="S126" i="3" s="1"/>
  <c r="Q127" i="3"/>
  <c r="S127" i="3" s="1"/>
  <c r="Q128" i="3"/>
  <c r="S128" i="3" s="1"/>
  <c r="Q129" i="3"/>
  <c r="S129" i="3" s="1"/>
  <c r="Q130" i="3"/>
  <c r="S130" i="3" s="1"/>
  <c r="Q131" i="3"/>
  <c r="S131" i="3" s="1"/>
  <c r="Q132" i="3"/>
  <c r="S132" i="3" s="1"/>
  <c r="Q133" i="3"/>
  <c r="S133" i="3" s="1"/>
  <c r="Q134" i="3"/>
  <c r="S134" i="3" s="1"/>
  <c r="Q135" i="3"/>
  <c r="S135" i="3" s="1"/>
  <c r="Q136" i="3"/>
  <c r="S136" i="3" s="1"/>
  <c r="Q137" i="3"/>
  <c r="S137" i="3" s="1"/>
  <c r="Q138" i="3"/>
  <c r="S138" i="3" s="1"/>
  <c r="Q139" i="3"/>
  <c r="S139" i="3" s="1"/>
  <c r="Q140" i="3"/>
  <c r="S140" i="3" s="1"/>
  <c r="Q141" i="3"/>
  <c r="S141" i="3" s="1"/>
  <c r="Q142" i="3"/>
  <c r="S142" i="3" s="1"/>
  <c r="Q143" i="3"/>
  <c r="S143" i="3" s="1"/>
  <c r="Q144" i="3"/>
  <c r="S144" i="3" s="1"/>
  <c r="Q145" i="3"/>
  <c r="S145" i="3" s="1"/>
  <c r="Q146" i="3"/>
  <c r="S146" i="3" s="1"/>
  <c r="Q147" i="3"/>
  <c r="S147" i="3" s="1"/>
  <c r="Q148" i="3"/>
  <c r="S148" i="3" s="1"/>
  <c r="Q149" i="3"/>
  <c r="S149" i="3" s="1"/>
  <c r="Q150" i="3"/>
  <c r="S150" i="3" s="1"/>
  <c r="Q151" i="3"/>
  <c r="S151" i="3" s="1"/>
  <c r="Q152" i="3"/>
  <c r="S152" i="3" s="1"/>
  <c r="Q153" i="3"/>
  <c r="S153" i="3" s="1"/>
  <c r="Q154" i="3"/>
  <c r="S154" i="3" s="1"/>
  <c r="Q155" i="3"/>
  <c r="S155" i="3" s="1"/>
  <c r="Q156" i="3"/>
  <c r="S156" i="3" s="1"/>
  <c r="Q157" i="3"/>
  <c r="S157" i="3" s="1"/>
  <c r="Q158" i="3"/>
  <c r="S158" i="3" s="1"/>
  <c r="Q159" i="3"/>
  <c r="S159" i="3" s="1"/>
  <c r="Q160" i="3"/>
  <c r="S160" i="3" s="1"/>
  <c r="Q161" i="3"/>
  <c r="S161" i="3" s="1"/>
  <c r="Q162" i="3"/>
  <c r="S162" i="3" s="1"/>
  <c r="Q163" i="3"/>
  <c r="S163" i="3" s="1"/>
  <c r="Q164" i="3"/>
  <c r="S164" i="3" s="1"/>
  <c r="Q165" i="3"/>
  <c r="S165" i="3" s="1"/>
  <c r="Q166" i="3"/>
  <c r="S166" i="3" s="1"/>
  <c r="Q167" i="3"/>
  <c r="S167" i="3" s="1"/>
  <c r="Q168" i="3"/>
  <c r="S168" i="3" s="1"/>
  <c r="Q169" i="3"/>
  <c r="S169" i="3" s="1"/>
  <c r="Q173" i="3"/>
  <c r="S173" i="3" s="1"/>
  <c r="Q174" i="3"/>
  <c r="S174" i="3" s="1"/>
  <c r="Q175" i="3"/>
  <c r="S175" i="3" s="1"/>
  <c r="Q176" i="3"/>
  <c r="S176" i="3" s="1"/>
  <c r="Q177" i="3"/>
  <c r="S177" i="3" s="1"/>
  <c r="Q178" i="3"/>
  <c r="S178" i="3" s="1"/>
  <c r="Q179" i="3"/>
  <c r="S179" i="3" s="1"/>
  <c r="Q180" i="3"/>
  <c r="S180" i="3" s="1"/>
  <c r="Q181" i="3"/>
  <c r="S181" i="3" s="1"/>
  <c r="Q182" i="3"/>
  <c r="S182" i="3" s="1"/>
  <c r="Q183" i="3"/>
  <c r="S183" i="3" s="1"/>
  <c r="Q184" i="3"/>
  <c r="S184" i="3" s="1"/>
  <c r="Q185" i="3"/>
  <c r="S185" i="3" s="1"/>
  <c r="Q186" i="3"/>
  <c r="S186" i="3" s="1"/>
  <c r="Q187" i="3"/>
  <c r="S187" i="3" s="1"/>
  <c r="Q188" i="3"/>
  <c r="S188" i="3" s="1"/>
  <c r="Q189" i="3"/>
  <c r="S189" i="3" s="1"/>
  <c r="Q190" i="3"/>
  <c r="S190" i="3" s="1"/>
  <c r="Q191" i="3"/>
  <c r="S191" i="3" s="1"/>
  <c r="Q192" i="3"/>
  <c r="S192" i="3" s="1"/>
  <c r="Q193" i="3"/>
  <c r="S193" i="3" s="1"/>
  <c r="Q194" i="3"/>
  <c r="S194" i="3" s="1"/>
  <c r="Q195" i="3"/>
  <c r="S195" i="3" s="1"/>
  <c r="Q196" i="3"/>
  <c r="S196" i="3" s="1"/>
  <c r="Q197" i="3"/>
  <c r="S197" i="3" s="1"/>
  <c r="Q198" i="3"/>
  <c r="S198" i="3" s="1"/>
  <c r="Q199" i="3"/>
  <c r="S199" i="3" s="1"/>
  <c r="Q200" i="3"/>
  <c r="S200" i="3" s="1"/>
  <c r="Q201" i="3"/>
  <c r="S201" i="3" s="1"/>
  <c r="Q202" i="3"/>
  <c r="S202" i="3" s="1"/>
  <c r="Q203" i="3"/>
  <c r="S203" i="3" s="1"/>
  <c r="Q204" i="3"/>
  <c r="S204" i="3" s="1"/>
  <c r="Q205" i="3"/>
  <c r="S205" i="3" s="1"/>
  <c r="Q206" i="3"/>
  <c r="S206" i="3" s="1"/>
  <c r="Q207" i="3"/>
  <c r="S207" i="3" s="1"/>
  <c r="Q208" i="3"/>
  <c r="S208" i="3" s="1"/>
  <c r="Q209" i="3"/>
  <c r="S209" i="3" s="1"/>
  <c r="Q210" i="3"/>
  <c r="S210" i="3" s="1"/>
  <c r="Q211" i="3"/>
  <c r="S211" i="3" s="1"/>
  <c r="Q212" i="3"/>
  <c r="S212" i="3" s="1"/>
  <c r="Q213" i="3"/>
  <c r="S213" i="3" s="1"/>
  <c r="Q214" i="3"/>
  <c r="S214" i="3" s="1"/>
  <c r="Q215" i="3"/>
  <c r="S215" i="3" s="1"/>
  <c r="Q216" i="3"/>
  <c r="S216" i="3" s="1"/>
  <c r="Q217" i="3"/>
  <c r="S217" i="3" s="1"/>
  <c r="Q218" i="3"/>
  <c r="S218" i="3" s="1"/>
  <c r="Q219" i="3"/>
  <c r="S219" i="3" s="1"/>
  <c r="Q220" i="3"/>
  <c r="S220" i="3" s="1"/>
  <c r="Q221" i="3"/>
  <c r="S221" i="3" s="1"/>
  <c r="Q222" i="3"/>
  <c r="S222" i="3" s="1"/>
  <c r="Q223" i="3"/>
  <c r="S223" i="3" s="1"/>
  <c r="Q224" i="3"/>
  <c r="S224" i="3" s="1"/>
  <c r="Q225" i="3"/>
  <c r="S225" i="3" s="1"/>
  <c r="Q226" i="3"/>
  <c r="S226" i="3" s="1"/>
  <c r="Q227" i="3"/>
  <c r="S227" i="3" s="1"/>
  <c r="Q228" i="3"/>
  <c r="S228" i="3" s="1"/>
  <c r="Q229" i="3"/>
  <c r="S229" i="3" s="1"/>
  <c r="Q230" i="3"/>
  <c r="S230" i="3" s="1"/>
  <c r="Q231" i="3"/>
  <c r="S231" i="3" s="1"/>
  <c r="Q232" i="3"/>
  <c r="S232" i="3" s="1"/>
  <c r="Q233" i="3"/>
  <c r="S233" i="3" s="1"/>
  <c r="Q234" i="3"/>
  <c r="S234" i="3" s="1"/>
  <c r="Q235" i="3"/>
  <c r="S235" i="3" s="1"/>
  <c r="Q236" i="3"/>
  <c r="S236" i="3" s="1"/>
  <c r="Q237" i="3"/>
  <c r="S237" i="3" s="1"/>
  <c r="Q238" i="3"/>
  <c r="S238" i="3" s="1"/>
  <c r="Q239" i="3"/>
  <c r="S239" i="3" s="1"/>
  <c r="Q240" i="3"/>
  <c r="S240" i="3" s="1"/>
  <c r="Q241" i="3"/>
  <c r="S241" i="3" s="1"/>
  <c r="Q242" i="3"/>
  <c r="S242" i="3" s="1"/>
  <c r="Q243" i="3"/>
  <c r="S243" i="3" s="1"/>
  <c r="Q244" i="3"/>
  <c r="S244" i="3" s="1"/>
  <c r="Q245" i="3"/>
  <c r="S245" i="3" s="1"/>
  <c r="Q246" i="3"/>
  <c r="S246" i="3" s="1"/>
  <c r="Q247" i="3"/>
  <c r="S247" i="3" s="1"/>
  <c r="Q248" i="3"/>
  <c r="S248" i="3" s="1"/>
  <c r="Q249" i="3"/>
  <c r="S249" i="3" s="1"/>
  <c r="Q250" i="3"/>
  <c r="S250" i="3" s="1"/>
  <c r="Q251" i="3"/>
  <c r="S251" i="3" s="1"/>
  <c r="Q252" i="3"/>
  <c r="S252" i="3" s="1"/>
  <c r="Q253" i="3"/>
  <c r="S253" i="3" s="1"/>
  <c r="Q254" i="3"/>
  <c r="S254" i="3" s="1"/>
  <c r="Q255" i="3"/>
  <c r="S255" i="3" s="1"/>
  <c r="Q256" i="3"/>
  <c r="S256" i="3" s="1"/>
  <c r="Q257" i="3"/>
  <c r="S257" i="3" s="1"/>
  <c r="Q258" i="3"/>
  <c r="S258" i="3" s="1"/>
  <c r="Q259" i="3"/>
  <c r="S259" i="3" s="1"/>
  <c r="Q260" i="3"/>
  <c r="S260" i="3" s="1"/>
  <c r="Q261" i="3"/>
  <c r="S261" i="3" s="1"/>
  <c r="Q262" i="3"/>
  <c r="S262" i="3" s="1"/>
  <c r="Q263" i="3"/>
  <c r="S263" i="3" s="1"/>
  <c r="Q264" i="3"/>
  <c r="S264" i="3" s="1"/>
  <c r="Q265" i="3"/>
  <c r="S265" i="3" s="1"/>
  <c r="Q266" i="3"/>
  <c r="S266" i="3" s="1"/>
  <c r="Q267" i="3"/>
  <c r="S267" i="3" s="1"/>
  <c r="Q268" i="3"/>
  <c r="S268" i="3" s="1"/>
  <c r="Q269" i="3"/>
  <c r="S269" i="3" s="1"/>
  <c r="Q270" i="3"/>
  <c r="S270" i="3" s="1"/>
  <c r="Q271" i="3"/>
  <c r="S271" i="3" s="1"/>
  <c r="Q272" i="3"/>
  <c r="S272" i="3" s="1"/>
  <c r="Q273" i="3"/>
  <c r="S273" i="3" s="1"/>
  <c r="Q274" i="3"/>
  <c r="S274" i="3" s="1"/>
  <c r="Q275" i="3"/>
  <c r="S275" i="3" s="1"/>
  <c r="Q276" i="3"/>
  <c r="S276" i="3" s="1"/>
  <c r="Q277" i="3"/>
  <c r="S277" i="3" s="1"/>
  <c r="Q278" i="3"/>
  <c r="S278" i="3" s="1"/>
  <c r="Q279" i="3"/>
  <c r="S279" i="3" s="1"/>
  <c r="Q280" i="3"/>
  <c r="S280" i="3" s="1"/>
  <c r="Q281" i="3"/>
  <c r="S281" i="3" s="1"/>
  <c r="Q282" i="3"/>
  <c r="S282" i="3" s="1"/>
  <c r="Q283" i="3"/>
  <c r="S283" i="3" s="1"/>
  <c r="Q284" i="3"/>
  <c r="S284" i="3" s="1"/>
  <c r="Q285" i="3"/>
  <c r="S285" i="3" s="1"/>
  <c r="Q286" i="3"/>
  <c r="S286" i="3" s="1"/>
  <c r="Q287" i="3"/>
  <c r="S287" i="3" s="1"/>
  <c r="Q288" i="3"/>
  <c r="S288" i="3" s="1"/>
  <c r="Q289" i="3"/>
  <c r="S289" i="3" s="1"/>
  <c r="Q290" i="3"/>
  <c r="S290" i="3" s="1"/>
  <c r="Q291" i="3"/>
  <c r="S291" i="3" s="1"/>
  <c r="Q292" i="3"/>
  <c r="S292" i="3" s="1"/>
  <c r="Q293" i="3"/>
  <c r="S293" i="3" s="1"/>
  <c r="Q294" i="3"/>
  <c r="S294" i="3" s="1"/>
  <c r="Q295" i="3"/>
  <c r="S295" i="3" s="1"/>
  <c r="Q296" i="3"/>
  <c r="S296" i="3" s="1"/>
  <c r="Q297" i="3"/>
  <c r="S297" i="3" s="1"/>
  <c r="Q298" i="3"/>
  <c r="S298" i="3" s="1"/>
  <c r="Q299" i="3"/>
  <c r="S299" i="3" s="1"/>
  <c r="Q300" i="3"/>
  <c r="S300" i="3" s="1"/>
  <c r="Q301" i="3"/>
  <c r="S301" i="3" s="1"/>
  <c r="Q302" i="3"/>
  <c r="S302" i="3" s="1"/>
  <c r="Q303" i="3"/>
  <c r="S303" i="3" s="1"/>
  <c r="Q304" i="3"/>
  <c r="S304" i="3" s="1"/>
  <c r="Q305" i="3"/>
  <c r="S305" i="3" s="1"/>
  <c r="Q306" i="3"/>
  <c r="S306" i="3" s="1"/>
  <c r="Q307" i="3"/>
  <c r="S307" i="3" s="1"/>
  <c r="Q308" i="3"/>
  <c r="S308" i="3" s="1"/>
  <c r="Q309" i="3"/>
  <c r="S309" i="3" s="1"/>
  <c r="Q310" i="3"/>
  <c r="S310" i="3" s="1"/>
  <c r="Q311" i="3"/>
  <c r="S311" i="3" s="1"/>
  <c r="Q312" i="3"/>
  <c r="S312" i="3" s="1"/>
  <c r="Q313" i="3"/>
  <c r="S313" i="3" s="1"/>
  <c r="Q314" i="3"/>
  <c r="S314" i="3" s="1"/>
  <c r="Q315" i="3"/>
  <c r="S315" i="3" s="1"/>
  <c r="Q316" i="3"/>
  <c r="S316" i="3" s="1"/>
  <c r="Q317" i="3"/>
  <c r="S317" i="3" s="1"/>
  <c r="Q318" i="3"/>
  <c r="S318" i="3" s="1"/>
  <c r="Q319" i="3"/>
  <c r="S319" i="3" s="1"/>
  <c r="Q320" i="3"/>
  <c r="S320" i="3" s="1"/>
  <c r="Q321" i="3"/>
  <c r="S321" i="3" s="1"/>
  <c r="Q322" i="3"/>
  <c r="S322" i="3" s="1"/>
  <c r="Q323" i="3"/>
  <c r="S323" i="3" s="1"/>
  <c r="Q324" i="3"/>
  <c r="S324" i="3" s="1"/>
  <c r="Q325" i="3"/>
  <c r="S325" i="3" s="1"/>
  <c r="Q326" i="3"/>
  <c r="S326" i="3" s="1"/>
  <c r="Q327" i="3"/>
  <c r="S327" i="3" s="1"/>
  <c r="Q328" i="3"/>
  <c r="S328" i="3" s="1"/>
  <c r="Q329" i="3"/>
  <c r="S329" i="3" s="1"/>
  <c r="Q330" i="3"/>
  <c r="S330" i="3" s="1"/>
  <c r="Q331" i="3"/>
  <c r="S331" i="3" s="1"/>
  <c r="Q332" i="3"/>
  <c r="S332" i="3" s="1"/>
  <c r="Q333" i="3"/>
  <c r="S333" i="3" s="1"/>
  <c r="Q334" i="3"/>
  <c r="S334" i="3" s="1"/>
  <c r="Q335" i="3"/>
  <c r="S335" i="3" s="1"/>
  <c r="Q336" i="3"/>
  <c r="S336" i="3" s="1"/>
  <c r="Q337" i="3"/>
  <c r="S337" i="3" s="1"/>
  <c r="Q338" i="3"/>
  <c r="S338" i="3" s="1"/>
  <c r="Q339" i="3"/>
  <c r="S339" i="3" s="1"/>
  <c r="Q340" i="3"/>
  <c r="S340" i="3" s="1"/>
  <c r="Q341" i="3"/>
  <c r="S341" i="3" s="1"/>
  <c r="Q342" i="3"/>
  <c r="S342" i="3" s="1"/>
  <c r="Q343" i="3"/>
  <c r="S343" i="3" s="1"/>
  <c r="Q344" i="3"/>
  <c r="S344" i="3" s="1"/>
  <c r="Q345" i="3"/>
  <c r="S345" i="3" s="1"/>
  <c r="Q346" i="3"/>
  <c r="S346" i="3" s="1"/>
  <c r="Q347" i="3"/>
  <c r="S347" i="3" s="1"/>
  <c r="Q348" i="3"/>
  <c r="S348" i="3" s="1"/>
  <c r="Q349" i="3"/>
  <c r="S349" i="3" s="1"/>
  <c r="Q350" i="3"/>
  <c r="S350" i="3" s="1"/>
  <c r="Q351" i="3"/>
  <c r="S351" i="3" s="1"/>
  <c r="Q352" i="3"/>
  <c r="S352" i="3" s="1"/>
  <c r="Q353" i="3"/>
  <c r="S353" i="3" s="1"/>
  <c r="Q354" i="3"/>
  <c r="S354" i="3" s="1"/>
  <c r="Q355" i="3"/>
  <c r="S355" i="3" s="1"/>
  <c r="Q356" i="3"/>
  <c r="S356" i="3" s="1"/>
  <c r="Q357" i="3"/>
  <c r="S357" i="3" s="1"/>
  <c r="Q358" i="3"/>
  <c r="S358" i="3" s="1"/>
  <c r="Q359" i="3"/>
  <c r="S359" i="3" s="1"/>
  <c r="Q360" i="3"/>
  <c r="S360" i="3" s="1"/>
  <c r="Q361" i="3"/>
  <c r="S361" i="3" s="1"/>
  <c r="Q362" i="3"/>
  <c r="S362" i="3" s="1"/>
  <c r="Q363" i="3"/>
  <c r="S363" i="3" s="1"/>
  <c r="Q364" i="3"/>
  <c r="S364" i="3" s="1"/>
  <c r="Q365" i="3"/>
  <c r="S365" i="3" s="1"/>
  <c r="Q366" i="3"/>
  <c r="S366" i="3" s="1"/>
  <c r="Q367" i="3"/>
  <c r="S367" i="3" s="1"/>
  <c r="Q368" i="3"/>
  <c r="S368" i="3" s="1"/>
  <c r="Q369" i="3"/>
  <c r="S369" i="3" s="1"/>
  <c r="Q370" i="3"/>
  <c r="S370" i="3" s="1"/>
  <c r="Q371" i="3"/>
  <c r="S371" i="3" s="1"/>
  <c r="Q372" i="3"/>
  <c r="S372" i="3" s="1"/>
  <c r="Q373" i="3"/>
  <c r="S373" i="3" s="1"/>
  <c r="Q374" i="3"/>
  <c r="S374" i="3" s="1"/>
  <c r="Q375" i="3"/>
  <c r="S375" i="3" s="1"/>
  <c r="Q376" i="3"/>
  <c r="S376" i="3" s="1"/>
  <c r="Q377" i="3"/>
  <c r="S377" i="3" s="1"/>
  <c r="Q378" i="3"/>
  <c r="S378" i="3" s="1"/>
  <c r="Q379" i="3"/>
  <c r="S379" i="3" s="1"/>
  <c r="Q380" i="3"/>
  <c r="S380" i="3" s="1"/>
  <c r="Q381" i="3"/>
  <c r="S381" i="3" s="1"/>
  <c r="Q382" i="3"/>
  <c r="S382" i="3" s="1"/>
  <c r="Q383" i="3"/>
  <c r="S383" i="3" s="1"/>
  <c r="Q384" i="3"/>
  <c r="S384" i="3" s="1"/>
  <c r="Q385" i="3"/>
  <c r="S385" i="3" s="1"/>
  <c r="Q386" i="3"/>
  <c r="S386" i="3" s="1"/>
  <c r="Q387" i="3"/>
  <c r="S387" i="3" s="1"/>
  <c r="Q388" i="3"/>
  <c r="S388" i="3" s="1"/>
  <c r="Q389" i="3"/>
  <c r="S389" i="3" s="1"/>
  <c r="Q390" i="3"/>
  <c r="S390" i="3" s="1"/>
  <c r="Q391" i="3"/>
  <c r="S391" i="3" s="1"/>
  <c r="Q392" i="3"/>
  <c r="S392" i="3" s="1"/>
  <c r="Q393" i="3"/>
  <c r="S393" i="3" s="1"/>
  <c r="Q394" i="3"/>
  <c r="S394" i="3" s="1"/>
  <c r="Q395" i="3"/>
  <c r="S395" i="3" s="1"/>
  <c r="Q396" i="3"/>
  <c r="S396" i="3" s="1"/>
  <c r="Q397" i="3"/>
  <c r="S397" i="3" s="1"/>
  <c r="Q2" i="3"/>
  <c r="S2" i="3" s="1"/>
  <c r="K399" i="8" l="1"/>
  <c r="K398" i="8"/>
  <c r="K397" i="8"/>
  <c r="K396" i="8"/>
  <c r="K395" i="8"/>
  <c r="K394" i="8"/>
  <c r="K393" i="8"/>
  <c r="K392" i="8"/>
  <c r="K391" i="8"/>
  <c r="K390" i="8"/>
  <c r="K389" i="8"/>
  <c r="K388" i="8"/>
  <c r="K387" i="8"/>
  <c r="K386" i="8"/>
  <c r="K385" i="8"/>
  <c r="K384" i="8"/>
  <c r="K383" i="8"/>
  <c r="K382" i="8"/>
  <c r="K381" i="8"/>
  <c r="K380" i="8"/>
  <c r="K379" i="8"/>
  <c r="K378" i="8"/>
  <c r="K377" i="8"/>
  <c r="K376" i="8"/>
  <c r="K375" i="8"/>
  <c r="K374" i="8"/>
  <c r="K373" i="8"/>
  <c r="K372" i="8"/>
  <c r="K371" i="8"/>
  <c r="K370" i="8"/>
  <c r="K369" i="8"/>
  <c r="K368" i="8"/>
  <c r="K367" i="8"/>
  <c r="K366" i="8"/>
  <c r="K365" i="8"/>
  <c r="K364" i="8"/>
  <c r="K363" i="8"/>
  <c r="K362" i="8"/>
  <c r="K361" i="8"/>
  <c r="K360" i="8"/>
  <c r="K359" i="8"/>
  <c r="K358" i="8"/>
  <c r="K357" i="8"/>
  <c r="K356" i="8"/>
  <c r="K355" i="8"/>
  <c r="K354" i="8"/>
  <c r="K353" i="8"/>
  <c r="K352" i="8"/>
  <c r="K351" i="8"/>
  <c r="K350" i="8"/>
  <c r="K349" i="8"/>
  <c r="K348" i="8"/>
  <c r="K347" i="8"/>
  <c r="K346" i="8"/>
  <c r="K345" i="8"/>
  <c r="K344" i="8"/>
  <c r="K343" i="8"/>
  <c r="K342" i="8"/>
  <c r="K341" i="8"/>
  <c r="K340" i="8"/>
  <c r="K339" i="8"/>
  <c r="K338" i="8"/>
  <c r="K337" i="8"/>
  <c r="K336" i="8"/>
  <c r="K335" i="8"/>
  <c r="K334" i="8"/>
  <c r="K333" i="8"/>
  <c r="K332" i="8"/>
  <c r="K331" i="8"/>
  <c r="K330" i="8"/>
  <c r="K329" i="8"/>
  <c r="K328" i="8"/>
  <c r="K327" i="8"/>
  <c r="K326" i="8"/>
  <c r="K325" i="8"/>
  <c r="K324" i="8"/>
  <c r="K323" i="8"/>
  <c r="K322" i="8"/>
  <c r="K321" i="8"/>
  <c r="K320" i="8"/>
  <c r="K319" i="8"/>
  <c r="K318" i="8"/>
  <c r="K317" i="8"/>
  <c r="K316" i="8"/>
  <c r="K315" i="8"/>
  <c r="K314" i="8"/>
  <c r="K313" i="8"/>
  <c r="K312" i="8"/>
  <c r="K311" i="8"/>
  <c r="K310" i="8"/>
  <c r="K309" i="8"/>
  <c r="K308" i="8"/>
  <c r="K307" i="8"/>
  <c r="K306" i="8"/>
  <c r="K305" i="8"/>
  <c r="K304" i="8"/>
  <c r="K303" i="8"/>
  <c r="K302" i="8"/>
  <c r="K301" i="8"/>
  <c r="K300" i="8"/>
  <c r="K299" i="8"/>
  <c r="K298" i="8"/>
  <c r="K297" i="8"/>
  <c r="K296" i="8"/>
  <c r="K295" i="8"/>
  <c r="K294" i="8"/>
  <c r="K293" i="8"/>
  <c r="K292" i="8"/>
  <c r="K291" i="8"/>
  <c r="K290" i="8"/>
  <c r="K289" i="8"/>
  <c r="K288" i="8"/>
  <c r="K287" i="8"/>
  <c r="K286" i="8"/>
  <c r="K285" i="8"/>
  <c r="K284" i="8"/>
  <c r="K283" i="8"/>
  <c r="K282" i="8"/>
  <c r="K281" i="8"/>
  <c r="K280" i="8"/>
  <c r="K279" i="8"/>
  <c r="K278" i="8"/>
  <c r="K277" i="8"/>
  <c r="K276" i="8"/>
  <c r="K275" i="8"/>
  <c r="K274" i="8"/>
  <c r="K273" i="8"/>
  <c r="K272" i="8"/>
  <c r="K271" i="8"/>
  <c r="K270" i="8"/>
  <c r="K269" i="8"/>
  <c r="K268" i="8"/>
  <c r="K267" i="8"/>
  <c r="K266" i="8"/>
  <c r="K265" i="8"/>
  <c r="K264" i="8"/>
  <c r="K263" i="8"/>
  <c r="K262" i="8"/>
  <c r="K261" i="8"/>
  <c r="K260" i="8"/>
  <c r="K259" i="8"/>
  <c r="K258" i="8"/>
  <c r="K257" i="8"/>
  <c r="K256" i="8"/>
  <c r="K255" i="8"/>
  <c r="K254" i="8"/>
  <c r="K253" i="8"/>
  <c r="K252" i="8"/>
  <c r="K251" i="8"/>
  <c r="K250" i="8"/>
  <c r="K249" i="8"/>
  <c r="K248" i="8"/>
  <c r="K247" i="8"/>
  <c r="K246" i="8"/>
  <c r="K245" i="8"/>
  <c r="K244" i="8"/>
  <c r="K243" i="8"/>
  <c r="K242" i="8"/>
  <c r="K241" i="8"/>
  <c r="K240" i="8"/>
  <c r="K239" i="8"/>
  <c r="K238" i="8"/>
  <c r="K237" i="8"/>
  <c r="K236" i="8"/>
  <c r="K235" i="8"/>
  <c r="K234" i="8"/>
  <c r="K233" i="8"/>
  <c r="K232" i="8"/>
  <c r="K231" i="8"/>
  <c r="K230" i="8"/>
  <c r="K229" i="8"/>
  <c r="K228" i="8"/>
  <c r="K227" i="8"/>
  <c r="K226" i="8"/>
  <c r="K225" i="8"/>
  <c r="K224" i="8"/>
  <c r="K223" i="8"/>
  <c r="K222" i="8"/>
  <c r="K221" i="8"/>
  <c r="K220" i="8"/>
  <c r="K219" i="8"/>
  <c r="K218" i="8"/>
  <c r="K217" i="8"/>
  <c r="K216" i="8"/>
  <c r="K215" i="8"/>
  <c r="K214" i="8"/>
  <c r="K213" i="8"/>
  <c r="K212" i="8"/>
  <c r="K211" i="8"/>
  <c r="K210" i="8"/>
  <c r="K209" i="8"/>
  <c r="K208" i="8"/>
  <c r="K207" i="8"/>
  <c r="K206" i="8"/>
  <c r="K205" i="8"/>
  <c r="K204" i="8"/>
  <c r="K203" i="8"/>
  <c r="K202" i="8"/>
  <c r="K201" i="8"/>
  <c r="K200" i="8"/>
  <c r="K199" i="8"/>
  <c r="K198" i="8"/>
  <c r="K197" i="8"/>
  <c r="K196" i="8"/>
  <c r="K195" i="8"/>
  <c r="K194" i="8"/>
  <c r="K193" i="8"/>
  <c r="K192" i="8"/>
  <c r="K191" i="8"/>
  <c r="K190" i="8"/>
  <c r="K189" i="8"/>
  <c r="K188" i="8"/>
  <c r="K187" i="8"/>
  <c r="K186" i="8"/>
  <c r="K185" i="8"/>
  <c r="K184" i="8"/>
  <c r="K183" i="8"/>
  <c r="K182" i="8"/>
  <c r="K181" i="8"/>
  <c r="K180" i="8"/>
  <c r="K179" i="8"/>
  <c r="K178" i="8"/>
  <c r="K177" i="8"/>
  <c r="K176" i="8"/>
  <c r="K175" i="8"/>
  <c r="K174" i="8"/>
  <c r="K173" i="8"/>
  <c r="K172" i="8"/>
  <c r="K169" i="8"/>
  <c r="K168" i="8"/>
  <c r="K167" i="8"/>
  <c r="K166" i="8"/>
  <c r="K165" i="8"/>
  <c r="K164" i="8"/>
  <c r="K163" i="8"/>
  <c r="K162" i="8"/>
  <c r="K161" i="8"/>
  <c r="K160" i="8"/>
  <c r="K159" i="8"/>
  <c r="K158" i="8"/>
  <c r="K157" i="8"/>
  <c r="K156" i="8"/>
  <c r="K155" i="8"/>
  <c r="K154" i="8"/>
  <c r="K153" i="8"/>
  <c r="K152" i="8"/>
  <c r="K151" i="8"/>
  <c r="K150" i="8"/>
  <c r="K149" i="8"/>
  <c r="K148" i="8"/>
  <c r="K147" i="8"/>
  <c r="K146" i="8"/>
  <c r="K145" i="8"/>
  <c r="K144" i="8"/>
  <c r="K143" i="8"/>
  <c r="K142" i="8"/>
  <c r="K141" i="8"/>
  <c r="K140" i="8"/>
  <c r="K139" i="8"/>
  <c r="K138" i="8"/>
  <c r="K137" i="8"/>
  <c r="K136" i="8"/>
  <c r="K135" i="8"/>
  <c r="K134" i="8"/>
  <c r="K133" i="8"/>
  <c r="K132" i="8"/>
  <c r="K131" i="8"/>
  <c r="K130" i="8"/>
  <c r="K129" i="8"/>
  <c r="K128" i="8"/>
  <c r="K127" i="8"/>
  <c r="K126" i="8"/>
  <c r="K125" i="8"/>
  <c r="K124" i="8"/>
  <c r="K123" i="8"/>
  <c r="K122" i="8"/>
  <c r="K121" i="8"/>
  <c r="K120" i="8"/>
  <c r="K119" i="8"/>
  <c r="K118" i="8"/>
  <c r="K117" i="8"/>
  <c r="K116" i="8"/>
  <c r="K115" i="8"/>
  <c r="K114" i="8"/>
  <c r="K113" i="8"/>
  <c r="K112" i="8"/>
  <c r="K111" i="8"/>
  <c r="K110" i="8"/>
  <c r="K109" i="8"/>
  <c r="K108" i="8"/>
  <c r="K107" i="8"/>
  <c r="K106" i="8"/>
  <c r="K105" i="8"/>
  <c r="K104" i="8"/>
  <c r="K103" i="8"/>
  <c r="K102" i="8"/>
  <c r="K101" i="8"/>
  <c r="K100" i="8"/>
  <c r="K99" i="8"/>
  <c r="K98" i="8"/>
  <c r="K97" i="8"/>
  <c r="K96" i="8"/>
  <c r="K95" i="8"/>
  <c r="K94" i="8"/>
  <c r="K93" i="8"/>
  <c r="K92" i="8"/>
  <c r="K91" i="8"/>
  <c r="K90" i="8"/>
  <c r="K89" i="8"/>
  <c r="K88" i="8"/>
  <c r="K87" i="8"/>
  <c r="K86" i="8"/>
  <c r="K85" i="8"/>
  <c r="K84" i="8"/>
  <c r="K83" i="8"/>
  <c r="K82" i="8"/>
  <c r="K81" i="8"/>
  <c r="K80" i="8"/>
  <c r="K79" i="8"/>
  <c r="K78" i="8"/>
  <c r="K77" i="8"/>
  <c r="K76" i="8"/>
  <c r="K75" i="8"/>
  <c r="K74" i="8"/>
  <c r="K73" i="8"/>
  <c r="K72" i="8"/>
  <c r="K71" i="8"/>
  <c r="K70" i="8"/>
  <c r="K69" i="8"/>
  <c r="K68" i="8"/>
  <c r="K67" i="8"/>
  <c r="K66" i="8"/>
  <c r="K65" i="8"/>
  <c r="K64" i="8"/>
  <c r="K63" i="8"/>
  <c r="K62" i="8"/>
  <c r="K61" i="8"/>
  <c r="K60" i="8"/>
  <c r="K59" i="8"/>
  <c r="K58" i="8"/>
  <c r="K57" i="8"/>
  <c r="K56" i="8"/>
  <c r="K55" i="8"/>
  <c r="K54" i="8"/>
  <c r="K53" i="8"/>
  <c r="K52" i="8"/>
  <c r="K51" i="8"/>
  <c r="K50" i="8"/>
  <c r="K49" i="8"/>
  <c r="K48" i="8"/>
  <c r="K47" i="8"/>
  <c r="K46" i="8"/>
  <c r="K45" i="8"/>
  <c r="K44" i="8"/>
  <c r="K43" i="8"/>
  <c r="K42" i="8"/>
  <c r="K41" i="8"/>
  <c r="K40" i="8"/>
  <c r="K39" i="8"/>
  <c r="K38" i="8"/>
  <c r="K37" i="8"/>
  <c r="K36" i="8"/>
  <c r="K35" i="8"/>
  <c r="K34" i="8"/>
  <c r="K33" i="8"/>
  <c r="K32" i="8"/>
  <c r="K31" i="8"/>
  <c r="K30" i="8"/>
  <c r="K29" i="8"/>
  <c r="K28" i="8"/>
  <c r="K27" i="8"/>
  <c r="K26" i="8"/>
  <c r="K25" i="8"/>
  <c r="K24" i="8"/>
  <c r="K23" i="8"/>
  <c r="Q22" i="8"/>
  <c r="K22" i="8"/>
  <c r="Q21" i="8"/>
  <c r="K21" i="8"/>
  <c r="Q20" i="8"/>
  <c r="K20" i="8"/>
  <c r="Q19" i="8"/>
  <c r="K19" i="8"/>
  <c r="Q18" i="8"/>
  <c r="K18" i="8"/>
  <c r="Q17" i="8"/>
  <c r="K17" i="8"/>
  <c r="Q16" i="8"/>
  <c r="K16" i="8"/>
  <c r="D18" i="8"/>
  <c r="C18" i="8"/>
  <c r="Q15" i="8"/>
  <c r="K15" i="8"/>
  <c r="Q14" i="8"/>
  <c r="K14" i="8"/>
  <c r="Q13" i="8"/>
  <c r="K13" i="8"/>
  <c r="V12" i="8"/>
  <c r="Q12" i="8"/>
  <c r="K12" i="8"/>
  <c r="V11" i="8"/>
  <c r="Q11" i="8"/>
  <c r="K11" i="8"/>
  <c r="V10" i="8"/>
  <c r="Q10" i="8"/>
  <c r="K10" i="8"/>
  <c r="D12" i="8"/>
  <c r="B12" i="8"/>
  <c r="B13" i="8" s="1"/>
  <c r="V9" i="8"/>
  <c r="Q9" i="8"/>
  <c r="K9" i="8"/>
  <c r="D11" i="8"/>
  <c r="B11" i="8"/>
  <c r="V8" i="8"/>
  <c r="Q8" i="8"/>
  <c r="K8" i="8"/>
  <c r="V7" i="8"/>
  <c r="Q7" i="8"/>
  <c r="K7" i="8"/>
  <c r="V6" i="8"/>
  <c r="U6" i="8"/>
  <c r="U7" i="8" s="1"/>
  <c r="U8" i="8" s="1"/>
  <c r="U9" i="8" s="1"/>
  <c r="U10" i="8" s="1"/>
  <c r="U11" i="8" s="1"/>
  <c r="U12" i="8" s="1"/>
  <c r="Q6" i="8"/>
  <c r="K6" i="8"/>
  <c r="V5" i="8"/>
  <c r="U5" i="8"/>
  <c r="Q5" i="8"/>
  <c r="K5" i="8"/>
  <c r="AA4" i="8"/>
  <c r="Z4" i="8"/>
  <c r="Z5" i="8" s="1"/>
  <c r="V4" i="8"/>
  <c r="K4" i="8"/>
  <c r="AA3" i="8"/>
  <c r="Q3" i="8"/>
  <c r="K3" i="8"/>
  <c r="C11" i="8" s="1"/>
  <c r="K2" i="8"/>
  <c r="L397" i="3"/>
  <c r="K397" i="3"/>
  <c r="J397" i="3"/>
  <c r="H397" i="3"/>
  <c r="L396" i="3"/>
  <c r="K396" i="3"/>
  <c r="J396" i="3"/>
  <c r="H396" i="3"/>
  <c r="L395" i="3"/>
  <c r="K395" i="3"/>
  <c r="J395" i="3"/>
  <c r="H395" i="3"/>
  <c r="L394" i="3"/>
  <c r="K394" i="3"/>
  <c r="J394" i="3"/>
  <c r="H394" i="3"/>
  <c r="L393" i="3"/>
  <c r="K393" i="3"/>
  <c r="J393" i="3"/>
  <c r="H393" i="3"/>
  <c r="L392" i="3"/>
  <c r="K392" i="3"/>
  <c r="J392" i="3"/>
  <c r="H392" i="3"/>
  <c r="L391" i="3"/>
  <c r="K391" i="3"/>
  <c r="J391" i="3"/>
  <c r="H391" i="3"/>
  <c r="L390" i="3"/>
  <c r="K390" i="3"/>
  <c r="J390" i="3"/>
  <c r="H390" i="3"/>
  <c r="L389" i="3"/>
  <c r="K389" i="3"/>
  <c r="J389" i="3"/>
  <c r="H389" i="3"/>
  <c r="L388" i="3"/>
  <c r="K388" i="3"/>
  <c r="J388" i="3"/>
  <c r="H388" i="3"/>
  <c r="L387" i="3"/>
  <c r="K387" i="3"/>
  <c r="J387" i="3"/>
  <c r="H387" i="3"/>
  <c r="L386" i="3"/>
  <c r="K386" i="3"/>
  <c r="J386" i="3"/>
  <c r="H386" i="3"/>
  <c r="L385" i="3"/>
  <c r="K385" i="3"/>
  <c r="J385" i="3"/>
  <c r="H385" i="3"/>
  <c r="L384" i="3"/>
  <c r="K384" i="3"/>
  <c r="J384" i="3"/>
  <c r="H384" i="3"/>
  <c r="L383" i="3"/>
  <c r="K383" i="3"/>
  <c r="J383" i="3"/>
  <c r="H383" i="3"/>
  <c r="L382" i="3"/>
  <c r="K382" i="3"/>
  <c r="J382" i="3"/>
  <c r="H382" i="3"/>
  <c r="L381" i="3"/>
  <c r="K381" i="3"/>
  <c r="J381" i="3"/>
  <c r="H381" i="3"/>
  <c r="L380" i="3"/>
  <c r="K380" i="3"/>
  <c r="J380" i="3"/>
  <c r="H380" i="3"/>
  <c r="L379" i="3"/>
  <c r="K379" i="3"/>
  <c r="J379" i="3"/>
  <c r="H379" i="3"/>
  <c r="L378" i="3"/>
  <c r="K378" i="3"/>
  <c r="J378" i="3"/>
  <c r="H378" i="3"/>
  <c r="L377" i="3"/>
  <c r="K377" i="3"/>
  <c r="J377" i="3"/>
  <c r="H377" i="3"/>
  <c r="L376" i="3"/>
  <c r="K376" i="3"/>
  <c r="J376" i="3"/>
  <c r="H376" i="3"/>
  <c r="L375" i="3"/>
  <c r="K375" i="3"/>
  <c r="J375" i="3"/>
  <c r="H375" i="3"/>
  <c r="L374" i="3"/>
  <c r="K374" i="3"/>
  <c r="J374" i="3"/>
  <c r="H374" i="3"/>
  <c r="L373" i="3"/>
  <c r="K373" i="3"/>
  <c r="J373" i="3"/>
  <c r="H373" i="3"/>
  <c r="L372" i="3"/>
  <c r="K372" i="3"/>
  <c r="J372" i="3"/>
  <c r="H372" i="3"/>
  <c r="L371" i="3"/>
  <c r="K371" i="3"/>
  <c r="J371" i="3"/>
  <c r="H371" i="3"/>
  <c r="L370" i="3"/>
  <c r="K370" i="3"/>
  <c r="J370" i="3"/>
  <c r="H370" i="3"/>
  <c r="L369" i="3"/>
  <c r="K369" i="3"/>
  <c r="J369" i="3"/>
  <c r="H369" i="3"/>
  <c r="L368" i="3"/>
  <c r="K368" i="3"/>
  <c r="J368" i="3"/>
  <c r="H368" i="3"/>
  <c r="L367" i="3"/>
  <c r="K367" i="3"/>
  <c r="J367" i="3"/>
  <c r="H367" i="3"/>
  <c r="L366" i="3"/>
  <c r="K366" i="3"/>
  <c r="J366" i="3"/>
  <c r="H366" i="3"/>
  <c r="L365" i="3"/>
  <c r="K365" i="3"/>
  <c r="J365" i="3"/>
  <c r="H365" i="3"/>
  <c r="L364" i="3"/>
  <c r="K364" i="3"/>
  <c r="J364" i="3"/>
  <c r="H364" i="3"/>
  <c r="L363" i="3"/>
  <c r="K363" i="3"/>
  <c r="J363" i="3"/>
  <c r="H363" i="3"/>
  <c r="L362" i="3"/>
  <c r="K362" i="3"/>
  <c r="J362" i="3"/>
  <c r="H362" i="3"/>
  <c r="L361" i="3"/>
  <c r="K361" i="3"/>
  <c r="J361" i="3"/>
  <c r="H361" i="3"/>
  <c r="L360" i="3"/>
  <c r="K360" i="3"/>
  <c r="J360" i="3"/>
  <c r="H360" i="3"/>
  <c r="L359" i="3"/>
  <c r="K359" i="3"/>
  <c r="J359" i="3"/>
  <c r="H359" i="3"/>
  <c r="L358" i="3"/>
  <c r="K358" i="3"/>
  <c r="J358" i="3"/>
  <c r="H358" i="3"/>
  <c r="L357" i="3"/>
  <c r="K357" i="3"/>
  <c r="J357" i="3"/>
  <c r="H357" i="3"/>
  <c r="L356" i="3"/>
  <c r="K356" i="3"/>
  <c r="J356" i="3"/>
  <c r="H356" i="3"/>
  <c r="L355" i="3"/>
  <c r="K355" i="3"/>
  <c r="J355" i="3"/>
  <c r="H355" i="3"/>
  <c r="L354" i="3"/>
  <c r="K354" i="3"/>
  <c r="J354" i="3"/>
  <c r="H354" i="3"/>
  <c r="L353" i="3"/>
  <c r="K353" i="3"/>
  <c r="J353" i="3"/>
  <c r="H353" i="3"/>
  <c r="L352" i="3"/>
  <c r="K352" i="3"/>
  <c r="J352" i="3"/>
  <c r="H352" i="3"/>
  <c r="L351" i="3"/>
  <c r="K351" i="3"/>
  <c r="J351" i="3"/>
  <c r="H351" i="3"/>
  <c r="L350" i="3"/>
  <c r="K350" i="3"/>
  <c r="J350" i="3"/>
  <c r="H350" i="3"/>
  <c r="L349" i="3"/>
  <c r="K349" i="3"/>
  <c r="J349" i="3"/>
  <c r="H349" i="3"/>
  <c r="L348" i="3"/>
  <c r="K348" i="3"/>
  <c r="J348" i="3"/>
  <c r="H348" i="3"/>
  <c r="L347" i="3"/>
  <c r="K347" i="3"/>
  <c r="J347" i="3"/>
  <c r="H347" i="3"/>
  <c r="L346" i="3"/>
  <c r="K346" i="3"/>
  <c r="J346" i="3"/>
  <c r="H346" i="3"/>
  <c r="L345" i="3"/>
  <c r="K345" i="3"/>
  <c r="J345" i="3"/>
  <c r="H345" i="3"/>
  <c r="L344" i="3"/>
  <c r="K344" i="3"/>
  <c r="J344" i="3"/>
  <c r="H344" i="3"/>
  <c r="L343" i="3"/>
  <c r="K343" i="3"/>
  <c r="J343" i="3"/>
  <c r="H343" i="3"/>
  <c r="L342" i="3"/>
  <c r="K342" i="3"/>
  <c r="J342" i="3"/>
  <c r="H342" i="3"/>
  <c r="L341" i="3"/>
  <c r="K341" i="3"/>
  <c r="J341" i="3"/>
  <c r="H341" i="3"/>
  <c r="L340" i="3"/>
  <c r="K340" i="3"/>
  <c r="J340" i="3"/>
  <c r="H340" i="3"/>
  <c r="L339" i="3"/>
  <c r="K339" i="3"/>
  <c r="J339" i="3"/>
  <c r="H339" i="3"/>
  <c r="L338" i="3"/>
  <c r="K338" i="3"/>
  <c r="J338" i="3"/>
  <c r="H338" i="3"/>
  <c r="L337" i="3"/>
  <c r="K337" i="3"/>
  <c r="J337" i="3"/>
  <c r="H337" i="3"/>
  <c r="L336" i="3"/>
  <c r="K336" i="3"/>
  <c r="J336" i="3"/>
  <c r="H336" i="3"/>
  <c r="L335" i="3"/>
  <c r="K335" i="3"/>
  <c r="J335" i="3"/>
  <c r="H335" i="3"/>
  <c r="L334" i="3"/>
  <c r="K334" i="3"/>
  <c r="J334" i="3"/>
  <c r="H334" i="3"/>
  <c r="L333" i="3"/>
  <c r="K333" i="3"/>
  <c r="J333" i="3"/>
  <c r="H333" i="3"/>
  <c r="L332" i="3"/>
  <c r="K332" i="3"/>
  <c r="J332" i="3"/>
  <c r="H332" i="3"/>
  <c r="L331" i="3"/>
  <c r="K331" i="3"/>
  <c r="J331" i="3"/>
  <c r="H331" i="3"/>
  <c r="F331" i="3"/>
  <c r="G331" i="3" s="1"/>
  <c r="L330" i="3"/>
  <c r="K330" i="3"/>
  <c r="J330" i="3"/>
  <c r="H330" i="3"/>
  <c r="F330" i="3"/>
  <c r="G330" i="3" s="1"/>
  <c r="L329" i="3"/>
  <c r="K329" i="3"/>
  <c r="J329" i="3"/>
  <c r="H329" i="3"/>
  <c r="F329" i="3"/>
  <c r="G329" i="3" s="1"/>
  <c r="L328" i="3"/>
  <c r="K328" i="3"/>
  <c r="J328" i="3"/>
  <c r="H328" i="3"/>
  <c r="F328" i="3"/>
  <c r="G328" i="3" s="1"/>
  <c r="L327" i="3"/>
  <c r="K327" i="3"/>
  <c r="J327" i="3"/>
  <c r="H327" i="3"/>
  <c r="F327" i="3"/>
  <c r="G327" i="3" s="1"/>
  <c r="L326" i="3"/>
  <c r="K326" i="3"/>
  <c r="J326" i="3"/>
  <c r="H326" i="3"/>
  <c r="F326" i="3"/>
  <c r="G326" i="3" s="1"/>
  <c r="L325" i="3"/>
  <c r="K325" i="3"/>
  <c r="J325" i="3"/>
  <c r="H325" i="3"/>
  <c r="F325" i="3"/>
  <c r="G325" i="3" s="1"/>
  <c r="L324" i="3"/>
  <c r="K324" i="3"/>
  <c r="J324" i="3"/>
  <c r="H324" i="3"/>
  <c r="F324" i="3"/>
  <c r="G324" i="3" s="1"/>
  <c r="L323" i="3"/>
  <c r="K323" i="3"/>
  <c r="J323" i="3"/>
  <c r="H323" i="3"/>
  <c r="F323" i="3"/>
  <c r="G323" i="3" s="1"/>
  <c r="L322" i="3"/>
  <c r="K322" i="3"/>
  <c r="J322" i="3"/>
  <c r="H322" i="3"/>
  <c r="F322" i="3"/>
  <c r="G322" i="3" s="1"/>
  <c r="L321" i="3"/>
  <c r="K321" i="3"/>
  <c r="J321" i="3"/>
  <c r="H321" i="3"/>
  <c r="F321" i="3"/>
  <c r="G321" i="3" s="1"/>
  <c r="L320" i="3"/>
  <c r="K320" i="3"/>
  <c r="J320" i="3"/>
  <c r="H320" i="3"/>
  <c r="F320" i="3"/>
  <c r="G320" i="3" s="1"/>
  <c r="L319" i="3"/>
  <c r="K319" i="3"/>
  <c r="J319" i="3"/>
  <c r="H319" i="3"/>
  <c r="F319" i="3"/>
  <c r="G319" i="3" s="1"/>
  <c r="L318" i="3"/>
  <c r="K318" i="3"/>
  <c r="J318" i="3"/>
  <c r="H318" i="3"/>
  <c r="F318" i="3"/>
  <c r="G318" i="3" s="1"/>
  <c r="L317" i="3"/>
  <c r="K317" i="3"/>
  <c r="J317" i="3"/>
  <c r="H317" i="3"/>
  <c r="F317" i="3"/>
  <c r="G317" i="3" s="1"/>
  <c r="L316" i="3"/>
  <c r="K316" i="3"/>
  <c r="J316" i="3"/>
  <c r="H316" i="3"/>
  <c r="F316" i="3"/>
  <c r="G316" i="3" s="1"/>
  <c r="L315" i="3"/>
  <c r="K315" i="3"/>
  <c r="J315" i="3"/>
  <c r="H315" i="3"/>
  <c r="G315" i="3"/>
  <c r="L314" i="3"/>
  <c r="K314" i="3"/>
  <c r="J314" i="3"/>
  <c r="H314" i="3"/>
  <c r="F314" i="3"/>
  <c r="G314" i="3" s="1"/>
  <c r="L313" i="3"/>
  <c r="K313" i="3"/>
  <c r="J313" i="3"/>
  <c r="H313" i="3"/>
  <c r="F313" i="3"/>
  <c r="G313" i="3" s="1"/>
  <c r="L312" i="3"/>
  <c r="K312" i="3"/>
  <c r="J312" i="3"/>
  <c r="H312" i="3"/>
  <c r="F312" i="3"/>
  <c r="G312" i="3" s="1"/>
  <c r="L311" i="3"/>
  <c r="K311" i="3"/>
  <c r="J311" i="3"/>
  <c r="H311" i="3"/>
  <c r="F311" i="3"/>
  <c r="G311" i="3" s="1"/>
  <c r="L310" i="3"/>
  <c r="K310" i="3"/>
  <c r="J310" i="3"/>
  <c r="H310" i="3"/>
  <c r="F310" i="3"/>
  <c r="G310" i="3" s="1"/>
  <c r="L309" i="3"/>
  <c r="K309" i="3"/>
  <c r="J309" i="3"/>
  <c r="H309" i="3"/>
  <c r="F309" i="3"/>
  <c r="G309" i="3" s="1"/>
  <c r="L308" i="3"/>
  <c r="K308" i="3"/>
  <c r="J308" i="3"/>
  <c r="H308" i="3"/>
  <c r="F308" i="3"/>
  <c r="L307" i="3"/>
  <c r="K307" i="3"/>
  <c r="J307" i="3"/>
  <c r="H307" i="3"/>
  <c r="F307" i="3"/>
  <c r="G307" i="3" s="1"/>
  <c r="L306" i="3"/>
  <c r="K306" i="3"/>
  <c r="J306" i="3"/>
  <c r="H306" i="3"/>
  <c r="F306" i="3"/>
  <c r="L305" i="3"/>
  <c r="K305" i="3"/>
  <c r="J305" i="3"/>
  <c r="H305" i="3"/>
  <c r="F305" i="3"/>
  <c r="G305" i="3" s="1"/>
  <c r="L304" i="3"/>
  <c r="K304" i="3"/>
  <c r="J304" i="3"/>
  <c r="H304" i="3"/>
  <c r="F304" i="3"/>
  <c r="G304" i="3" s="1"/>
  <c r="L303" i="3"/>
  <c r="K303" i="3"/>
  <c r="J303" i="3"/>
  <c r="H303" i="3"/>
  <c r="F303" i="3"/>
  <c r="G303" i="3" s="1"/>
  <c r="L302" i="3"/>
  <c r="K302" i="3"/>
  <c r="J302" i="3"/>
  <c r="H302" i="3"/>
  <c r="F302" i="3"/>
  <c r="G302" i="3" s="1"/>
  <c r="L301" i="3"/>
  <c r="K301" i="3"/>
  <c r="J301" i="3"/>
  <c r="H301" i="3"/>
  <c r="F301" i="3"/>
  <c r="G301" i="3" s="1"/>
  <c r="L300" i="3"/>
  <c r="K300" i="3"/>
  <c r="J300" i="3"/>
  <c r="H300" i="3"/>
  <c r="G300" i="3"/>
  <c r="L299" i="3"/>
  <c r="K299" i="3"/>
  <c r="J299" i="3"/>
  <c r="H299" i="3"/>
  <c r="F299" i="3"/>
  <c r="G299" i="3" s="1"/>
  <c r="L298" i="3"/>
  <c r="K298" i="3"/>
  <c r="J298" i="3"/>
  <c r="H298" i="3"/>
  <c r="F298" i="3"/>
  <c r="G298" i="3" s="1"/>
  <c r="L297" i="3"/>
  <c r="K297" i="3"/>
  <c r="J297" i="3"/>
  <c r="H297" i="3"/>
  <c r="G297" i="3"/>
  <c r="L296" i="3"/>
  <c r="K296" i="3"/>
  <c r="J296" i="3"/>
  <c r="H296" i="3"/>
  <c r="F296" i="3"/>
  <c r="G296" i="3" s="1"/>
  <c r="L295" i="3"/>
  <c r="K295" i="3"/>
  <c r="J295" i="3"/>
  <c r="H295" i="3"/>
  <c r="F295" i="3"/>
  <c r="G295" i="3" s="1"/>
  <c r="L294" i="3"/>
  <c r="K294" i="3"/>
  <c r="J294" i="3"/>
  <c r="H294" i="3"/>
  <c r="F294" i="3"/>
  <c r="G294" i="3" s="1"/>
  <c r="L293" i="3"/>
  <c r="K293" i="3"/>
  <c r="J293" i="3"/>
  <c r="H293" i="3"/>
  <c r="F293" i="3"/>
  <c r="G293" i="3" s="1"/>
  <c r="L292" i="3"/>
  <c r="K292" i="3"/>
  <c r="J292" i="3"/>
  <c r="H292" i="3"/>
  <c r="F292" i="3"/>
  <c r="G292" i="3" s="1"/>
  <c r="L291" i="3"/>
  <c r="K291" i="3"/>
  <c r="J291" i="3"/>
  <c r="H291" i="3"/>
  <c r="F291" i="3"/>
  <c r="G291" i="3" s="1"/>
  <c r="L290" i="3"/>
  <c r="K290" i="3"/>
  <c r="J290" i="3"/>
  <c r="H290" i="3"/>
  <c r="F290" i="3"/>
  <c r="G290" i="3" s="1"/>
  <c r="L289" i="3"/>
  <c r="K289" i="3"/>
  <c r="J289" i="3"/>
  <c r="H289" i="3"/>
  <c r="F289" i="3"/>
  <c r="G289" i="3" s="1"/>
  <c r="L288" i="3"/>
  <c r="K288" i="3"/>
  <c r="J288" i="3"/>
  <c r="H288" i="3"/>
  <c r="F288" i="3"/>
  <c r="G288" i="3" s="1"/>
  <c r="L287" i="3"/>
  <c r="K287" i="3"/>
  <c r="J287" i="3"/>
  <c r="H287" i="3"/>
  <c r="F287" i="3"/>
  <c r="G287" i="3" s="1"/>
  <c r="L286" i="3"/>
  <c r="K286" i="3"/>
  <c r="J286" i="3"/>
  <c r="H286" i="3"/>
  <c r="F286" i="3"/>
  <c r="G286" i="3" s="1"/>
  <c r="L285" i="3"/>
  <c r="K285" i="3"/>
  <c r="J285" i="3"/>
  <c r="H285" i="3"/>
  <c r="F285" i="3"/>
  <c r="G285" i="3" s="1"/>
  <c r="L284" i="3"/>
  <c r="K284" i="3"/>
  <c r="J284" i="3"/>
  <c r="H284" i="3"/>
  <c r="F284" i="3"/>
  <c r="G284" i="3" s="1"/>
  <c r="L283" i="3"/>
  <c r="K283" i="3"/>
  <c r="J283" i="3"/>
  <c r="H283" i="3"/>
  <c r="F283" i="3"/>
  <c r="G283" i="3" s="1"/>
  <c r="L282" i="3"/>
  <c r="K282" i="3"/>
  <c r="J282" i="3"/>
  <c r="H282" i="3"/>
  <c r="F282" i="3"/>
  <c r="G282" i="3" s="1"/>
  <c r="L281" i="3"/>
  <c r="K281" i="3"/>
  <c r="J281" i="3"/>
  <c r="H281" i="3"/>
  <c r="F281" i="3"/>
  <c r="G281" i="3" s="1"/>
  <c r="L280" i="3"/>
  <c r="K280" i="3"/>
  <c r="J280" i="3"/>
  <c r="H280" i="3"/>
  <c r="F280" i="3"/>
  <c r="G280" i="3" s="1"/>
  <c r="L279" i="3"/>
  <c r="K279" i="3"/>
  <c r="J279" i="3"/>
  <c r="H279" i="3"/>
  <c r="F279" i="3"/>
  <c r="G279" i="3" s="1"/>
  <c r="L278" i="3"/>
  <c r="K278" i="3"/>
  <c r="J278" i="3"/>
  <c r="H278" i="3"/>
  <c r="F278" i="3"/>
  <c r="G278" i="3" s="1"/>
  <c r="L277" i="3"/>
  <c r="K277" i="3"/>
  <c r="J277" i="3"/>
  <c r="H277" i="3"/>
  <c r="F277" i="3"/>
  <c r="G277" i="3" s="1"/>
  <c r="L276" i="3"/>
  <c r="K276" i="3"/>
  <c r="J276" i="3"/>
  <c r="H276" i="3"/>
  <c r="F276" i="3"/>
  <c r="G276" i="3" s="1"/>
  <c r="L275" i="3"/>
  <c r="K275" i="3"/>
  <c r="J275" i="3"/>
  <c r="H275" i="3"/>
  <c r="F275" i="3"/>
  <c r="G275" i="3" s="1"/>
  <c r="L274" i="3"/>
  <c r="K274" i="3"/>
  <c r="J274" i="3"/>
  <c r="H274" i="3"/>
  <c r="F274" i="3"/>
  <c r="G274" i="3" s="1"/>
  <c r="L273" i="3"/>
  <c r="K273" i="3"/>
  <c r="J273" i="3"/>
  <c r="H273" i="3"/>
  <c r="F273" i="3"/>
  <c r="G273" i="3" s="1"/>
  <c r="L272" i="3"/>
  <c r="K272" i="3"/>
  <c r="J272" i="3"/>
  <c r="H272" i="3"/>
  <c r="F272" i="3"/>
  <c r="G272" i="3" s="1"/>
  <c r="L271" i="3"/>
  <c r="K271" i="3"/>
  <c r="J271" i="3"/>
  <c r="H271" i="3"/>
  <c r="F271" i="3"/>
  <c r="G271" i="3" s="1"/>
  <c r="L270" i="3"/>
  <c r="K270" i="3"/>
  <c r="J270" i="3"/>
  <c r="H270" i="3"/>
  <c r="F270" i="3"/>
  <c r="G270" i="3" s="1"/>
  <c r="L269" i="3"/>
  <c r="K269" i="3"/>
  <c r="J269" i="3"/>
  <c r="H269" i="3"/>
  <c r="F269" i="3"/>
  <c r="G269" i="3" s="1"/>
  <c r="L268" i="3"/>
  <c r="M268" i="3" s="1"/>
  <c r="K268" i="3"/>
  <c r="J268" i="3"/>
  <c r="H268" i="3"/>
  <c r="F268" i="3"/>
  <c r="G268" i="3" s="1"/>
  <c r="L267" i="3"/>
  <c r="K267" i="3"/>
  <c r="J267" i="3"/>
  <c r="H267" i="3"/>
  <c r="F267" i="3"/>
  <c r="G267" i="3" s="1"/>
  <c r="L266" i="3"/>
  <c r="K266" i="3"/>
  <c r="J266" i="3"/>
  <c r="H266" i="3"/>
  <c r="F266" i="3"/>
  <c r="G266" i="3" s="1"/>
  <c r="L265" i="3"/>
  <c r="K265" i="3"/>
  <c r="J265" i="3"/>
  <c r="H265" i="3"/>
  <c r="F265" i="3"/>
  <c r="G265" i="3" s="1"/>
  <c r="L264" i="3"/>
  <c r="K264" i="3"/>
  <c r="J264" i="3"/>
  <c r="H264" i="3"/>
  <c r="F264" i="3"/>
  <c r="G264" i="3" s="1"/>
  <c r="L263" i="3"/>
  <c r="K263" i="3"/>
  <c r="J263" i="3"/>
  <c r="H263" i="3"/>
  <c r="F263" i="3"/>
  <c r="G263" i="3" s="1"/>
  <c r="L262" i="3"/>
  <c r="K262" i="3"/>
  <c r="J262" i="3"/>
  <c r="H262" i="3"/>
  <c r="F262" i="3"/>
  <c r="G262" i="3" s="1"/>
  <c r="L261" i="3"/>
  <c r="K261" i="3"/>
  <c r="J261" i="3"/>
  <c r="H261" i="3"/>
  <c r="F261" i="3"/>
  <c r="G261" i="3" s="1"/>
  <c r="L260" i="3"/>
  <c r="K260" i="3"/>
  <c r="J260" i="3"/>
  <c r="H260" i="3"/>
  <c r="F260" i="3"/>
  <c r="L259" i="3"/>
  <c r="K259" i="3"/>
  <c r="J259" i="3"/>
  <c r="H259" i="3"/>
  <c r="F259" i="3"/>
  <c r="G259" i="3" s="1"/>
  <c r="L258" i="3"/>
  <c r="K258" i="3"/>
  <c r="J258" i="3"/>
  <c r="H258" i="3"/>
  <c r="F258" i="3"/>
  <c r="G258" i="3" s="1"/>
  <c r="L257" i="3"/>
  <c r="K257" i="3"/>
  <c r="J257" i="3"/>
  <c r="H257" i="3"/>
  <c r="F257" i="3"/>
  <c r="G257" i="3" s="1"/>
  <c r="L256" i="3"/>
  <c r="K256" i="3"/>
  <c r="J256" i="3"/>
  <c r="H256" i="3"/>
  <c r="F256" i="3"/>
  <c r="G256" i="3" s="1"/>
  <c r="L255" i="3"/>
  <c r="K255" i="3"/>
  <c r="J255" i="3"/>
  <c r="H255" i="3"/>
  <c r="F255" i="3"/>
  <c r="G255" i="3" s="1"/>
  <c r="L254" i="3"/>
  <c r="K254" i="3"/>
  <c r="J254" i="3"/>
  <c r="H254" i="3"/>
  <c r="F254" i="3"/>
  <c r="G254" i="3" s="1"/>
  <c r="L253" i="3"/>
  <c r="K253" i="3"/>
  <c r="J253" i="3"/>
  <c r="H253" i="3"/>
  <c r="F253" i="3"/>
  <c r="G253" i="3" s="1"/>
  <c r="L252" i="3"/>
  <c r="K252" i="3"/>
  <c r="J252" i="3"/>
  <c r="H252" i="3"/>
  <c r="F252" i="3"/>
  <c r="G252" i="3" s="1"/>
  <c r="L251" i="3"/>
  <c r="K251" i="3"/>
  <c r="J251" i="3"/>
  <c r="H251" i="3"/>
  <c r="F251" i="3"/>
  <c r="G251" i="3" s="1"/>
  <c r="L250" i="3"/>
  <c r="K250" i="3"/>
  <c r="J250" i="3"/>
  <c r="H250" i="3"/>
  <c r="F250" i="3"/>
  <c r="G250" i="3" s="1"/>
  <c r="L249" i="3"/>
  <c r="K249" i="3"/>
  <c r="J249" i="3"/>
  <c r="H249" i="3"/>
  <c r="F249" i="3"/>
  <c r="G249" i="3" s="1"/>
  <c r="L248" i="3"/>
  <c r="K248" i="3"/>
  <c r="J248" i="3"/>
  <c r="H248" i="3"/>
  <c r="F248" i="3"/>
  <c r="G248" i="3" s="1"/>
  <c r="L247" i="3"/>
  <c r="K247" i="3"/>
  <c r="J247" i="3"/>
  <c r="H247" i="3"/>
  <c r="F247" i="3"/>
  <c r="G247" i="3" s="1"/>
  <c r="L246" i="3"/>
  <c r="K246" i="3"/>
  <c r="J246" i="3"/>
  <c r="H246" i="3"/>
  <c r="F246" i="3"/>
  <c r="G246" i="3" s="1"/>
  <c r="L245" i="3"/>
  <c r="K245" i="3"/>
  <c r="J245" i="3"/>
  <c r="H245" i="3"/>
  <c r="F245" i="3"/>
  <c r="G245" i="3" s="1"/>
  <c r="L244" i="3"/>
  <c r="K244" i="3"/>
  <c r="J244" i="3"/>
  <c r="H244" i="3"/>
  <c r="F244" i="3"/>
  <c r="G244" i="3" s="1"/>
  <c r="L243" i="3"/>
  <c r="K243" i="3"/>
  <c r="J243" i="3"/>
  <c r="H243" i="3"/>
  <c r="F243" i="3"/>
  <c r="G243" i="3" s="1"/>
  <c r="L242" i="3"/>
  <c r="K242" i="3"/>
  <c r="J242" i="3"/>
  <c r="H242" i="3"/>
  <c r="F242" i="3"/>
  <c r="G242" i="3" s="1"/>
  <c r="L241" i="3"/>
  <c r="K241" i="3"/>
  <c r="J241" i="3"/>
  <c r="H241" i="3"/>
  <c r="F241" i="3"/>
  <c r="G241" i="3" s="1"/>
  <c r="L240" i="3"/>
  <c r="K240" i="3"/>
  <c r="J240" i="3"/>
  <c r="H240" i="3"/>
  <c r="F240" i="3"/>
  <c r="G240" i="3" s="1"/>
  <c r="L239" i="3"/>
  <c r="K239" i="3"/>
  <c r="J239" i="3"/>
  <c r="H239" i="3"/>
  <c r="F239" i="3"/>
  <c r="G239" i="3" s="1"/>
  <c r="L238" i="3"/>
  <c r="K238" i="3"/>
  <c r="J238" i="3"/>
  <c r="H238" i="3"/>
  <c r="F238" i="3"/>
  <c r="G238" i="3" s="1"/>
  <c r="L237" i="3"/>
  <c r="K237" i="3"/>
  <c r="J237" i="3"/>
  <c r="H237" i="3"/>
  <c r="F237" i="3"/>
  <c r="G237" i="3" s="1"/>
  <c r="L236" i="3"/>
  <c r="K236" i="3"/>
  <c r="J236" i="3"/>
  <c r="H236" i="3"/>
  <c r="F236" i="3"/>
  <c r="G236" i="3" s="1"/>
  <c r="L235" i="3"/>
  <c r="K235" i="3"/>
  <c r="J235" i="3"/>
  <c r="H235" i="3"/>
  <c r="F235" i="3"/>
  <c r="G235" i="3" s="1"/>
  <c r="L234" i="3"/>
  <c r="K234" i="3"/>
  <c r="J234" i="3"/>
  <c r="H234" i="3"/>
  <c r="F234" i="3"/>
  <c r="G234" i="3" s="1"/>
  <c r="L233" i="3"/>
  <c r="K233" i="3"/>
  <c r="J233" i="3"/>
  <c r="H233" i="3"/>
  <c r="F233" i="3"/>
  <c r="G233" i="3" s="1"/>
  <c r="L232" i="3"/>
  <c r="K232" i="3"/>
  <c r="J232" i="3"/>
  <c r="H232" i="3"/>
  <c r="F232" i="3"/>
  <c r="G232" i="3" s="1"/>
  <c r="L231" i="3"/>
  <c r="K231" i="3"/>
  <c r="J231" i="3"/>
  <c r="H231" i="3"/>
  <c r="F231" i="3"/>
  <c r="G231" i="3" s="1"/>
  <c r="L230" i="3"/>
  <c r="K230" i="3"/>
  <c r="J230" i="3"/>
  <c r="H230" i="3"/>
  <c r="F230" i="3"/>
  <c r="G230" i="3" s="1"/>
  <c r="L229" i="3"/>
  <c r="K229" i="3"/>
  <c r="J229" i="3"/>
  <c r="H229" i="3"/>
  <c r="F229" i="3"/>
  <c r="G229" i="3" s="1"/>
  <c r="L228" i="3"/>
  <c r="K228" i="3"/>
  <c r="J228" i="3"/>
  <c r="H228" i="3"/>
  <c r="F228" i="3"/>
  <c r="G228" i="3" s="1"/>
  <c r="L227" i="3"/>
  <c r="K227" i="3"/>
  <c r="J227" i="3"/>
  <c r="H227" i="3"/>
  <c r="F227" i="3"/>
  <c r="G227" i="3" s="1"/>
  <c r="L226" i="3"/>
  <c r="K226" i="3"/>
  <c r="J226" i="3"/>
  <c r="H226" i="3"/>
  <c r="F226" i="3"/>
  <c r="G226" i="3" s="1"/>
  <c r="L225" i="3"/>
  <c r="K225" i="3"/>
  <c r="J225" i="3"/>
  <c r="H225" i="3"/>
  <c r="F225" i="3"/>
  <c r="G225" i="3" s="1"/>
  <c r="L224" i="3"/>
  <c r="K224" i="3"/>
  <c r="J224" i="3"/>
  <c r="H224" i="3"/>
  <c r="F224" i="3"/>
  <c r="G224" i="3" s="1"/>
  <c r="L223" i="3"/>
  <c r="K223" i="3"/>
  <c r="J223" i="3"/>
  <c r="H223" i="3"/>
  <c r="F223" i="3"/>
  <c r="G223" i="3" s="1"/>
  <c r="L222" i="3"/>
  <c r="K222" i="3"/>
  <c r="J222" i="3"/>
  <c r="H222" i="3"/>
  <c r="F222" i="3"/>
  <c r="G222" i="3" s="1"/>
  <c r="L221" i="3"/>
  <c r="K221" i="3"/>
  <c r="J221" i="3"/>
  <c r="H221" i="3"/>
  <c r="F221" i="3"/>
  <c r="G221" i="3" s="1"/>
  <c r="L220" i="3"/>
  <c r="K220" i="3"/>
  <c r="J220" i="3"/>
  <c r="H220" i="3"/>
  <c r="F220" i="3"/>
  <c r="G220" i="3" s="1"/>
  <c r="L219" i="3"/>
  <c r="K219" i="3"/>
  <c r="J219" i="3"/>
  <c r="H219" i="3"/>
  <c r="F219" i="3"/>
  <c r="G219" i="3" s="1"/>
  <c r="L218" i="3"/>
  <c r="K218" i="3"/>
  <c r="J218" i="3"/>
  <c r="H218" i="3"/>
  <c r="F218" i="3"/>
  <c r="G218" i="3" s="1"/>
  <c r="L217" i="3"/>
  <c r="K217" i="3"/>
  <c r="J217" i="3"/>
  <c r="H217" i="3"/>
  <c r="F217" i="3"/>
  <c r="G217" i="3" s="1"/>
  <c r="L216" i="3"/>
  <c r="K216" i="3"/>
  <c r="J216" i="3"/>
  <c r="H216" i="3"/>
  <c r="F216" i="3"/>
  <c r="G216" i="3" s="1"/>
  <c r="L215" i="3"/>
  <c r="K215" i="3"/>
  <c r="J215" i="3"/>
  <c r="H215" i="3"/>
  <c r="F215" i="3"/>
  <c r="G215" i="3" s="1"/>
  <c r="L214" i="3"/>
  <c r="K214" i="3"/>
  <c r="J214" i="3"/>
  <c r="H214" i="3"/>
  <c r="F214" i="3"/>
  <c r="G214" i="3" s="1"/>
  <c r="L213" i="3"/>
  <c r="K213" i="3"/>
  <c r="J213" i="3"/>
  <c r="H213" i="3"/>
  <c r="F213" i="3"/>
  <c r="G213" i="3" s="1"/>
  <c r="L212" i="3"/>
  <c r="K212" i="3"/>
  <c r="J212" i="3"/>
  <c r="H212" i="3"/>
  <c r="F212" i="3"/>
  <c r="G212" i="3" s="1"/>
  <c r="L211" i="3"/>
  <c r="K211" i="3"/>
  <c r="J211" i="3"/>
  <c r="H211" i="3"/>
  <c r="F211" i="3"/>
  <c r="G211" i="3" s="1"/>
  <c r="L210" i="3"/>
  <c r="K210" i="3"/>
  <c r="J210" i="3"/>
  <c r="H210" i="3"/>
  <c r="F210" i="3"/>
  <c r="G210" i="3" s="1"/>
  <c r="L209" i="3"/>
  <c r="K209" i="3"/>
  <c r="J209" i="3"/>
  <c r="H209" i="3"/>
  <c r="F209" i="3"/>
  <c r="G209" i="3" s="1"/>
  <c r="L208" i="3"/>
  <c r="K208" i="3"/>
  <c r="J208" i="3"/>
  <c r="H208" i="3"/>
  <c r="F208" i="3"/>
  <c r="G208" i="3" s="1"/>
  <c r="L207" i="3"/>
  <c r="K207" i="3"/>
  <c r="J207" i="3"/>
  <c r="H207" i="3"/>
  <c r="F207" i="3"/>
  <c r="G207" i="3" s="1"/>
  <c r="L206" i="3"/>
  <c r="K206" i="3"/>
  <c r="J206" i="3"/>
  <c r="H206" i="3"/>
  <c r="F206" i="3"/>
  <c r="G206" i="3" s="1"/>
  <c r="L205" i="3"/>
  <c r="K205" i="3"/>
  <c r="J205" i="3"/>
  <c r="H205" i="3"/>
  <c r="F205" i="3"/>
  <c r="G205" i="3" s="1"/>
  <c r="L204" i="3"/>
  <c r="K204" i="3"/>
  <c r="J204" i="3"/>
  <c r="H204" i="3"/>
  <c r="F204" i="3"/>
  <c r="G204" i="3" s="1"/>
  <c r="L203" i="3"/>
  <c r="K203" i="3"/>
  <c r="J203" i="3"/>
  <c r="H203" i="3"/>
  <c r="F203" i="3"/>
  <c r="G203" i="3" s="1"/>
  <c r="L202" i="3"/>
  <c r="K202" i="3"/>
  <c r="J202" i="3"/>
  <c r="H202" i="3"/>
  <c r="F202" i="3"/>
  <c r="G202" i="3" s="1"/>
  <c r="L201" i="3"/>
  <c r="K201" i="3"/>
  <c r="J201" i="3"/>
  <c r="H201" i="3"/>
  <c r="F201" i="3"/>
  <c r="G201" i="3" s="1"/>
  <c r="L200" i="3"/>
  <c r="K200" i="3"/>
  <c r="J200" i="3"/>
  <c r="H200" i="3"/>
  <c r="F200" i="3"/>
  <c r="G200" i="3" s="1"/>
  <c r="L199" i="3"/>
  <c r="K199" i="3"/>
  <c r="J199" i="3"/>
  <c r="H199" i="3"/>
  <c r="F199" i="3"/>
  <c r="G199" i="3" s="1"/>
  <c r="L198" i="3"/>
  <c r="K198" i="3"/>
  <c r="J198" i="3"/>
  <c r="H198" i="3"/>
  <c r="F198" i="3"/>
  <c r="G198" i="3" s="1"/>
  <c r="L197" i="3"/>
  <c r="K197" i="3"/>
  <c r="J197" i="3"/>
  <c r="H197" i="3"/>
  <c r="F197" i="3"/>
  <c r="G197" i="3" s="1"/>
  <c r="L196" i="3"/>
  <c r="K196" i="3"/>
  <c r="J196" i="3"/>
  <c r="H196" i="3"/>
  <c r="F196" i="3"/>
  <c r="G196" i="3" s="1"/>
  <c r="L195" i="3"/>
  <c r="K195" i="3"/>
  <c r="J195" i="3"/>
  <c r="H195" i="3"/>
  <c r="F195" i="3"/>
  <c r="G195" i="3" s="1"/>
  <c r="L194" i="3"/>
  <c r="K194" i="3"/>
  <c r="J194" i="3"/>
  <c r="H194" i="3"/>
  <c r="F194" i="3"/>
  <c r="G194" i="3" s="1"/>
  <c r="L193" i="3"/>
  <c r="K193" i="3"/>
  <c r="J193" i="3"/>
  <c r="H193" i="3"/>
  <c r="F193" i="3"/>
  <c r="G193" i="3" s="1"/>
  <c r="L192" i="3"/>
  <c r="K192" i="3"/>
  <c r="J192" i="3"/>
  <c r="H192" i="3"/>
  <c r="F192" i="3"/>
  <c r="G192" i="3" s="1"/>
  <c r="L191" i="3"/>
  <c r="K191" i="3"/>
  <c r="J191" i="3"/>
  <c r="H191" i="3"/>
  <c r="F191" i="3"/>
  <c r="G191" i="3" s="1"/>
  <c r="L190" i="3"/>
  <c r="K190" i="3"/>
  <c r="J190" i="3"/>
  <c r="H190" i="3"/>
  <c r="F190" i="3"/>
  <c r="G190" i="3" s="1"/>
  <c r="L189" i="3"/>
  <c r="K189" i="3"/>
  <c r="J189" i="3"/>
  <c r="H189" i="3"/>
  <c r="F189" i="3"/>
  <c r="G189" i="3" s="1"/>
  <c r="L188" i="3"/>
  <c r="K188" i="3"/>
  <c r="J188" i="3"/>
  <c r="H188" i="3"/>
  <c r="F188" i="3"/>
  <c r="G188" i="3" s="1"/>
  <c r="L187" i="3"/>
  <c r="K187" i="3"/>
  <c r="J187" i="3"/>
  <c r="H187" i="3"/>
  <c r="F187" i="3"/>
  <c r="G187" i="3" s="1"/>
  <c r="L186" i="3"/>
  <c r="K186" i="3"/>
  <c r="J186" i="3"/>
  <c r="H186" i="3"/>
  <c r="F186" i="3"/>
  <c r="G186" i="3" s="1"/>
  <c r="L185" i="3"/>
  <c r="K185" i="3"/>
  <c r="J185" i="3"/>
  <c r="H185" i="3"/>
  <c r="F185" i="3"/>
  <c r="G185" i="3" s="1"/>
  <c r="L184" i="3"/>
  <c r="K184" i="3"/>
  <c r="J184" i="3"/>
  <c r="H184" i="3"/>
  <c r="F184" i="3"/>
  <c r="G184" i="3" s="1"/>
  <c r="L183" i="3"/>
  <c r="K183" i="3"/>
  <c r="J183" i="3"/>
  <c r="H183" i="3"/>
  <c r="F183" i="3"/>
  <c r="G183" i="3" s="1"/>
  <c r="L182" i="3"/>
  <c r="K182" i="3"/>
  <c r="J182" i="3"/>
  <c r="H182" i="3"/>
  <c r="F182" i="3"/>
  <c r="G182" i="3" s="1"/>
  <c r="L181" i="3"/>
  <c r="K181" i="3"/>
  <c r="J181" i="3"/>
  <c r="H181" i="3"/>
  <c r="F181" i="3"/>
  <c r="G181" i="3" s="1"/>
  <c r="L180" i="3"/>
  <c r="K180" i="3"/>
  <c r="J180" i="3"/>
  <c r="H180" i="3"/>
  <c r="F180" i="3"/>
  <c r="G180" i="3" s="1"/>
  <c r="L179" i="3"/>
  <c r="K179" i="3"/>
  <c r="J179" i="3"/>
  <c r="H179" i="3"/>
  <c r="F179" i="3"/>
  <c r="G179" i="3" s="1"/>
  <c r="L178" i="3"/>
  <c r="K178" i="3"/>
  <c r="J178" i="3"/>
  <c r="H178" i="3"/>
  <c r="F178" i="3"/>
  <c r="G178" i="3" s="1"/>
  <c r="L177" i="3"/>
  <c r="K177" i="3"/>
  <c r="J177" i="3"/>
  <c r="H177" i="3"/>
  <c r="F177" i="3"/>
  <c r="G177" i="3" s="1"/>
  <c r="L176" i="3"/>
  <c r="K176" i="3"/>
  <c r="J176" i="3"/>
  <c r="H176" i="3"/>
  <c r="F176" i="3"/>
  <c r="G176" i="3" s="1"/>
  <c r="L175" i="3"/>
  <c r="K175" i="3"/>
  <c r="J175" i="3"/>
  <c r="H175" i="3"/>
  <c r="F175" i="3"/>
  <c r="G175" i="3" s="1"/>
  <c r="L174" i="3"/>
  <c r="K174" i="3"/>
  <c r="J174" i="3"/>
  <c r="H174" i="3"/>
  <c r="F174" i="3"/>
  <c r="G174" i="3" s="1"/>
  <c r="L173" i="3"/>
  <c r="K173" i="3"/>
  <c r="J173" i="3"/>
  <c r="H173" i="3"/>
  <c r="F173" i="3"/>
  <c r="G173" i="3" s="1"/>
  <c r="L172" i="3"/>
  <c r="K172" i="3"/>
  <c r="J172" i="3"/>
  <c r="H172" i="3"/>
  <c r="F172" i="3"/>
  <c r="G172" i="3" s="1"/>
  <c r="L169" i="3"/>
  <c r="K169" i="3"/>
  <c r="J169" i="3"/>
  <c r="H169" i="3"/>
  <c r="L168" i="3"/>
  <c r="K168" i="3"/>
  <c r="J168" i="3"/>
  <c r="H168" i="3"/>
  <c r="L167" i="3"/>
  <c r="K167" i="3"/>
  <c r="J167" i="3"/>
  <c r="H167" i="3"/>
  <c r="L166" i="3"/>
  <c r="K166" i="3"/>
  <c r="J166" i="3"/>
  <c r="H166" i="3"/>
  <c r="L165" i="3"/>
  <c r="K165" i="3"/>
  <c r="J165" i="3"/>
  <c r="H165" i="3"/>
  <c r="E165" i="3"/>
  <c r="F165" i="3" s="1"/>
  <c r="G165" i="3" s="1"/>
  <c r="L164" i="3"/>
  <c r="K164" i="3"/>
  <c r="J164" i="3"/>
  <c r="H164" i="3"/>
  <c r="E164" i="3"/>
  <c r="F164" i="3" s="1"/>
  <c r="G164" i="3" s="1"/>
  <c r="L163" i="3"/>
  <c r="K163" i="3"/>
  <c r="J163" i="3"/>
  <c r="H163" i="3"/>
  <c r="E163" i="3"/>
  <c r="F163" i="3" s="1"/>
  <c r="G163" i="3" s="1"/>
  <c r="L162" i="3"/>
  <c r="K162" i="3"/>
  <c r="J162" i="3"/>
  <c r="H162" i="3"/>
  <c r="E162" i="3"/>
  <c r="F162" i="3" s="1"/>
  <c r="G162" i="3" s="1"/>
  <c r="L161" i="3"/>
  <c r="K161" i="3"/>
  <c r="J161" i="3"/>
  <c r="H161" i="3"/>
  <c r="E161" i="3"/>
  <c r="F161" i="3" s="1"/>
  <c r="G161" i="3" s="1"/>
  <c r="L160" i="3"/>
  <c r="K160" i="3"/>
  <c r="J160" i="3"/>
  <c r="H160" i="3"/>
  <c r="E160" i="3"/>
  <c r="F160" i="3" s="1"/>
  <c r="G160" i="3" s="1"/>
  <c r="L159" i="3"/>
  <c r="K159" i="3"/>
  <c r="J159" i="3"/>
  <c r="H159" i="3"/>
  <c r="E159" i="3"/>
  <c r="F159" i="3" s="1"/>
  <c r="G159" i="3" s="1"/>
  <c r="L158" i="3"/>
  <c r="K158" i="3"/>
  <c r="J158" i="3"/>
  <c r="H158" i="3"/>
  <c r="E158" i="3"/>
  <c r="F158" i="3" s="1"/>
  <c r="G158" i="3" s="1"/>
  <c r="L157" i="3"/>
  <c r="K157" i="3"/>
  <c r="J157" i="3"/>
  <c r="H157" i="3"/>
  <c r="E157" i="3"/>
  <c r="F157" i="3" s="1"/>
  <c r="G157" i="3" s="1"/>
  <c r="L156" i="3"/>
  <c r="K156" i="3"/>
  <c r="J156" i="3"/>
  <c r="H156" i="3"/>
  <c r="E156" i="3"/>
  <c r="F156" i="3" s="1"/>
  <c r="G156" i="3" s="1"/>
  <c r="L155" i="3"/>
  <c r="K155" i="3"/>
  <c r="J155" i="3"/>
  <c r="H155" i="3"/>
  <c r="E155" i="3"/>
  <c r="F155" i="3" s="1"/>
  <c r="G155" i="3" s="1"/>
  <c r="L154" i="3"/>
  <c r="K154" i="3"/>
  <c r="J154" i="3"/>
  <c r="H154" i="3"/>
  <c r="E154" i="3"/>
  <c r="F154" i="3" s="1"/>
  <c r="G154" i="3" s="1"/>
  <c r="L153" i="3"/>
  <c r="K153" i="3"/>
  <c r="J153" i="3"/>
  <c r="H153" i="3"/>
  <c r="E153" i="3"/>
  <c r="F153" i="3" s="1"/>
  <c r="G153" i="3" s="1"/>
  <c r="L152" i="3"/>
  <c r="K152" i="3"/>
  <c r="J152" i="3"/>
  <c r="H152" i="3"/>
  <c r="E152" i="3"/>
  <c r="F152" i="3" s="1"/>
  <c r="G152" i="3" s="1"/>
  <c r="L151" i="3"/>
  <c r="K151" i="3"/>
  <c r="J151" i="3"/>
  <c r="H151" i="3"/>
  <c r="E151" i="3"/>
  <c r="F151" i="3" s="1"/>
  <c r="G151" i="3" s="1"/>
  <c r="L150" i="3"/>
  <c r="K150" i="3"/>
  <c r="J150" i="3"/>
  <c r="H150" i="3"/>
  <c r="E150" i="3"/>
  <c r="F150" i="3" s="1"/>
  <c r="G150" i="3" s="1"/>
  <c r="L149" i="3"/>
  <c r="K149" i="3"/>
  <c r="J149" i="3"/>
  <c r="H149" i="3"/>
  <c r="E149" i="3"/>
  <c r="F149" i="3" s="1"/>
  <c r="G149" i="3" s="1"/>
  <c r="L148" i="3"/>
  <c r="K148" i="3"/>
  <c r="J148" i="3"/>
  <c r="H148" i="3"/>
  <c r="E148" i="3"/>
  <c r="F148" i="3" s="1"/>
  <c r="G148" i="3" s="1"/>
  <c r="L147" i="3"/>
  <c r="K147" i="3"/>
  <c r="J147" i="3"/>
  <c r="H147" i="3"/>
  <c r="E147" i="3"/>
  <c r="F147" i="3" s="1"/>
  <c r="G147" i="3" s="1"/>
  <c r="L146" i="3"/>
  <c r="K146" i="3"/>
  <c r="J146" i="3"/>
  <c r="H146" i="3"/>
  <c r="E146" i="3"/>
  <c r="F146" i="3" s="1"/>
  <c r="G146" i="3" s="1"/>
  <c r="L145" i="3"/>
  <c r="K145" i="3"/>
  <c r="J145" i="3"/>
  <c r="H145" i="3"/>
  <c r="E145" i="3"/>
  <c r="F145" i="3" s="1"/>
  <c r="G145" i="3" s="1"/>
  <c r="L144" i="3"/>
  <c r="K144" i="3"/>
  <c r="J144" i="3"/>
  <c r="H144" i="3"/>
  <c r="E144" i="3"/>
  <c r="F144" i="3" s="1"/>
  <c r="G144" i="3" s="1"/>
  <c r="L143" i="3"/>
  <c r="K143" i="3"/>
  <c r="J143" i="3"/>
  <c r="H143" i="3"/>
  <c r="E143" i="3"/>
  <c r="F143" i="3" s="1"/>
  <c r="G143" i="3" s="1"/>
  <c r="L142" i="3"/>
  <c r="K142" i="3"/>
  <c r="J142" i="3"/>
  <c r="H142" i="3"/>
  <c r="E142" i="3"/>
  <c r="F142" i="3" s="1"/>
  <c r="G142" i="3" s="1"/>
  <c r="L141" i="3"/>
  <c r="K141" i="3"/>
  <c r="J141" i="3"/>
  <c r="H141" i="3"/>
  <c r="E141" i="3"/>
  <c r="F141" i="3" s="1"/>
  <c r="G141" i="3" s="1"/>
  <c r="L140" i="3"/>
  <c r="K140" i="3"/>
  <c r="J140" i="3"/>
  <c r="H140" i="3"/>
  <c r="E140" i="3"/>
  <c r="F140" i="3" s="1"/>
  <c r="G140" i="3" s="1"/>
  <c r="L139" i="3"/>
  <c r="K139" i="3"/>
  <c r="J139" i="3"/>
  <c r="H139" i="3"/>
  <c r="E139" i="3"/>
  <c r="F139" i="3" s="1"/>
  <c r="G139" i="3" s="1"/>
  <c r="L138" i="3"/>
  <c r="K138" i="3"/>
  <c r="J138" i="3"/>
  <c r="H138" i="3"/>
  <c r="E138" i="3"/>
  <c r="F138" i="3" s="1"/>
  <c r="G138" i="3" s="1"/>
  <c r="L137" i="3"/>
  <c r="K137" i="3"/>
  <c r="J137" i="3"/>
  <c r="H137" i="3"/>
  <c r="E137" i="3"/>
  <c r="F137" i="3" s="1"/>
  <c r="G137" i="3" s="1"/>
  <c r="L136" i="3"/>
  <c r="K136" i="3"/>
  <c r="J136" i="3"/>
  <c r="H136" i="3"/>
  <c r="E136" i="3"/>
  <c r="F136" i="3" s="1"/>
  <c r="G136" i="3" s="1"/>
  <c r="L135" i="3"/>
  <c r="K135" i="3"/>
  <c r="J135" i="3"/>
  <c r="H135" i="3"/>
  <c r="E135" i="3"/>
  <c r="F135" i="3" s="1"/>
  <c r="G135" i="3" s="1"/>
  <c r="L134" i="3"/>
  <c r="K134" i="3"/>
  <c r="J134" i="3"/>
  <c r="H134" i="3"/>
  <c r="E134" i="3"/>
  <c r="F134" i="3" s="1"/>
  <c r="G134" i="3" s="1"/>
  <c r="L133" i="3"/>
  <c r="K133" i="3"/>
  <c r="J133" i="3"/>
  <c r="H133" i="3"/>
  <c r="E133" i="3"/>
  <c r="F133" i="3" s="1"/>
  <c r="G133" i="3" s="1"/>
  <c r="L132" i="3"/>
  <c r="K132" i="3"/>
  <c r="J132" i="3"/>
  <c r="H132" i="3"/>
  <c r="E132" i="3"/>
  <c r="F132" i="3" s="1"/>
  <c r="G132" i="3" s="1"/>
  <c r="L131" i="3"/>
  <c r="K131" i="3"/>
  <c r="J131" i="3"/>
  <c r="H131" i="3"/>
  <c r="E131" i="3"/>
  <c r="F131" i="3" s="1"/>
  <c r="G131" i="3" s="1"/>
  <c r="L130" i="3"/>
  <c r="K130" i="3"/>
  <c r="J130" i="3"/>
  <c r="H130" i="3"/>
  <c r="E130" i="3"/>
  <c r="F130" i="3" s="1"/>
  <c r="G130" i="3" s="1"/>
  <c r="L129" i="3"/>
  <c r="K129" i="3"/>
  <c r="J129" i="3"/>
  <c r="H129" i="3"/>
  <c r="E129" i="3"/>
  <c r="F129" i="3" s="1"/>
  <c r="G129" i="3" s="1"/>
  <c r="L128" i="3"/>
  <c r="K128" i="3"/>
  <c r="J128" i="3"/>
  <c r="H128" i="3"/>
  <c r="E128" i="3"/>
  <c r="F128" i="3" s="1"/>
  <c r="G128" i="3" s="1"/>
  <c r="L127" i="3"/>
  <c r="M127" i="3" s="1"/>
  <c r="K127" i="3"/>
  <c r="J127" i="3"/>
  <c r="H127" i="3"/>
  <c r="E127" i="3"/>
  <c r="F127" i="3" s="1"/>
  <c r="G127" i="3" s="1"/>
  <c r="L126" i="3"/>
  <c r="K126" i="3"/>
  <c r="J126" i="3"/>
  <c r="H126" i="3"/>
  <c r="E126" i="3"/>
  <c r="F126" i="3" s="1"/>
  <c r="G126" i="3" s="1"/>
  <c r="L125" i="3"/>
  <c r="K125" i="3"/>
  <c r="J125" i="3"/>
  <c r="H125" i="3"/>
  <c r="E125" i="3"/>
  <c r="F125" i="3" s="1"/>
  <c r="G125" i="3" s="1"/>
  <c r="L124" i="3"/>
  <c r="K124" i="3"/>
  <c r="J124" i="3"/>
  <c r="H124" i="3"/>
  <c r="E124" i="3"/>
  <c r="F124" i="3" s="1"/>
  <c r="G124" i="3" s="1"/>
  <c r="L123" i="3"/>
  <c r="K123" i="3"/>
  <c r="J123" i="3"/>
  <c r="H123" i="3"/>
  <c r="E123" i="3"/>
  <c r="F123" i="3" s="1"/>
  <c r="G123" i="3" s="1"/>
  <c r="L122" i="3"/>
  <c r="K122" i="3"/>
  <c r="J122" i="3"/>
  <c r="H122" i="3"/>
  <c r="E122" i="3"/>
  <c r="F122" i="3" s="1"/>
  <c r="G122" i="3" s="1"/>
  <c r="L121" i="3"/>
  <c r="K121" i="3"/>
  <c r="J121" i="3"/>
  <c r="H121" i="3"/>
  <c r="E121" i="3"/>
  <c r="F121" i="3" s="1"/>
  <c r="G121" i="3" s="1"/>
  <c r="L120" i="3"/>
  <c r="K120" i="3"/>
  <c r="J120" i="3"/>
  <c r="H120" i="3"/>
  <c r="E120" i="3"/>
  <c r="F120" i="3" s="1"/>
  <c r="G120" i="3" s="1"/>
  <c r="L119" i="3"/>
  <c r="K119" i="3"/>
  <c r="J119" i="3"/>
  <c r="H119" i="3"/>
  <c r="E119" i="3"/>
  <c r="F119" i="3" s="1"/>
  <c r="G119" i="3" s="1"/>
  <c r="L118" i="3"/>
  <c r="K118" i="3"/>
  <c r="J118" i="3"/>
  <c r="H118" i="3"/>
  <c r="E118" i="3"/>
  <c r="F118" i="3" s="1"/>
  <c r="G118" i="3" s="1"/>
  <c r="L117" i="3"/>
  <c r="K117" i="3"/>
  <c r="J117" i="3"/>
  <c r="H117" i="3"/>
  <c r="E117" i="3"/>
  <c r="F117" i="3" s="1"/>
  <c r="G117" i="3" s="1"/>
  <c r="L116" i="3"/>
  <c r="K116" i="3"/>
  <c r="J116" i="3"/>
  <c r="H116" i="3"/>
  <c r="E116" i="3"/>
  <c r="F116" i="3" s="1"/>
  <c r="G116" i="3" s="1"/>
  <c r="L115" i="3"/>
  <c r="K115" i="3"/>
  <c r="J115" i="3"/>
  <c r="H115" i="3"/>
  <c r="E115" i="3"/>
  <c r="F115" i="3" s="1"/>
  <c r="G115" i="3" s="1"/>
  <c r="L114" i="3"/>
  <c r="K114" i="3"/>
  <c r="J114" i="3"/>
  <c r="H114" i="3"/>
  <c r="E114" i="3"/>
  <c r="F114" i="3" s="1"/>
  <c r="G114" i="3" s="1"/>
  <c r="L113" i="3"/>
  <c r="K113" i="3"/>
  <c r="J113" i="3"/>
  <c r="H113" i="3"/>
  <c r="E113" i="3"/>
  <c r="F113" i="3" s="1"/>
  <c r="G113" i="3" s="1"/>
  <c r="L112" i="3"/>
  <c r="K112" i="3"/>
  <c r="J112" i="3"/>
  <c r="H112" i="3"/>
  <c r="E112" i="3"/>
  <c r="F112" i="3" s="1"/>
  <c r="G112" i="3" s="1"/>
  <c r="L111" i="3"/>
  <c r="K111" i="3"/>
  <c r="J111" i="3"/>
  <c r="H111" i="3"/>
  <c r="E111" i="3"/>
  <c r="F111" i="3" s="1"/>
  <c r="G111" i="3" s="1"/>
  <c r="L110" i="3"/>
  <c r="K110" i="3"/>
  <c r="J110" i="3"/>
  <c r="H110" i="3"/>
  <c r="E110" i="3"/>
  <c r="F110" i="3" s="1"/>
  <c r="G110" i="3" s="1"/>
  <c r="L109" i="3"/>
  <c r="K109" i="3"/>
  <c r="J109" i="3"/>
  <c r="H109" i="3"/>
  <c r="E109" i="3"/>
  <c r="F109" i="3" s="1"/>
  <c r="G109" i="3" s="1"/>
  <c r="L108" i="3"/>
  <c r="K108" i="3"/>
  <c r="J108" i="3"/>
  <c r="H108" i="3"/>
  <c r="E108" i="3"/>
  <c r="F108" i="3" s="1"/>
  <c r="G108" i="3" s="1"/>
  <c r="L107" i="3"/>
  <c r="K107" i="3"/>
  <c r="J107" i="3"/>
  <c r="H107" i="3"/>
  <c r="E107" i="3"/>
  <c r="F107" i="3" s="1"/>
  <c r="G107" i="3" s="1"/>
  <c r="L106" i="3"/>
  <c r="K106" i="3"/>
  <c r="J106" i="3"/>
  <c r="H106" i="3"/>
  <c r="E106" i="3"/>
  <c r="F106" i="3" s="1"/>
  <c r="G106" i="3" s="1"/>
  <c r="L105" i="3"/>
  <c r="K105" i="3"/>
  <c r="J105" i="3"/>
  <c r="H105" i="3"/>
  <c r="E105" i="3"/>
  <c r="F105" i="3" s="1"/>
  <c r="G105" i="3" s="1"/>
  <c r="L104" i="3"/>
  <c r="K104" i="3"/>
  <c r="J104" i="3"/>
  <c r="H104" i="3"/>
  <c r="E104" i="3"/>
  <c r="F104" i="3" s="1"/>
  <c r="G104" i="3" s="1"/>
  <c r="L103" i="3"/>
  <c r="K103" i="3"/>
  <c r="J103" i="3"/>
  <c r="H103" i="3"/>
  <c r="E103" i="3"/>
  <c r="F103" i="3" s="1"/>
  <c r="G103" i="3" s="1"/>
  <c r="L102" i="3"/>
  <c r="K102" i="3"/>
  <c r="J102" i="3"/>
  <c r="H102" i="3"/>
  <c r="E102" i="3"/>
  <c r="F102" i="3" s="1"/>
  <c r="G102" i="3" s="1"/>
  <c r="L101" i="3"/>
  <c r="K101" i="3"/>
  <c r="J101" i="3"/>
  <c r="H101" i="3"/>
  <c r="E101" i="3"/>
  <c r="F101" i="3" s="1"/>
  <c r="G101" i="3" s="1"/>
  <c r="L100" i="3"/>
  <c r="K100" i="3"/>
  <c r="J100" i="3"/>
  <c r="H100" i="3"/>
  <c r="E100" i="3"/>
  <c r="F100" i="3" s="1"/>
  <c r="G100" i="3" s="1"/>
  <c r="L99" i="3"/>
  <c r="K99" i="3"/>
  <c r="J99" i="3"/>
  <c r="H99" i="3"/>
  <c r="E99" i="3"/>
  <c r="F99" i="3" s="1"/>
  <c r="G99" i="3" s="1"/>
  <c r="L98" i="3"/>
  <c r="K98" i="3"/>
  <c r="J98" i="3"/>
  <c r="H98" i="3"/>
  <c r="E98" i="3"/>
  <c r="F98" i="3" s="1"/>
  <c r="L97" i="3"/>
  <c r="K97" i="3"/>
  <c r="J97" i="3"/>
  <c r="H97" i="3"/>
  <c r="E97" i="3"/>
  <c r="F97" i="3" s="1"/>
  <c r="G97" i="3" s="1"/>
  <c r="L96" i="3"/>
  <c r="K96" i="3"/>
  <c r="J96" i="3"/>
  <c r="H96" i="3"/>
  <c r="E96" i="3"/>
  <c r="F96" i="3" s="1"/>
  <c r="G96" i="3" s="1"/>
  <c r="L95" i="3"/>
  <c r="K95" i="3"/>
  <c r="J95" i="3"/>
  <c r="H95" i="3"/>
  <c r="E95" i="3"/>
  <c r="F95" i="3" s="1"/>
  <c r="G95" i="3" s="1"/>
  <c r="L94" i="3"/>
  <c r="K94" i="3"/>
  <c r="J94" i="3"/>
  <c r="H94" i="3"/>
  <c r="E94" i="3"/>
  <c r="F94" i="3" s="1"/>
  <c r="G94" i="3" s="1"/>
  <c r="L93" i="3"/>
  <c r="K93" i="3"/>
  <c r="J93" i="3"/>
  <c r="H93" i="3"/>
  <c r="E93" i="3"/>
  <c r="F93" i="3" s="1"/>
  <c r="G93" i="3" s="1"/>
  <c r="L92" i="3"/>
  <c r="K92" i="3"/>
  <c r="J92" i="3"/>
  <c r="H92" i="3"/>
  <c r="E92" i="3"/>
  <c r="F92" i="3" s="1"/>
  <c r="G92" i="3" s="1"/>
  <c r="L91" i="3"/>
  <c r="K91" i="3"/>
  <c r="J91" i="3"/>
  <c r="H91" i="3"/>
  <c r="E91" i="3"/>
  <c r="F91" i="3" s="1"/>
  <c r="G91" i="3" s="1"/>
  <c r="L90" i="3"/>
  <c r="K90" i="3"/>
  <c r="J90" i="3"/>
  <c r="H90" i="3"/>
  <c r="E90" i="3"/>
  <c r="F90" i="3" s="1"/>
  <c r="G90" i="3" s="1"/>
  <c r="L89" i="3"/>
  <c r="K89" i="3"/>
  <c r="J89" i="3"/>
  <c r="H89" i="3"/>
  <c r="E89" i="3"/>
  <c r="F89" i="3" s="1"/>
  <c r="G89" i="3" s="1"/>
  <c r="L88" i="3"/>
  <c r="K88" i="3"/>
  <c r="J88" i="3"/>
  <c r="H88" i="3"/>
  <c r="E88" i="3"/>
  <c r="F88" i="3" s="1"/>
  <c r="G88" i="3" s="1"/>
  <c r="L87" i="3"/>
  <c r="K87" i="3"/>
  <c r="J87" i="3"/>
  <c r="H87" i="3"/>
  <c r="E87" i="3"/>
  <c r="F87" i="3" s="1"/>
  <c r="G87" i="3" s="1"/>
  <c r="L86" i="3"/>
  <c r="K86" i="3"/>
  <c r="J86" i="3"/>
  <c r="H86" i="3"/>
  <c r="E86" i="3"/>
  <c r="F86" i="3" s="1"/>
  <c r="G86" i="3" s="1"/>
  <c r="L85" i="3"/>
  <c r="K85" i="3"/>
  <c r="J85" i="3"/>
  <c r="H85" i="3"/>
  <c r="E85" i="3"/>
  <c r="F85" i="3" s="1"/>
  <c r="G85" i="3" s="1"/>
  <c r="L84" i="3"/>
  <c r="K84" i="3"/>
  <c r="J84" i="3"/>
  <c r="H84" i="3"/>
  <c r="E84" i="3"/>
  <c r="F84" i="3" s="1"/>
  <c r="G84" i="3" s="1"/>
  <c r="L83" i="3"/>
  <c r="K83" i="3"/>
  <c r="J83" i="3"/>
  <c r="H83" i="3"/>
  <c r="E83" i="3"/>
  <c r="F83" i="3" s="1"/>
  <c r="G83" i="3" s="1"/>
  <c r="L82" i="3"/>
  <c r="K82" i="3"/>
  <c r="J82" i="3"/>
  <c r="H82" i="3"/>
  <c r="E82" i="3"/>
  <c r="F82" i="3" s="1"/>
  <c r="G82" i="3" s="1"/>
  <c r="L81" i="3"/>
  <c r="K81" i="3"/>
  <c r="J81" i="3"/>
  <c r="H81" i="3"/>
  <c r="E81" i="3"/>
  <c r="F81" i="3" s="1"/>
  <c r="G81" i="3" s="1"/>
  <c r="L80" i="3"/>
  <c r="K80" i="3"/>
  <c r="J80" i="3"/>
  <c r="H80" i="3"/>
  <c r="E80" i="3"/>
  <c r="F80" i="3" s="1"/>
  <c r="G80" i="3" s="1"/>
  <c r="L79" i="3"/>
  <c r="K79" i="3"/>
  <c r="J79" i="3"/>
  <c r="H79" i="3"/>
  <c r="E79" i="3"/>
  <c r="F79" i="3" s="1"/>
  <c r="G79" i="3" s="1"/>
  <c r="L78" i="3"/>
  <c r="K78" i="3"/>
  <c r="J78" i="3"/>
  <c r="H78" i="3"/>
  <c r="E78" i="3"/>
  <c r="F78" i="3" s="1"/>
  <c r="G78" i="3" s="1"/>
  <c r="L77" i="3"/>
  <c r="K77" i="3"/>
  <c r="J77" i="3"/>
  <c r="H77" i="3"/>
  <c r="E77" i="3"/>
  <c r="F77" i="3" s="1"/>
  <c r="G77" i="3" s="1"/>
  <c r="L76" i="3"/>
  <c r="K76" i="3"/>
  <c r="J76" i="3"/>
  <c r="H76" i="3"/>
  <c r="E76" i="3"/>
  <c r="F76" i="3" s="1"/>
  <c r="G76" i="3" s="1"/>
  <c r="L75" i="3"/>
  <c r="K75" i="3"/>
  <c r="J75" i="3"/>
  <c r="H75" i="3"/>
  <c r="E75" i="3"/>
  <c r="F75" i="3" s="1"/>
  <c r="G75" i="3" s="1"/>
  <c r="L74" i="3"/>
  <c r="K74" i="3"/>
  <c r="J74" i="3"/>
  <c r="H74" i="3"/>
  <c r="E74" i="3"/>
  <c r="F74" i="3" s="1"/>
  <c r="G74" i="3" s="1"/>
  <c r="L73" i="3"/>
  <c r="K73" i="3"/>
  <c r="J73" i="3"/>
  <c r="H73" i="3"/>
  <c r="E73" i="3"/>
  <c r="F73" i="3" s="1"/>
  <c r="G73" i="3" s="1"/>
  <c r="L72" i="3"/>
  <c r="K72" i="3"/>
  <c r="J72" i="3"/>
  <c r="H72" i="3"/>
  <c r="E72" i="3"/>
  <c r="F72" i="3" s="1"/>
  <c r="G72" i="3" s="1"/>
  <c r="L71" i="3"/>
  <c r="K71" i="3"/>
  <c r="J71" i="3"/>
  <c r="H71" i="3"/>
  <c r="E71" i="3"/>
  <c r="F71" i="3" s="1"/>
  <c r="G71" i="3" s="1"/>
  <c r="L70" i="3"/>
  <c r="K70" i="3"/>
  <c r="J70" i="3"/>
  <c r="H70" i="3"/>
  <c r="E70" i="3"/>
  <c r="F70" i="3" s="1"/>
  <c r="G70" i="3" s="1"/>
  <c r="L69" i="3"/>
  <c r="K69" i="3"/>
  <c r="J69" i="3"/>
  <c r="H69" i="3"/>
  <c r="E69" i="3"/>
  <c r="F69" i="3" s="1"/>
  <c r="G69" i="3" s="1"/>
  <c r="L68" i="3"/>
  <c r="K68" i="3"/>
  <c r="J68" i="3"/>
  <c r="H68" i="3"/>
  <c r="E68" i="3"/>
  <c r="F68" i="3" s="1"/>
  <c r="G68" i="3" s="1"/>
  <c r="L67" i="3"/>
  <c r="K67" i="3"/>
  <c r="J67" i="3"/>
  <c r="H67" i="3"/>
  <c r="E67" i="3"/>
  <c r="F67" i="3" s="1"/>
  <c r="G67" i="3" s="1"/>
  <c r="L66" i="3"/>
  <c r="K66" i="3"/>
  <c r="J66" i="3"/>
  <c r="H66" i="3"/>
  <c r="E66" i="3"/>
  <c r="F66" i="3" s="1"/>
  <c r="G66" i="3" s="1"/>
  <c r="L65" i="3"/>
  <c r="K65" i="3"/>
  <c r="J65" i="3"/>
  <c r="H65" i="3"/>
  <c r="E65" i="3"/>
  <c r="F65" i="3" s="1"/>
  <c r="G65" i="3" s="1"/>
  <c r="L64" i="3"/>
  <c r="K64" i="3"/>
  <c r="J64" i="3"/>
  <c r="H64" i="3"/>
  <c r="E64" i="3"/>
  <c r="F64" i="3" s="1"/>
  <c r="G64" i="3" s="1"/>
  <c r="L63" i="3"/>
  <c r="K63" i="3"/>
  <c r="J63" i="3"/>
  <c r="H63" i="3"/>
  <c r="E63" i="3"/>
  <c r="F63" i="3" s="1"/>
  <c r="G63" i="3" s="1"/>
  <c r="L62" i="3"/>
  <c r="K62" i="3"/>
  <c r="J62" i="3"/>
  <c r="H62" i="3"/>
  <c r="E62" i="3"/>
  <c r="F62" i="3" s="1"/>
  <c r="G62" i="3" s="1"/>
  <c r="L61" i="3"/>
  <c r="K61" i="3"/>
  <c r="J61" i="3"/>
  <c r="H61" i="3"/>
  <c r="E61" i="3"/>
  <c r="F61" i="3" s="1"/>
  <c r="G61" i="3" s="1"/>
  <c r="L60" i="3"/>
  <c r="K60" i="3"/>
  <c r="J60" i="3"/>
  <c r="H60" i="3"/>
  <c r="E60" i="3"/>
  <c r="F60" i="3" s="1"/>
  <c r="G60" i="3" s="1"/>
  <c r="L59" i="3"/>
  <c r="K59" i="3"/>
  <c r="J59" i="3"/>
  <c r="H59" i="3"/>
  <c r="E59" i="3"/>
  <c r="F59" i="3" s="1"/>
  <c r="G59" i="3" s="1"/>
  <c r="L58" i="3"/>
  <c r="K58" i="3"/>
  <c r="J58" i="3"/>
  <c r="H58" i="3"/>
  <c r="E58" i="3"/>
  <c r="F58" i="3" s="1"/>
  <c r="G58" i="3" s="1"/>
  <c r="L57" i="3"/>
  <c r="K57" i="3"/>
  <c r="J57" i="3"/>
  <c r="H57" i="3"/>
  <c r="E57" i="3"/>
  <c r="F57" i="3" s="1"/>
  <c r="G57" i="3" s="1"/>
  <c r="L56" i="3"/>
  <c r="K56" i="3"/>
  <c r="J56" i="3"/>
  <c r="H56" i="3"/>
  <c r="E56" i="3"/>
  <c r="F56" i="3" s="1"/>
  <c r="G56" i="3" s="1"/>
  <c r="L55" i="3"/>
  <c r="K55" i="3"/>
  <c r="J55" i="3"/>
  <c r="H55" i="3"/>
  <c r="E55" i="3"/>
  <c r="F55" i="3" s="1"/>
  <c r="G55" i="3" s="1"/>
  <c r="L54" i="3"/>
  <c r="K54" i="3"/>
  <c r="J54" i="3"/>
  <c r="H54" i="3"/>
  <c r="E54" i="3"/>
  <c r="F54" i="3" s="1"/>
  <c r="G54" i="3" s="1"/>
  <c r="L53" i="3"/>
  <c r="K53" i="3"/>
  <c r="J53" i="3"/>
  <c r="H53" i="3"/>
  <c r="E53" i="3"/>
  <c r="F53" i="3" s="1"/>
  <c r="G53" i="3" s="1"/>
  <c r="L52" i="3"/>
  <c r="K52" i="3"/>
  <c r="J52" i="3"/>
  <c r="H52" i="3"/>
  <c r="E52" i="3"/>
  <c r="F52" i="3" s="1"/>
  <c r="G52" i="3" s="1"/>
  <c r="L51" i="3"/>
  <c r="K51" i="3"/>
  <c r="J51" i="3"/>
  <c r="H51" i="3"/>
  <c r="E51" i="3"/>
  <c r="F51" i="3" s="1"/>
  <c r="G51" i="3" s="1"/>
  <c r="L50" i="3"/>
  <c r="K50" i="3"/>
  <c r="J50" i="3"/>
  <c r="H50" i="3"/>
  <c r="E50" i="3"/>
  <c r="F50" i="3" s="1"/>
  <c r="G50" i="3" s="1"/>
  <c r="L49" i="3"/>
  <c r="K49" i="3"/>
  <c r="J49" i="3"/>
  <c r="H49" i="3"/>
  <c r="E49" i="3"/>
  <c r="F49" i="3" s="1"/>
  <c r="G49" i="3" s="1"/>
  <c r="L48" i="3"/>
  <c r="K48" i="3"/>
  <c r="J48" i="3"/>
  <c r="H48" i="3"/>
  <c r="E48" i="3"/>
  <c r="F48" i="3" s="1"/>
  <c r="G48" i="3" s="1"/>
  <c r="L47" i="3"/>
  <c r="K47" i="3"/>
  <c r="J47" i="3"/>
  <c r="H47" i="3"/>
  <c r="E47" i="3"/>
  <c r="F47" i="3" s="1"/>
  <c r="G47" i="3" s="1"/>
  <c r="L46" i="3"/>
  <c r="K46" i="3"/>
  <c r="J46" i="3"/>
  <c r="H46" i="3"/>
  <c r="E46" i="3"/>
  <c r="F46" i="3" s="1"/>
  <c r="G46" i="3" s="1"/>
  <c r="L45" i="3"/>
  <c r="K45" i="3"/>
  <c r="J45" i="3"/>
  <c r="H45" i="3"/>
  <c r="E45" i="3"/>
  <c r="F45" i="3" s="1"/>
  <c r="G45" i="3" s="1"/>
  <c r="L44" i="3"/>
  <c r="K44" i="3"/>
  <c r="J44" i="3"/>
  <c r="H44" i="3"/>
  <c r="E44" i="3"/>
  <c r="F44" i="3" s="1"/>
  <c r="G44" i="3" s="1"/>
  <c r="L43" i="3"/>
  <c r="K43" i="3"/>
  <c r="J43" i="3"/>
  <c r="H43" i="3"/>
  <c r="E43" i="3"/>
  <c r="F43" i="3" s="1"/>
  <c r="G43" i="3" s="1"/>
  <c r="L42" i="3"/>
  <c r="K42" i="3"/>
  <c r="J42" i="3"/>
  <c r="H42" i="3"/>
  <c r="E42" i="3"/>
  <c r="F42" i="3" s="1"/>
  <c r="G42" i="3" s="1"/>
  <c r="L41" i="3"/>
  <c r="K41" i="3"/>
  <c r="J41" i="3"/>
  <c r="H41" i="3"/>
  <c r="E41" i="3"/>
  <c r="F41" i="3" s="1"/>
  <c r="G41" i="3" s="1"/>
  <c r="L40" i="3"/>
  <c r="K40" i="3"/>
  <c r="J40" i="3"/>
  <c r="H40" i="3"/>
  <c r="E40" i="3"/>
  <c r="F40" i="3" s="1"/>
  <c r="G40" i="3" s="1"/>
  <c r="L39" i="3"/>
  <c r="K39" i="3"/>
  <c r="J39" i="3"/>
  <c r="H39" i="3"/>
  <c r="E39" i="3"/>
  <c r="F39" i="3" s="1"/>
  <c r="G39" i="3" s="1"/>
  <c r="L38" i="3"/>
  <c r="K38" i="3"/>
  <c r="J38" i="3"/>
  <c r="H38" i="3"/>
  <c r="E38" i="3"/>
  <c r="F38" i="3" s="1"/>
  <c r="G38" i="3" s="1"/>
  <c r="L37" i="3"/>
  <c r="K37" i="3"/>
  <c r="J37" i="3"/>
  <c r="H37" i="3"/>
  <c r="E37" i="3"/>
  <c r="F37" i="3" s="1"/>
  <c r="G37" i="3" s="1"/>
  <c r="L36" i="3"/>
  <c r="M36" i="3" s="1"/>
  <c r="K36" i="3"/>
  <c r="J36" i="3"/>
  <c r="H36" i="3"/>
  <c r="E36" i="3"/>
  <c r="F36" i="3" s="1"/>
  <c r="G36" i="3" s="1"/>
  <c r="L35" i="3"/>
  <c r="K35" i="3"/>
  <c r="J35" i="3"/>
  <c r="H35" i="3"/>
  <c r="E35" i="3"/>
  <c r="F35" i="3" s="1"/>
  <c r="G35" i="3" s="1"/>
  <c r="L34" i="3"/>
  <c r="K34" i="3"/>
  <c r="J34" i="3"/>
  <c r="H34" i="3"/>
  <c r="E34" i="3"/>
  <c r="F34" i="3" s="1"/>
  <c r="G34" i="3" s="1"/>
  <c r="L33" i="3"/>
  <c r="K33" i="3"/>
  <c r="J33" i="3"/>
  <c r="H33" i="3"/>
  <c r="E33" i="3"/>
  <c r="F33" i="3" s="1"/>
  <c r="G33" i="3" s="1"/>
  <c r="L32" i="3"/>
  <c r="K32" i="3"/>
  <c r="J32" i="3"/>
  <c r="H32" i="3"/>
  <c r="E32" i="3"/>
  <c r="F32" i="3" s="1"/>
  <c r="G32" i="3" s="1"/>
  <c r="L31" i="3"/>
  <c r="K31" i="3"/>
  <c r="J31" i="3"/>
  <c r="H31" i="3"/>
  <c r="E31" i="3"/>
  <c r="F31" i="3" s="1"/>
  <c r="G31" i="3" s="1"/>
  <c r="L30" i="3"/>
  <c r="K30" i="3"/>
  <c r="J30" i="3"/>
  <c r="H30" i="3"/>
  <c r="E30" i="3"/>
  <c r="F30" i="3" s="1"/>
  <c r="G30" i="3" s="1"/>
  <c r="L29" i="3"/>
  <c r="K29" i="3"/>
  <c r="J29" i="3"/>
  <c r="H29" i="3"/>
  <c r="E29" i="3"/>
  <c r="F29" i="3" s="1"/>
  <c r="G29" i="3" s="1"/>
  <c r="L28" i="3"/>
  <c r="K28" i="3"/>
  <c r="J28" i="3"/>
  <c r="H28" i="3"/>
  <c r="E28" i="3"/>
  <c r="F28" i="3" s="1"/>
  <c r="G28" i="3" s="1"/>
  <c r="L27" i="3"/>
  <c r="K27" i="3"/>
  <c r="J27" i="3"/>
  <c r="H27" i="3"/>
  <c r="E27" i="3"/>
  <c r="F27" i="3" s="1"/>
  <c r="G27" i="3" s="1"/>
  <c r="L26" i="3"/>
  <c r="K26" i="3"/>
  <c r="J26" i="3"/>
  <c r="H26" i="3"/>
  <c r="E26" i="3"/>
  <c r="F26" i="3" s="1"/>
  <c r="G26" i="3" s="1"/>
  <c r="L25" i="3"/>
  <c r="K25" i="3"/>
  <c r="J25" i="3"/>
  <c r="H25" i="3"/>
  <c r="E25" i="3"/>
  <c r="F25" i="3" s="1"/>
  <c r="G25" i="3" s="1"/>
  <c r="L24" i="3"/>
  <c r="K24" i="3"/>
  <c r="J24" i="3"/>
  <c r="H24" i="3"/>
  <c r="E24" i="3"/>
  <c r="F24" i="3" s="1"/>
  <c r="G24" i="3" s="1"/>
  <c r="L23" i="3"/>
  <c r="K23" i="3"/>
  <c r="J23" i="3"/>
  <c r="H23" i="3"/>
  <c r="E23" i="3"/>
  <c r="F23" i="3" s="1"/>
  <c r="G23" i="3" s="1"/>
  <c r="L22" i="3"/>
  <c r="K22" i="3"/>
  <c r="J22" i="3"/>
  <c r="H22" i="3"/>
  <c r="E22" i="3"/>
  <c r="F22" i="3" s="1"/>
  <c r="G22" i="3" s="1"/>
  <c r="L21" i="3"/>
  <c r="K21" i="3"/>
  <c r="J21" i="3"/>
  <c r="H21" i="3"/>
  <c r="E21" i="3"/>
  <c r="F21" i="3" s="1"/>
  <c r="G21" i="3" s="1"/>
  <c r="L20" i="3"/>
  <c r="K20" i="3"/>
  <c r="J20" i="3"/>
  <c r="H20" i="3"/>
  <c r="E20" i="3"/>
  <c r="F20" i="3" s="1"/>
  <c r="G20" i="3" s="1"/>
  <c r="L19" i="3"/>
  <c r="K19" i="3"/>
  <c r="J19" i="3"/>
  <c r="H19" i="3"/>
  <c r="E19" i="3"/>
  <c r="F19" i="3" s="1"/>
  <c r="G19" i="3" s="1"/>
  <c r="L18" i="3"/>
  <c r="K18" i="3"/>
  <c r="J18" i="3"/>
  <c r="H18" i="3"/>
  <c r="E18" i="3"/>
  <c r="F18" i="3" s="1"/>
  <c r="G18" i="3" s="1"/>
  <c r="L17" i="3"/>
  <c r="K17" i="3"/>
  <c r="J17" i="3"/>
  <c r="H17" i="3"/>
  <c r="E17" i="3"/>
  <c r="F17" i="3" s="1"/>
  <c r="G17" i="3" s="1"/>
  <c r="L16" i="3"/>
  <c r="M16" i="3" s="1"/>
  <c r="K16" i="3"/>
  <c r="J16" i="3"/>
  <c r="H16" i="3"/>
  <c r="E16" i="3"/>
  <c r="F16" i="3" s="1"/>
  <c r="G16" i="3" s="1"/>
  <c r="L15" i="3"/>
  <c r="K15" i="3"/>
  <c r="J15" i="3"/>
  <c r="H15" i="3"/>
  <c r="E15" i="3"/>
  <c r="F15" i="3" s="1"/>
  <c r="G15" i="3" s="1"/>
  <c r="L14" i="3"/>
  <c r="K14" i="3"/>
  <c r="J14" i="3"/>
  <c r="H14" i="3"/>
  <c r="E14" i="3"/>
  <c r="F14" i="3" s="1"/>
  <c r="G14" i="3" s="1"/>
  <c r="L13" i="3"/>
  <c r="K13" i="3"/>
  <c r="J13" i="3"/>
  <c r="H13" i="3"/>
  <c r="E13" i="3"/>
  <c r="F13" i="3" s="1"/>
  <c r="G13" i="3" s="1"/>
  <c r="L12" i="3"/>
  <c r="M12" i="3" s="1"/>
  <c r="K12" i="3"/>
  <c r="J12" i="3"/>
  <c r="H12" i="3"/>
  <c r="E12" i="3"/>
  <c r="F12" i="3" s="1"/>
  <c r="G12" i="3" s="1"/>
  <c r="L11" i="3"/>
  <c r="K11" i="3"/>
  <c r="J11" i="3"/>
  <c r="H11" i="3"/>
  <c r="E11" i="3"/>
  <c r="F11" i="3" s="1"/>
  <c r="G11" i="3" s="1"/>
  <c r="L10" i="3"/>
  <c r="K10" i="3"/>
  <c r="J10" i="3"/>
  <c r="H10" i="3"/>
  <c r="E10" i="3"/>
  <c r="F10" i="3" s="1"/>
  <c r="G10" i="3" s="1"/>
  <c r="L9" i="3"/>
  <c r="K9" i="3"/>
  <c r="J9" i="3"/>
  <c r="H9" i="3"/>
  <c r="E9" i="3"/>
  <c r="F9" i="3" s="1"/>
  <c r="G9" i="3" s="1"/>
  <c r="L8" i="3"/>
  <c r="K8" i="3"/>
  <c r="J8" i="3"/>
  <c r="H8" i="3"/>
  <c r="E8" i="3"/>
  <c r="F8" i="3" s="1"/>
  <c r="G8" i="3" s="1"/>
  <c r="L7" i="3"/>
  <c r="K7" i="3"/>
  <c r="J7" i="3"/>
  <c r="H7" i="3"/>
  <c r="E7" i="3"/>
  <c r="F7" i="3" s="1"/>
  <c r="G7" i="3" s="1"/>
  <c r="L6" i="3"/>
  <c r="K6" i="3"/>
  <c r="J6" i="3"/>
  <c r="H6" i="3"/>
  <c r="E6" i="3"/>
  <c r="F6" i="3" s="1"/>
  <c r="G6" i="3" s="1"/>
  <c r="L5" i="3"/>
  <c r="K5" i="3"/>
  <c r="J5" i="3"/>
  <c r="H5" i="3"/>
  <c r="E5" i="3"/>
  <c r="F5" i="3" s="1"/>
  <c r="G5" i="3" s="1"/>
  <c r="L4" i="3"/>
  <c r="K4" i="3"/>
  <c r="J4" i="3"/>
  <c r="H4" i="3"/>
  <c r="E4" i="3"/>
  <c r="F4" i="3" s="1"/>
  <c r="G4" i="3" s="1"/>
  <c r="L3" i="3"/>
  <c r="K3" i="3"/>
  <c r="J3" i="3"/>
  <c r="H3" i="3"/>
  <c r="E3" i="3"/>
  <c r="F3" i="3" s="1"/>
  <c r="G3" i="3" s="1"/>
  <c r="L2" i="3"/>
  <c r="K2" i="3"/>
  <c r="J2" i="3"/>
  <c r="H2" i="3"/>
  <c r="E2" i="3"/>
  <c r="F2" i="3" s="1"/>
  <c r="G2" i="3" s="1"/>
  <c r="M169" i="3" l="1"/>
  <c r="M251" i="3"/>
  <c r="M267" i="3"/>
  <c r="M300" i="3"/>
  <c r="M192" i="3"/>
  <c r="M309" i="3"/>
  <c r="M329" i="3"/>
  <c r="M134" i="3"/>
  <c r="M108" i="3"/>
  <c r="M37" i="3"/>
  <c r="M129" i="3"/>
  <c r="M18" i="3"/>
  <c r="M38" i="3"/>
  <c r="M8" i="3"/>
  <c r="M321" i="3"/>
  <c r="M301" i="3"/>
  <c r="M297" i="3"/>
  <c r="M302" i="3"/>
  <c r="M306" i="3"/>
  <c r="M338" i="3"/>
  <c r="M11" i="3"/>
  <c r="M39" i="3"/>
  <c r="M272" i="3"/>
  <c r="M299" i="3"/>
  <c r="M315" i="3"/>
  <c r="M323" i="3"/>
  <c r="M331" i="3"/>
  <c r="M220" i="3"/>
  <c r="M393" i="3"/>
  <c r="M346" i="3"/>
  <c r="M378" i="3"/>
  <c r="M4" i="3"/>
  <c r="M269" i="3"/>
  <c r="M280" i="3"/>
  <c r="M310" i="3"/>
  <c r="M314" i="3"/>
  <c r="M240" i="3"/>
  <c r="M256" i="3"/>
  <c r="M96" i="3"/>
  <c r="M132" i="3"/>
  <c r="M137" i="3"/>
  <c r="V3" i="8"/>
  <c r="C5" i="8" s="1"/>
  <c r="D13" i="8"/>
  <c r="C14" i="8"/>
  <c r="C12" i="8"/>
  <c r="C13" i="8" s="1"/>
  <c r="M2" i="3"/>
  <c r="M19" i="3"/>
  <c r="M25" i="3"/>
  <c r="M7" i="3"/>
  <c r="M123" i="3"/>
  <c r="M125" i="3"/>
  <c r="M117" i="3"/>
  <c r="M120" i="3"/>
  <c r="M131" i="3"/>
  <c r="M136" i="3"/>
  <c r="M138" i="3"/>
  <c r="M157" i="3"/>
  <c r="M167" i="3"/>
  <c r="M216" i="3"/>
  <c r="M324" i="3"/>
  <c r="M328" i="3"/>
  <c r="M114" i="3"/>
  <c r="M119" i="3"/>
  <c r="M255" i="3"/>
  <c r="M318" i="3"/>
  <c r="M40" i="3"/>
  <c r="M41" i="3"/>
  <c r="M46" i="3"/>
  <c r="M53" i="3"/>
  <c r="M56" i="3"/>
  <c r="M82" i="3"/>
  <c r="M139" i="3"/>
  <c r="M143" i="3"/>
  <c r="M151" i="3"/>
  <c r="M155" i="3"/>
  <c r="M172" i="3"/>
  <c r="M178" i="3"/>
  <c r="M179" i="3"/>
  <c r="M184" i="3"/>
  <c r="M186" i="3"/>
  <c r="M202" i="3"/>
  <c r="M205" i="3"/>
  <c r="M208" i="3"/>
  <c r="M211" i="3"/>
  <c r="M142" i="3"/>
  <c r="M146" i="3"/>
  <c r="M385" i="3"/>
  <c r="M386" i="3"/>
  <c r="M305" i="3"/>
  <c r="M308" i="3"/>
  <c r="M313" i="3"/>
  <c r="M317" i="3"/>
  <c r="M322" i="3"/>
  <c r="M327" i="3"/>
  <c r="M348" i="3"/>
  <c r="M349" i="3"/>
  <c r="M350" i="3"/>
  <c r="M351" i="3"/>
  <c r="M352" i="3"/>
  <c r="M397" i="3"/>
  <c r="M98" i="3"/>
  <c r="M160" i="3"/>
  <c r="M222" i="3"/>
  <c r="M225" i="3"/>
  <c r="M226" i="3"/>
  <c r="M227" i="3"/>
  <c r="M228" i="3"/>
  <c r="M237" i="3"/>
  <c r="M250" i="3"/>
  <c r="M260" i="3"/>
  <c r="M298" i="3"/>
  <c r="M304" i="3"/>
  <c r="M312" i="3"/>
  <c r="M316" i="3"/>
  <c r="M320" i="3"/>
  <c r="M326" i="3"/>
  <c r="M339" i="3"/>
  <c r="M213" i="3"/>
  <c r="M303" i="3"/>
  <c r="M307" i="3"/>
  <c r="M311" i="3"/>
  <c r="M319" i="3"/>
  <c r="M325" i="3"/>
  <c r="M330" i="3"/>
  <c r="M347" i="3"/>
  <c r="M353" i="3"/>
  <c r="M354" i="3"/>
  <c r="M361" i="3"/>
  <c r="M362" i="3"/>
  <c r="M369" i="3"/>
  <c r="M370" i="3"/>
  <c r="M377" i="3"/>
  <c r="M394" i="3"/>
  <c r="M395" i="3"/>
  <c r="AA5" i="8"/>
  <c r="Z6" i="8"/>
  <c r="AA6" i="8" s="1"/>
  <c r="M182" i="3"/>
  <c r="M183" i="3"/>
  <c r="M193" i="3"/>
  <c r="M194" i="3"/>
  <c r="M195" i="3"/>
  <c r="M196" i="3"/>
  <c r="M197" i="3"/>
  <c r="M199" i="3"/>
  <c r="M379" i="3"/>
  <c r="M380" i="3"/>
  <c r="M381" i="3"/>
  <c r="M382" i="3"/>
  <c r="M383" i="3"/>
  <c r="M384" i="3"/>
  <c r="M28" i="3"/>
  <c r="M33" i="3"/>
  <c r="M34" i="3"/>
  <c r="M35" i="3"/>
  <c r="M99" i="3"/>
  <c r="M101" i="3"/>
  <c r="M102" i="3"/>
  <c r="M103" i="3"/>
  <c r="M261" i="3"/>
  <c r="M262" i="3"/>
  <c r="M263" i="3"/>
  <c r="M45" i="3"/>
  <c r="M47" i="3"/>
  <c r="M72" i="3"/>
  <c r="M74" i="3"/>
  <c r="M78" i="3"/>
  <c r="M79" i="3"/>
  <c r="M80" i="3"/>
  <c r="M81" i="3"/>
  <c r="M254" i="3"/>
  <c r="M363" i="3"/>
  <c r="M364" i="3"/>
  <c r="M365" i="3"/>
  <c r="M366" i="3"/>
  <c r="M367" i="3"/>
  <c r="M368" i="3"/>
  <c r="M396" i="3"/>
  <c r="M13" i="3"/>
  <c r="M20" i="3"/>
  <c r="M22" i="3"/>
  <c r="M161" i="3"/>
  <c r="M162" i="3"/>
  <c r="M163" i="3"/>
  <c r="M166" i="3"/>
  <c r="M340" i="3"/>
  <c r="M341" i="3"/>
  <c r="M342" i="3"/>
  <c r="M343" i="3"/>
  <c r="M344" i="3"/>
  <c r="M345" i="3"/>
  <c r="M355" i="3"/>
  <c r="M356" i="3"/>
  <c r="M357" i="3"/>
  <c r="M358" i="3"/>
  <c r="M359" i="3"/>
  <c r="M360" i="3"/>
  <c r="M371" i="3"/>
  <c r="M372" i="3"/>
  <c r="M373" i="3"/>
  <c r="M374" i="3"/>
  <c r="M375" i="3"/>
  <c r="M376" i="3"/>
  <c r="M387" i="3"/>
  <c r="M388" i="3"/>
  <c r="M389" i="3"/>
  <c r="M390" i="3"/>
  <c r="M391" i="3"/>
  <c r="M392" i="3"/>
  <c r="M175" i="3"/>
  <c r="M83" i="3"/>
  <c r="M84" i="3"/>
  <c r="M86" i="3"/>
  <c r="M91" i="3"/>
  <c r="M94" i="3"/>
  <c r="M95" i="3"/>
  <c r="M112" i="3"/>
  <c r="M113" i="3"/>
  <c r="M124" i="3"/>
  <c r="M126" i="3"/>
  <c r="M130" i="3"/>
  <c r="M257" i="3"/>
  <c r="M332" i="3"/>
  <c r="M333" i="3"/>
  <c r="M334" i="3"/>
  <c r="M335" i="3"/>
  <c r="M336" i="3"/>
  <c r="M337" i="3"/>
  <c r="M9" i="3"/>
  <c r="M135" i="3"/>
  <c r="M223" i="3"/>
  <c r="M231" i="3"/>
  <c r="M232" i="3"/>
  <c r="M233" i="3"/>
  <c r="M279" i="3"/>
  <c r="B5" i="8" l="1"/>
  <c r="Z7" i="8"/>
  <c r="AA7" i="8"/>
  <c r="Z8" i="8" l="1"/>
  <c r="AA8" i="8"/>
  <c r="Z9" i="8" l="1"/>
  <c r="Z10" i="8" l="1"/>
  <c r="AA10" i="8" s="1"/>
  <c r="AA9" i="8"/>
  <c r="Z11" i="8" l="1"/>
  <c r="Z12" i="8" l="1"/>
  <c r="AA12" i="8"/>
  <c r="AA11" i="8"/>
  <c r="B4" i="8" l="1"/>
  <c r="C4" i="8"/>
</calcChain>
</file>

<file path=xl/comments1.xml><?xml version="1.0" encoding="utf-8"?>
<comments xmlns="http://schemas.openxmlformats.org/spreadsheetml/2006/main">
  <authors>
    <author>Zachary Carter</author>
  </authors>
  <commentList>
    <comment ref="E1" authorId="0" shapeId="0">
      <text>
        <r>
          <rPr>
            <b/>
            <sz val="9"/>
            <color indexed="81"/>
            <rFont val="Tahoma"/>
            <family val="2"/>
          </rPr>
          <t>Zachary Carter:</t>
        </r>
        <r>
          <rPr>
            <sz val="9"/>
            <color indexed="81"/>
            <rFont val="Tahoma"/>
            <family val="2"/>
          </rPr>
          <t xml:space="preserve">
ALL ISLANDS DOCUMENTED BY DOC HERE HAVE BEEN SUCCESSFULLY ERADICATED -&gt; CONFIRMATION VIA TOWNS</t>
        </r>
      </text>
    </comment>
  </commentList>
</comments>
</file>

<file path=xl/comments2.xml><?xml version="1.0" encoding="utf-8"?>
<comments xmlns="http://schemas.openxmlformats.org/spreadsheetml/2006/main">
  <authors>
    <author>Zachary Carter</author>
  </authors>
  <commentList>
    <comment ref="B1" authorId="0" shapeId="0">
      <text>
        <r>
          <rPr>
            <b/>
            <sz val="9"/>
            <color indexed="81"/>
            <rFont val="Tahoma"/>
            <charset val="1"/>
          </rPr>
          <t>Zachary Carter:</t>
        </r>
        <r>
          <rPr>
            <sz val="9"/>
            <color indexed="81"/>
            <rFont val="Tahoma"/>
            <charset val="1"/>
          </rPr>
          <t xml:space="preserve">
If identifed present pests via DOC 1991 is equal to the amount of DIISE eradications, consider  the island to be eradicated </t>
        </r>
        <r>
          <rPr>
            <b/>
            <u/>
            <sz val="9"/>
            <color indexed="81"/>
            <rFont val="Tahoma"/>
            <family val="2"/>
          </rPr>
          <t xml:space="preserve">(e.g. FID 2667)
</t>
        </r>
      </text>
    </comment>
    <comment ref="E1" authorId="0" shapeId="0">
      <text>
        <r>
          <rPr>
            <b/>
            <sz val="9"/>
            <color indexed="81"/>
            <rFont val="Tahoma"/>
            <family val="2"/>
          </rPr>
          <t>Zachary Carter:</t>
        </r>
        <r>
          <rPr>
            <sz val="9"/>
            <color indexed="81"/>
            <rFont val="Tahoma"/>
            <family val="2"/>
          </rPr>
          <t xml:space="preserve">
Using a start time of 1900 should not influence the study- even if invasives were not present on the island at 1900- this was largely the start of our national eradication programme.
Using this time is not stating that it will take XXXX-1900 years to eradicate the island but will act as a relative indicator (smaller the amount of years = better) for which to prioritise future eradications.</t>
        </r>
      </text>
    </comment>
    <comment ref="F1" authorId="0" shapeId="0">
      <text>
        <r>
          <rPr>
            <b/>
            <sz val="9"/>
            <color indexed="81"/>
            <rFont val="Tahoma"/>
            <family val="2"/>
          </rPr>
          <t>Zachary Carter:</t>
        </r>
        <r>
          <rPr>
            <sz val="9"/>
            <color indexed="81"/>
            <rFont val="Tahoma"/>
            <family val="2"/>
          </rPr>
          <t xml:space="preserve">
Delta = Censorship
Where:
0=censored (the event has not yet occurred: right censored)
1= uncensored (eradication has occurred on the island)</t>
        </r>
      </text>
    </comment>
    <comment ref="H1" authorId="0" shapeId="0">
      <text>
        <r>
          <rPr>
            <b/>
            <sz val="9"/>
            <color indexed="81"/>
            <rFont val="Tahoma"/>
            <family val="2"/>
          </rPr>
          <t>Zachary Carter:</t>
        </r>
        <r>
          <rPr>
            <sz val="9"/>
            <color indexed="81"/>
            <rFont val="Tahoma"/>
            <family val="2"/>
          </rPr>
          <t xml:space="preserve">
Duncan and Forsyth log transformed their area covariates</t>
        </r>
      </text>
    </comment>
    <comment ref="J1" authorId="0" shapeId="0">
      <text>
        <r>
          <rPr>
            <b/>
            <sz val="9"/>
            <color indexed="81"/>
            <rFont val="Tahoma"/>
            <family val="2"/>
          </rPr>
          <t>Zachary Carter:</t>
        </r>
        <r>
          <rPr>
            <sz val="9"/>
            <color indexed="81"/>
            <rFont val="Tahoma"/>
            <family val="2"/>
          </rPr>
          <t xml:space="preserve">
May need to modify the latitude covariate where the most northern NZ island is the largest value (or smallest) and the most southern NZ island is the opposite.
Due to the small differences in latitude values, may need to apply some type of correction factor to make the differences larger and drive out any effect on the model.</t>
        </r>
      </text>
    </comment>
    <comment ref="N1" authorId="0" shapeId="0">
      <text>
        <r>
          <rPr>
            <b/>
            <sz val="9"/>
            <color indexed="81"/>
            <rFont val="Tahoma"/>
            <charset val="1"/>
          </rPr>
          <t>Zachary Carter:</t>
        </r>
        <r>
          <rPr>
            <sz val="9"/>
            <color indexed="81"/>
            <rFont val="Tahoma"/>
            <charset val="1"/>
          </rPr>
          <t xml:space="preserve">
The number of </t>
        </r>
        <r>
          <rPr>
            <b/>
            <u/>
            <sz val="9"/>
            <color indexed="81"/>
            <rFont val="Tahoma"/>
            <family val="2"/>
          </rPr>
          <t xml:space="preserve">different </t>
        </r>
        <r>
          <rPr>
            <sz val="9"/>
            <color indexed="81"/>
            <rFont val="Tahoma"/>
            <family val="2"/>
          </rPr>
          <t>species eradicated</t>
        </r>
      </text>
    </comment>
    <comment ref="T1" authorId="0" shapeId="0">
      <text>
        <r>
          <rPr>
            <b/>
            <sz val="9"/>
            <color indexed="81"/>
            <rFont val="Tahoma"/>
            <family val="2"/>
          </rPr>
          <t>Zachary Carter:</t>
        </r>
        <r>
          <rPr>
            <sz val="9"/>
            <color indexed="81"/>
            <rFont val="Tahoma"/>
            <family val="2"/>
          </rPr>
          <t xml:space="preserve">
</t>
        </r>
        <r>
          <rPr>
            <b/>
            <sz val="9"/>
            <color indexed="81"/>
            <rFont val="Tahoma"/>
            <family val="2"/>
          </rPr>
          <t xml:space="preserve">POTENTIALLY USE METHOD OF ERADICATION E.G. ANTICOAGULANTS, TRAPPING ETC.
</t>
        </r>
        <r>
          <rPr>
            <sz val="9"/>
            <color indexed="81"/>
            <rFont val="Tahoma"/>
            <family val="2"/>
          </rPr>
          <t>If the method of eradication is chosen as a covariate</t>
        </r>
        <r>
          <rPr>
            <b/>
            <u/>
            <sz val="9"/>
            <color indexed="81"/>
            <rFont val="Tahoma"/>
            <family val="2"/>
          </rPr>
          <t>, look into the relationship between area and erad method</t>
        </r>
        <r>
          <rPr>
            <sz val="9"/>
            <color indexed="81"/>
            <rFont val="Tahoma"/>
            <family val="2"/>
          </rPr>
          <t xml:space="preserve"> (Campbell et al. 2015 demonstrated that area &gt;5ha "relied exclusively on anticoagulant toxins").</t>
        </r>
      </text>
    </comment>
    <comment ref="V1" authorId="0" shapeId="0">
      <text>
        <r>
          <rPr>
            <b/>
            <sz val="9"/>
            <color indexed="81"/>
            <rFont val="Tahoma"/>
            <family val="2"/>
          </rPr>
          <t>Zachary Carter:</t>
        </r>
        <r>
          <rPr>
            <sz val="9"/>
            <color indexed="81"/>
            <rFont val="Tahoma"/>
            <family val="2"/>
          </rPr>
          <t xml:space="preserve">
Potentially a binary variable for individual pest species of concern, including: rattus spp. Musculus, possums and stoats (for a total of 4 additional covariates)?
</t>
        </r>
      </text>
    </comment>
    <comment ref="M2" authorId="0" shapeId="0">
      <text>
        <r>
          <rPr>
            <b/>
            <sz val="9"/>
            <color indexed="81"/>
            <rFont val="Tahoma"/>
            <family val="2"/>
          </rPr>
          <t>Zachary Carter:</t>
        </r>
        <r>
          <rPr>
            <sz val="9"/>
            <color indexed="81"/>
            <rFont val="Tahoma"/>
            <family val="2"/>
          </rPr>
          <t xml:space="preserve">
In the future use GIS to find the centroid of each island polygon and use that as the latitude value</t>
        </r>
      </text>
    </comment>
    <comment ref="Q2" authorId="0" shapeId="0">
      <text>
        <r>
          <rPr>
            <b/>
            <sz val="9"/>
            <color indexed="81"/>
            <rFont val="Tahoma"/>
            <charset val="1"/>
          </rPr>
          <t>Zachary Carter:</t>
        </r>
        <r>
          <rPr>
            <sz val="9"/>
            <color indexed="81"/>
            <rFont val="Tahoma"/>
            <charset val="1"/>
          </rPr>
          <t xml:space="preserve">
This info provided by the DIISE 2017 update</t>
        </r>
      </text>
    </comment>
    <comment ref="S2" authorId="0" shapeId="0">
      <text>
        <r>
          <rPr>
            <b/>
            <sz val="9"/>
            <color indexed="81"/>
            <rFont val="Tahoma"/>
            <charset val="1"/>
          </rPr>
          <t>Zachary Carter:</t>
        </r>
        <r>
          <rPr>
            <sz val="9"/>
            <color indexed="81"/>
            <rFont val="Tahoma"/>
            <charset val="1"/>
          </rPr>
          <t xml:space="preserve">
This number includes repeat eradications of the same species as well. </t>
        </r>
        <r>
          <rPr>
            <b/>
            <u/>
            <sz val="9"/>
            <color indexed="81"/>
            <rFont val="Tahoma"/>
            <family val="2"/>
          </rPr>
          <t>Is it a good choice to include repeat eradications?
LOOK IN TO CHANGING THE VARIABLE TO BE NUMBER OF ERADICATION OPERATIONS 
-&gt;look at the dates to determine how many eradications took place</t>
        </r>
      </text>
    </comment>
    <comment ref="R3" authorId="0" shapeId="0">
      <text>
        <r>
          <rPr>
            <b/>
            <sz val="9"/>
            <color indexed="81"/>
            <rFont val="Tahoma"/>
            <charset val="1"/>
          </rPr>
          <t>Zachary Carter:</t>
        </r>
        <r>
          <rPr>
            <sz val="9"/>
            <color indexed="81"/>
            <rFont val="Tahoma"/>
            <charset val="1"/>
          </rPr>
          <t xml:space="preserve">
This info taken from John Parkes' personal database</t>
        </r>
      </text>
    </comment>
    <comment ref="W332" authorId="0" shapeId="0">
      <text>
        <r>
          <rPr>
            <b/>
            <sz val="9"/>
            <color indexed="81"/>
            <rFont val="Tahoma"/>
            <family val="2"/>
          </rPr>
          <t>Zachary Carter:</t>
        </r>
        <r>
          <rPr>
            <sz val="9"/>
            <color indexed="81"/>
            <rFont val="Tahoma"/>
            <family val="2"/>
          </rPr>
          <t xml:space="preserve">
Zachary Carter:
At this moment in time, because DIISE does not confirm complete island eradications- the delta is set to 0, indicating that a complete island eradication has not yet occurred.</t>
        </r>
      </text>
    </comment>
  </commentList>
</comments>
</file>

<file path=xl/comments3.xml><?xml version="1.0" encoding="utf-8"?>
<comments xmlns="http://schemas.openxmlformats.org/spreadsheetml/2006/main">
  <authors>
    <author>Zachary Carter</author>
  </authors>
  <commentList>
    <comment ref="AH1" authorId="0" shapeId="0">
      <text>
        <r>
          <rPr>
            <b/>
            <sz val="9"/>
            <color indexed="81"/>
            <rFont val="Tahoma"/>
            <charset val="1"/>
          </rPr>
          <t>Zachary Carter:</t>
        </r>
        <r>
          <rPr>
            <sz val="9"/>
            <color indexed="81"/>
            <rFont val="Tahoma"/>
            <charset val="1"/>
          </rPr>
          <t xml:space="preserve">
Apparently this is a bad thing to do
(http://onlinelibrary.wiley.com/doi/10.1111/j.2041-210X.2010.00021.x/full) 
but I cannot find a good way around transforming this data</t>
        </r>
      </text>
    </comment>
    <comment ref="B3" authorId="0" shapeId="0">
      <text>
        <r>
          <rPr>
            <b/>
            <sz val="9"/>
            <color indexed="81"/>
            <rFont val="Tahoma"/>
            <family val="2"/>
          </rPr>
          <t>Zachary Carter:</t>
        </r>
        <r>
          <rPr>
            <sz val="9"/>
            <color indexed="81"/>
            <rFont val="Tahoma"/>
            <family val="2"/>
          </rPr>
          <t xml:space="preserve">
Because skew is positive (&gt;0) just need transform of log10. If it were a negative skew, we would need to calculate with reflection</t>
        </r>
      </text>
    </comment>
  </commentList>
</comments>
</file>

<file path=xl/sharedStrings.xml><?xml version="1.0" encoding="utf-8"?>
<sst xmlns="http://schemas.openxmlformats.org/spreadsheetml/2006/main" count="4822" uniqueCount="853">
  <si>
    <t>ISLAND</t>
  </si>
  <si>
    <t>FID</t>
  </si>
  <si>
    <t>GIS_Identity</t>
  </si>
  <si>
    <t>DOC_identity</t>
  </si>
  <si>
    <t>Confirmed Pest Presence (+ Count)</t>
  </si>
  <si>
    <t>Species 1</t>
  </si>
  <si>
    <t>Species 2</t>
  </si>
  <si>
    <t>Species 3</t>
  </si>
  <si>
    <t>Species 4</t>
  </si>
  <si>
    <t>Species 5</t>
  </si>
  <si>
    <t>Species 6</t>
  </si>
  <si>
    <t>Species 7</t>
  </si>
  <si>
    <t>Species 8</t>
  </si>
  <si>
    <t>Species 9</t>
  </si>
  <si>
    <t>Species 10</t>
  </si>
  <si>
    <t>Species 11</t>
  </si>
  <si>
    <t>ADELE I., Tasman Bay</t>
  </si>
  <si>
    <t>1DOC</t>
  </si>
  <si>
    <t>Mus musculus</t>
  </si>
  <si>
    <t>Mustela erminea</t>
  </si>
  <si>
    <t/>
  </si>
  <si>
    <t>ALDERMEN IS Hongiora</t>
  </si>
  <si>
    <t>ALDERMEN IS Middle Chain</t>
  </si>
  <si>
    <t>3DOC</t>
  </si>
  <si>
    <t>Rattus exulans</t>
  </si>
  <si>
    <t>ALDERMEN IS Ruamahuaiti</t>
  </si>
  <si>
    <t>ALDERMEN IS Ruamahuanui</t>
  </si>
  <si>
    <t>ALLPORTS I.,Queen Charlotte Sd</t>
  </si>
  <si>
    <t>6DOC</t>
  </si>
  <si>
    <t>ANCHOR I.,Dusky Sd</t>
  </si>
  <si>
    <t>7DOC</t>
  </si>
  <si>
    <t>ANCHORAGE I.,Port Pegasus</t>
  </si>
  <si>
    <t>8DOC</t>
  </si>
  <si>
    <t>Cervus elaphus</t>
  </si>
  <si>
    <t>Rattus rattus</t>
  </si>
  <si>
    <t>Gallirallus australis</t>
  </si>
  <si>
    <t>ARAPAWA I.</t>
  </si>
  <si>
    <t>9DOC</t>
  </si>
  <si>
    <t>Bos taurus</t>
  </si>
  <si>
    <t>Capra hircus</t>
  </si>
  <si>
    <t>Sus scrofa</t>
  </si>
  <si>
    <t>Ovis aries</t>
  </si>
  <si>
    <t>Felis catus</t>
  </si>
  <si>
    <t>Canine</t>
  </si>
  <si>
    <t>Erinaceus europaeus</t>
  </si>
  <si>
    <t>BARE (MOTU-O-KURA) I.</t>
  </si>
  <si>
    <t>10DOC</t>
  </si>
  <si>
    <t>BAUZA I.,Doubtful Sd</t>
  </si>
  <si>
    <t>11DOC</t>
  </si>
  <si>
    <t>BENCH (COLL) I.,E.Stewart I.</t>
  </si>
  <si>
    <t>12DOC</t>
  </si>
  <si>
    <t>Rattus norvegicus</t>
  </si>
  <si>
    <t>BETSY I.,Boat Gp</t>
  </si>
  <si>
    <t>BIG I.,Boat Gp</t>
  </si>
  <si>
    <t>BIG SOUTH CAPE I.</t>
  </si>
  <si>
    <t>15DOC</t>
  </si>
  <si>
    <t>BIRD I.,W. of Ruapuke I.</t>
  </si>
  <si>
    <t>BLUMINE I.,Queen Charlotte Sd</t>
  </si>
  <si>
    <t>17DOC</t>
  </si>
  <si>
    <t>BREAKSEA I.,Breaksea Sd</t>
  </si>
  <si>
    <t>18DOC</t>
  </si>
  <si>
    <t>BREAKSEA IS,SE Stewart I. Kaihuka</t>
  </si>
  <si>
    <t>BREAKSEA IS,SE Stewart I. Rukawahak</t>
  </si>
  <si>
    <t>20DOC</t>
  </si>
  <si>
    <t>BREAKSEA IS,SE Stewart I. Wharepuia</t>
  </si>
  <si>
    <t>21DOC</t>
  </si>
  <si>
    <t>BROTHERS IS Little Brother</t>
  </si>
  <si>
    <t>BROTHERS IS Southern Brother</t>
  </si>
  <si>
    <t>BROWNS(MOTUKOREA) I.,Hauraki Gf</t>
  </si>
  <si>
    <t>24DOC</t>
  </si>
  <si>
    <t>Oryctolagus cuniculus</t>
  </si>
  <si>
    <t>CASNELL I.,Mahurangi Heads</t>
  </si>
  <si>
    <t>CASTLE I.,E. Coromandel</t>
  </si>
  <si>
    <t>CAVALLI IS Hamaruru</t>
  </si>
  <si>
    <t>27DOC</t>
  </si>
  <si>
    <t>CAVALLI IS Haraweka</t>
  </si>
  <si>
    <t>CAVALLI IS Motuharakeke</t>
  </si>
  <si>
    <t>CAVALLI IS Motukawaiti</t>
  </si>
  <si>
    <t>CAVALLI IS Motukawanui</t>
  </si>
  <si>
    <t>31DOC</t>
  </si>
  <si>
    <t>CAVALLI IS Motutapere</t>
  </si>
  <si>
    <t>CAVALLI IS Nukutaunga</t>
  </si>
  <si>
    <t>33DOC</t>
  </si>
  <si>
    <t>CAVALLI IS Panaki</t>
  </si>
  <si>
    <t>34DOC</t>
  </si>
  <si>
    <t>CENTRE(RAROTOKA) I.,Foveaux St</t>
  </si>
  <si>
    <t>35DOC</t>
  </si>
  <si>
    <t>CHALKY I., Chalky Inlet</t>
  </si>
  <si>
    <t>36DOC</t>
  </si>
  <si>
    <t>CHETWODE IS Nukuwaiata</t>
  </si>
  <si>
    <t>37DOC</t>
  </si>
  <si>
    <t>CHETWODE IS Te Kakaho</t>
  </si>
  <si>
    <t>38DOC</t>
  </si>
  <si>
    <t>CHICKEN IS Coppermine</t>
  </si>
  <si>
    <t>39DOC</t>
  </si>
  <si>
    <t>CHICKEN IS Marotiri (Lady Alice)</t>
  </si>
  <si>
    <t>40DOC</t>
  </si>
  <si>
    <t>CHICKEN IS Mauitaha</t>
  </si>
  <si>
    <t>41DOC</t>
  </si>
  <si>
    <t>CHICKEN IS Muriwhenua</t>
  </si>
  <si>
    <t>CHICKEN IS Whatupuke</t>
  </si>
  <si>
    <t>43DOC</t>
  </si>
  <si>
    <t>COAL I., Preservation Inlet</t>
  </si>
  <si>
    <t>44DOC</t>
  </si>
  <si>
    <t>CODFISH I.</t>
  </si>
  <si>
    <t>45DOC</t>
  </si>
  <si>
    <t>CONE I., Stephenson I. Gp</t>
  </si>
  <si>
    <t>46DOC</t>
  </si>
  <si>
    <t>COOPER I.,Dusky Sd</t>
  </si>
  <si>
    <t>47DOC</t>
  </si>
  <si>
    <t>CORDING IS,Preservation Inlet "North"</t>
  </si>
  <si>
    <t>CORDING IS,Preservation Inlet "South"</t>
  </si>
  <si>
    <t>CRAYFISH I.,Dusky Sd</t>
  </si>
  <si>
    <t>CURLEW I.,Dusky Sd</t>
  </si>
  <si>
    <t>CUVIER I.</t>
  </si>
  <si>
    <t>52DOC</t>
  </si>
  <si>
    <t>DOG I., Foveaux St</t>
  </si>
  <si>
    <t>D'URVILLE I.</t>
  </si>
  <si>
    <t>54DOC</t>
  </si>
  <si>
    <t>EAST(WHANGAOKENO) I.,East Cape</t>
  </si>
  <si>
    <t>55DOC</t>
  </si>
  <si>
    <t>EDWARDS(MOTUNUI) I.,E.Stewart I.</t>
  </si>
  <si>
    <t>56DOC</t>
  </si>
  <si>
    <t>ELEANOR I., Charles Sd</t>
  </si>
  <si>
    <t>ELIZABETH I., Doubtful Sd</t>
  </si>
  <si>
    <t>58DOC</t>
  </si>
  <si>
    <t>ENTRY I.,Breaksea Sd</t>
  </si>
  <si>
    <t>59DOC</t>
  </si>
  <si>
    <t>ERNEST I.,E. Stewart I.</t>
  </si>
  <si>
    <t>ERNEST IS.,W. Stewart I.</t>
  </si>
  <si>
    <t>61DOC</t>
  </si>
  <si>
    <t>FERGUSSON I., Doubtful Sd</t>
  </si>
  <si>
    <t>FIXED HEAD I.,Dusky Sd</t>
  </si>
  <si>
    <t>FLAT(MOTUEKA) I., Whangaroa B.</t>
  </si>
  <si>
    <t>64DOC</t>
  </si>
  <si>
    <t>FORSYTH I., Pelorus Sd</t>
  </si>
  <si>
    <t>65DOC</t>
  </si>
  <si>
    <t>GARDEN IS, Chalky Inlet</t>
  </si>
  <si>
    <t>GILBERT IS, Breaksea Sd Inner Gilbe</t>
  </si>
  <si>
    <t>67DOC</t>
  </si>
  <si>
    <t>69DOC</t>
  </si>
  <si>
    <t>GOAT I., Leigh</t>
  </si>
  <si>
    <t>71DOC</t>
  </si>
  <si>
    <t>GOAT I., Paterson Inlet</t>
  </si>
  <si>
    <t>GREAT I., Chalky Inlet</t>
  </si>
  <si>
    <t>GREEN I., Foveaux St</t>
  </si>
  <si>
    <t>74DOC</t>
  </si>
  <si>
    <t>GROPER I., Paterson Inlet</t>
  </si>
  <si>
    <t>GREAT BARRIER, Aiguilles</t>
  </si>
  <si>
    <t>GREAT BARRIER, Aotea (Gt Barrier)</t>
  </si>
  <si>
    <t>77DOC</t>
  </si>
  <si>
    <t>Trichosurus vulpecula</t>
  </si>
  <si>
    <t>GREAT BARRIER, Junction</t>
  </si>
  <si>
    <t>78DOC</t>
  </si>
  <si>
    <t>GREAT BARRIER, Kaikoura</t>
  </si>
  <si>
    <t>79DOC</t>
  </si>
  <si>
    <t>GREAT BARRIER, Mahuki (Anvil)</t>
  </si>
  <si>
    <t>80DOC</t>
  </si>
  <si>
    <t>GREAT BARRIER, Motuhaku</t>
  </si>
  <si>
    <t>81DOC</t>
  </si>
  <si>
    <t>GREAT BARRIER, Motutaiko</t>
  </si>
  <si>
    <t>82DOC</t>
  </si>
  <si>
    <t>GREAT BARRIER, Nelson</t>
  </si>
  <si>
    <t>83DOC</t>
  </si>
  <si>
    <t>GREAT BARRIER, Okokewa (Green)</t>
  </si>
  <si>
    <t>84DOC</t>
  </si>
  <si>
    <t>GREAT BARRIER, Rangiahua</t>
  </si>
  <si>
    <t>85DOC</t>
  </si>
  <si>
    <t>GREAT BARRIER, Unnam., S of Aiguill</t>
  </si>
  <si>
    <t>GREAT BARRIER, Unnam., W of C. Barr</t>
  </si>
  <si>
    <t>GREAT BARRIER, Unnam., S of Rosal</t>
  </si>
  <si>
    <t>GREAT BARRIER, Whangara (Cliff)</t>
  </si>
  <si>
    <t>89DOC</t>
  </si>
  <si>
    <t>HARAKEKE I., off C. Wiwiki</t>
  </si>
  <si>
    <t>90DOC</t>
  </si>
  <si>
    <t>HARBOUR IS, Breaksea Sd "North"</t>
  </si>
  <si>
    <t>91DOC</t>
  </si>
  <si>
    <t>HARBOUR IS, Breaksea Sd "South"</t>
  </si>
  <si>
    <t>92DOC</t>
  </si>
  <si>
    <t>HAULASHORE I.,Nelson</t>
  </si>
  <si>
    <t>93DOC</t>
  </si>
  <si>
    <t>HAUTURU I., off Whangamata</t>
  </si>
  <si>
    <t>94DOC</t>
  </si>
  <si>
    <t>HAWEA I., Breaksea Sd</t>
  </si>
  <si>
    <t>95DOC</t>
  </si>
  <si>
    <t>HAZELBURGH I., S of Ruapuke I.</t>
  </si>
  <si>
    <t>HEN (TARANGA) I.</t>
  </si>
  <si>
    <t>97DOC</t>
  </si>
  <si>
    <t>HEREKOPARE I.</t>
  </si>
  <si>
    <t>98DOC</t>
  </si>
  <si>
    <t>HERON I.,Dusky Sd</t>
  </si>
  <si>
    <t>HOKIANGA I., Ohiwa Hb.</t>
  </si>
  <si>
    <t>INDIAN I., Dusky Sd</t>
  </si>
  <si>
    <t>101DOC</t>
  </si>
  <si>
    <t>IONA I.,Paterson Inlet</t>
  </si>
  <si>
    <t>JACKY LEE(PUKEOKAOKA) I.</t>
  </si>
  <si>
    <t>103DOC</t>
  </si>
  <si>
    <t>JOHN IS, Breaksea Sd "East"</t>
  </si>
  <si>
    <t>JOHN IS, Breaksea Sd "West"</t>
  </si>
  <si>
    <t>KAIMOHU I.,W Stewart I.</t>
  </si>
  <si>
    <t>KAPITI I.</t>
  </si>
  <si>
    <t>107DOC</t>
  </si>
  <si>
    <t>KARAMURAMU I., Hauraki Gulf</t>
  </si>
  <si>
    <t>KAREWA I., Bay of Plenty</t>
  </si>
  <si>
    <t>KAWAU I.</t>
  </si>
  <si>
    <t>110DOC</t>
  </si>
  <si>
    <t>KUNDY I.,Boat Gp</t>
  </si>
  <si>
    <t>111DOC</t>
  </si>
  <si>
    <t>LIMESTONE I., Whangarei Hb</t>
  </si>
  <si>
    <t>LITTLE BARRIER(HAUTURU) I.</t>
  </si>
  <si>
    <t>113DOC</t>
  </si>
  <si>
    <t>LITTLE I., Chalky Inlet</t>
  </si>
  <si>
    <t>LONG I., Dusky Sd</t>
  </si>
  <si>
    <t>115DOC</t>
  </si>
  <si>
    <t>LONG I., Queen Charlotte Sd</t>
  </si>
  <si>
    <t>116DOC</t>
  </si>
  <si>
    <t>MACDONELL I., Bradshaw Sd</t>
  </si>
  <si>
    <t>MAHURANGI I., Hahei Beach</t>
  </si>
  <si>
    <t>118DOC</t>
  </si>
  <si>
    <t>MANA I.</t>
  </si>
  <si>
    <t>119DOC</t>
  </si>
  <si>
    <t>MANY IS, Dusky Sd</t>
  </si>
  <si>
    <t>120DOC</t>
  </si>
  <si>
    <t>MATAKANA I.</t>
  </si>
  <si>
    <t>MAUD I.</t>
  </si>
  <si>
    <t>122DOC</t>
  </si>
  <si>
    <t>MAYNE IS, Kawau Bay, Takangaroa</t>
  </si>
  <si>
    <t>123DOC</t>
  </si>
  <si>
    <t>MAYOR (TUHUA) I.</t>
  </si>
  <si>
    <t>124DOC</t>
  </si>
  <si>
    <t>MERCURY IS, Ahuahu (Great Mercury)</t>
  </si>
  <si>
    <t>125DOC</t>
  </si>
  <si>
    <t>MERCURY IS, Double (Moturehu)</t>
  </si>
  <si>
    <t>126DOC</t>
  </si>
  <si>
    <t>MERCURY IS, Green</t>
  </si>
  <si>
    <t>MERCURY IS, Korapuki</t>
  </si>
  <si>
    <t>128DOC</t>
  </si>
  <si>
    <t>MERCURY IS, Middle</t>
  </si>
  <si>
    <t>MERCURY IS, Red Mercury (Whakau)</t>
  </si>
  <si>
    <t>130DOC</t>
  </si>
  <si>
    <t>MERCURY IS, Stanley (Kawhitihu)</t>
  </si>
  <si>
    <t>131DOC</t>
  </si>
  <si>
    <t>MILFORD I., Whangaroa Hb</t>
  </si>
  <si>
    <t>MOGGY IS, Mokinui (Big Moggy)</t>
  </si>
  <si>
    <t>133DOC</t>
  </si>
  <si>
    <t>MOGGY IS, Mokiti (Little Moggy)</t>
  </si>
  <si>
    <t>134DOC</t>
  </si>
  <si>
    <t>MOKOHINAU IS, Atihau (Trig)</t>
  </si>
  <si>
    <t>135DOC</t>
  </si>
  <si>
    <t>MOKOHINAU IS, Burgess</t>
  </si>
  <si>
    <t>136DOC</t>
  </si>
  <si>
    <t>MOKOHINAU IS, Fanal (Motukino)</t>
  </si>
  <si>
    <t>137DOC</t>
  </si>
  <si>
    <t>MOKOHINAU IS, Flax (Maori Bay)</t>
  </si>
  <si>
    <t>138DOC</t>
  </si>
  <si>
    <t>MOTITI I., Bay of Plenty</t>
  </si>
  <si>
    <t>MOTUANAURU I., Croisilles Hb.</t>
  </si>
  <si>
    <t>MOTUARA I., Queen Charlotte Sd</t>
  </si>
  <si>
    <t>141DOC</t>
  </si>
  <si>
    <t>MOTUAROHIA I., Bay of Islands</t>
  </si>
  <si>
    <t>142DOC</t>
  </si>
  <si>
    <t>MOTUEKA I., Hahei Beach</t>
  </si>
  <si>
    <t>MOTUHOA I., Tauranga Hb.</t>
  </si>
  <si>
    <t>MOTUIHE I., Hauraki Gulf</t>
  </si>
  <si>
    <t>145DOC</t>
  </si>
  <si>
    <t>MOTUKAHAUA I., W. Coromandel</t>
  </si>
  <si>
    <t>146DOC</t>
  </si>
  <si>
    <t>MOTUKARAMARAMA I.,W.Coromandel</t>
  </si>
  <si>
    <t>147DOC</t>
  </si>
  <si>
    <t>MOTUKAURI I., Whangaruru Hb.</t>
  </si>
  <si>
    <t>MOTUKETEKETE I.,S.of Kawau I.</t>
  </si>
  <si>
    <t>MOTUKIEKIE I., Bay of Islands</t>
  </si>
  <si>
    <t>150DOC</t>
  </si>
  <si>
    <t>MOTUKOPAKE I., W. Coromandel</t>
  </si>
  <si>
    <t>MOTUKORANGA I., Mercury Bay</t>
  </si>
  <si>
    <t>MOTUKORUENGA I., Mercury Bay</t>
  </si>
  <si>
    <t>MOTUNAU I., Pegasus Bay</t>
  </si>
  <si>
    <t>154DOC</t>
  </si>
  <si>
    <t>MOTUNGAIO I., Tauranga Hb.</t>
  </si>
  <si>
    <t>MOTUOPAO I., C.Maria van Dieman</t>
  </si>
  <si>
    <t>156DOC</t>
  </si>
  <si>
    <t>MOTUORA I., S. of Kawau I.</t>
  </si>
  <si>
    <t>MOTUOROI I., Anaura Bay</t>
  </si>
  <si>
    <t>158DOC</t>
  </si>
  <si>
    <t>MOTUORUHI(GOAT) I.,W.Coromandel</t>
  </si>
  <si>
    <t>159DOC</t>
  </si>
  <si>
    <t>MOTUREKAREKA I.,S. of Kawau I.</t>
  </si>
  <si>
    <t>160DOC</t>
  </si>
  <si>
    <t>MOTUREMU I., Kaipara Hb.</t>
  </si>
  <si>
    <t>161DOC</t>
  </si>
  <si>
    <t>MOTUROA I., Bay of Islands</t>
  </si>
  <si>
    <t>162DOC</t>
  </si>
  <si>
    <t>MOTUROA IS, Rangaunu B., Green</t>
  </si>
  <si>
    <t>MOTUROA IS, Rangaunu B., Moturoa</t>
  </si>
  <si>
    <t>MOTUROA IS, Rangaunu B., Whale</t>
  </si>
  <si>
    <t>165DOC</t>
  </si>
  <si>
    <t>MOTURUA I., Bay of Islands</t>
  </si>
  <si>
    <t>166DOC</t>
  </si>
  <si>
    <t>MOTURUA(RABBIT) I.,W.Coromandel</t>
  </si>
  <si>
    <t>167DOC</t>
  </si>
  <si>
    <t>MOTUTAPERE I., W. Coromandel</t>
  </si>
  <si>
    <t>168DOC</t>
  </si>
  <si>
    <t>MOTUTAPU I., Hauraki Gulf</t>
  </si>
  <si>
    <t>169DOC</t>
  </si>
  <si>
    <t>MOTUWI I., W. Coromandel</t>
  </si>
  <si>
    <t>170DOC</t>
  </si>
  <si>
    <t>MURIMOTU I., North Cape</t>
  </si>
  <si>
    <t>NATIVE I., Paterson Inlet</t>
  </si>
  <si>
    <t>172DOC</t>
  </si>
  <si>
    <t>NEE I., Doubtful Sd</t>
  </si>
  <si>
    <t>NOBLE I., Port Pegasus</t>
  </si>
  <si>
    <t>174DOC</t>
  </si>
  <si>
    <t>NOISES IS, Hauraki Gulf, Motuhoropa</t>
  </si>
  <si>
    <t>175DOC</t>
  </si>
  <si>
    <t>NOISES IS, Hauraki Gulf, Otata</t>
  </si>
  <si>
    <t>176DOC</t>
  </si>
  <si>
    <t>NOMANS I., Dusky Sd</t>
  </si>
  <si>
    <t>NORTH I., NE Stewart I.</t>
  </si>
  <si>
    <t>OHAKANA I., Ohiwa Hb.</t>
  </si>
  <si>
    <t>OHAURORO(PEACH) I.,Whangaroa Hb.</t>
  </si>
  <si>
    <t>OHENA IS: Ohinau</t>
  </si>
  <si>
    <t>181DOC</t>
  </si>
  <si>
    <t>OHENA IS: Ohinauiti</t>
  </si>
  <si>
    <t>OKAHU I., Bay of Islands</t>
  </si>
  <si>
    <t>183DOC</t>
  </si>
  <si>
    <t>OKE I., Dusky Sd</t>
  </si>
  <si>
    <t>ONLY IS, Preservation Inlet</t>
  </si>
  <si>
    <t>OPEN BAY IS. Taumaka</t>
  </si>
  <si>
    <t>186DOC</t>
  </si>
  <si>
    <t>OTUHAEREROA I.,Croisilles Hb.</t>
  </si>
  <si>
    <t>187DOC</t>
  </si>
  <si>
    <t>OTUWHANGA I., Cape Brett</t>
  </si>
  <si>
    <t>OWEN I., SE Stewart I.</t>
  </si>
  <si>
    <t>189DOC</t>
  </si>
  <si>
    <t>PAKATOA I., Hauraki Gulf</t>
  </si>
  <si>
    <t>PAKIHI I., Hauraki Gulf</t>
  </si>
  <si>
    <t>191DOC</t>
  </si>
  <si>
    <t>PARROT I., Dusky Sd</t>
  </si>
  <si>
    <t>192DOC</t>
  </si>
  <si>
    <t>PASSAGE IS,Chalky Inlet, "N. Passag</t>
  </si>
  <si>
    <t>PASSAGE IS,Chalky Inlet, "S. Passag</t>
  </si>
  <si>
    <t>PASSAGE IS, Dusky Sd, Passage</t>
  </si>
  <si>
    <t>195DOC</t>
  </si>
  <si>
    <t>PEARL I., Port Pegasus</t>
  </si>
  <si>
    <t>196DOC</t>
  </si>
  <si>
    <t>PETREL IS, Dusky Sd, "North Petrel"</t>
  </si>
  <si>
    <t>PETREL IS, Dusky Sd, "South Petrel"</t>
  </si>
  <si>
    <t>PICKERSGILL I.,Queen Charlotte Sd</t>
  </si>
  <si>
    <t>199DOC</t>
  </si>
  <si>
    <t>PIERCY(MOTUKOKAKO) I.</t>
  </si>
  <si>
    <t>PIG I., Colac Bay</t>
  </si>
  <si>
    <t>PIGEON I., Dusky Sd</t>
  </si>
  <si>
    <t>202DOC</t>
  </si>
  <si>
    <t>PONUI I., Hauraki Gulf</t>
  </si>
  <si>
    <t>203DOC</t>
  </si>
  <si>
    <t>POOR KNIGHTS IS., Aorangaia</t>
  </si>
  <si>
    <t>POOR KNIGHTS IS., Aorangi</t>
  </si>
  <si>
    <t>205DOC</t>
  </si>
  <si>
    <t>POOR KNIGHTS IS., Archway</t>
  </si>
  <si>
    <t>POOR KNIGHTS IS., Tawhiti Rahi</t>
  </si>
  <si>
    <t>POROPORO I., Bay of Islands</t>
  </si>
  <si>
    <t>208DOC</t>
  </si>
  <si>
    <t>PORTLAND I.</t>
  </si>
  <si>
    <t>209DOC</t>
  </si>
  <si>
    <t>POUREWA I., Tolaga Bay</t>
  </si>
  <si>
    <t>210DOC</t>
  </si>
  <si>
    <t>POUTAMA I.,</t>
  </si>
  <si>
    <t>211DOC</t>
  </si>
  <si>
    <t>PROVE I., Dusky Sd</t>
  </si>
  <si>
    <t>212DOC</t>
  </si>
  <si>
    <t>PUTAUHINU I.</t>
  </si>
  <si>
    <t>213DOC</t>
  </si>
  <si>
    <t>PUTAUHINU NUGGETS, "Central Nugget"</t>
  </si>
  <si>
    <t>PUTAUHINU NUGGETS, Huirapa</t>
  </si>
  <si>
    <t>PUTAUHINU NUGGETS, "Western Nugget"</t>
  </si>
  <si>
    <t>QUAIL I., Lyttelton Hb.</t>
  </si>
  <si>
    <t>217DOC</t>
  </si>
  <si>
    <t>QUARANTINE I., Otago Hb.</t>
  </si>
  <si>
    <t>RAKINO I., Hauraki Gulf</t>
  </si>
  <si>
    <t>219DOC</t>
  </si>
  <si>
    <t>RAKITU(ARID) I.</t>
  </si>
  <si>
    <t>220DOC</t>
  </si>
  <si>
    <t>RANGIPUKEA I., W. Coromandel</t>
  </si>
  <si>
    <t>221DOC</t>
  </si>
  <si>
    <t>RANGITOTO I.</t>
  </si>
  <si>
    <t>222DOC</t>
  </si>
  <si>
    <t>RANGITOTO IS, Puangiangi</t>
  </si>
  <si>
    <t>223DOC</t>
  </si>
  <si>
    <t>RANGITOTO IS, Tinui</t>
  </si>
  <si>
    <t>224DOC</t>
  </si>
  <si>
    <t>RANGITOTO IS, Whakaterepapanui</t>
  </si>
  <si>
    <t>225DOC</t>
  </si>
  <si>
    <t>RANGIWAEA I., Tauranga Hb.</t>
  </si>
  <si>
    <t>RAT I., W. Stewart I.</t>
  </si>
  <si>
    <t>RESOLUTION I.</t>
  </si>
  <si>
    <t>228DOC</t>
  </si>
  <si>
    <t>RIMARIKI I.</t>
  </si>
  <si>
    <t>229DOC</t>
  </si>
  <si>
    <t>ROTOROA I., Hauraki Gulf</t>
  </si>
  <si>
    <t>RUAPUKE I.</t>
  </si>
  <si>
    <t>231DOC</t>
  </si>
  <si>
    <t>Equus caballus</t>
  </si>
  <si>
    <t>RUGGED IS: "Eastern Rugged"</t>
  </si>
  <si>
    <t>RUGGED IS: "Western Rugged"</t>
  </si>
  <si>
    <t>RURIMA I., Bay of Plenty</t>
  </si>
  <si>
    <t>234DOC</t>
  </si>
  <si>
    <t>SEAL IS, Dusky Sd, "Eastern Seal"</t>
  </si>
  <si>
    <t>235DOC</t>
  </si>
  <si>
    <t>SEAL IS, Dusky Sd, "Western Seal"</t>
  </si>
  <si>
    <t>SECRETARY I.</t>
  </si>
  <si>
    <t>237DOC</t>
  </si>
  <si>
    <t>SHELTER IS, Doubtful Sd, Unnamed</t>
  </si>
  <si>
    <t>238DOC</t>
  </si>
  <si>
    <t>239DOC</t>
  </si>
  <si>
    <t>SHOE (MOTUHOA) I.</t>
  </si>
  <si>
    <t>240DOC</t>
  </si>
  <si>
    <t>SLIPPER I. GP: Penguin</t>
  </si>
  <si>
    <t>241DOC</t>
  </si>
  <si>
    <t>SLIPPER I. GP: Rabbit</t>
  </si>
  <si>
    <t>242DOC</t>
  </si>
  <si>
    <t>SLIPPER I. GP: Slipper (Whakahau)</t>
  </si>
  <si>
    <t>243DOC</t>
  </si>
  <si>
    <t>SMALL CRAFT HARBOUR IS, Chalky In.</t>
  </si>
  <si>
    <t>244DOC</t>
  </si>
  <si>
    <t>SOLANDER IS: Big Solander</t>
  </si>
  <si>
    <t>245DOC</t>
  </si>
  <si>
    <t>SOLANDER IS: Little Solander</t>
  </si>
  <si>
    <t>SOLOMON I.</t>
  </si>
  <si>
    <t>247DOC</t>
  </si>
  <si>
    <t>SOMES I., Wellington Hb.</t>
  </si>
  <si>
    <t>248DOC</t>
  </si>
  <si>
    <t>SOUTH ISLETS,Ruapuke I.</t>
  </si>
  <si>
    <t>SQUARE TOP I., Cape Colville</t>
  </si>
  <si>
    <t>STEEP-TO I., Preservation Inlet</t>
  </si>
  <si>
    <t>251DOC</t>
  </si>
  <si>
    <t>STEPHENS I.,</t>
  </si>
  <si>
    <t>252DOC</t>
  </si>
  <si>
    <t>STEPHENSON(MAHINEPUA) I.</t>
  </si>
  <si>
    <t>253DOC</t>
  </si>
  <si>
    <t>STEWART I.,</t>
  </si>
  <si>
    <t>254DOC</t>
  </si>
  <si>
    <t>STOP I., Dusky Sd</t>
  </si>
  <si>
    <t>255DOC</t>
  </si>
  <si>
    <t>STYLES I., Caswell Sd</t>
  </si>
  <si>
    <t>256DOC</t>
  </si>
  <si>
    <t>TARAHIKI(SHAG) I.,Hauraki Gulf</t>
  </si>
  <si>
    <t>TARAKAIPA I., Tennyson Inlet</t>
  </si>
  <si>
    <t>258DOC</t>
  </si>
  <si>
    <t>TAWHITINUI I., Tennyson Inlet</t>
  </si>
  <si>
    <t>259DOC</t>
  </si>
  <si>
    <t>TE HAUPA(SADDLE) I.,Maharangi Hds</t>
  </si>
  <si>
    <t>260DOC</t>
  </si>
  <si>
    <t>TE MOTU I., Kawhia Hb.</t>
  </si>
  <si>
    <t>THE ISLANDS, Wairau Bar</t>
  </si>
  <si>
    <t>TIA, S.E. Stewart I.</t>
  </si>
  <si>
    <t>TIRITIRI MATANGI I.</t>
  </si>
  <si>
    <t>264DOC</t>
  </si>
  <si>
    <t>TITI I., Cook Strait</t>
  </si>
  <si>
    <t>265DOC</t>
  </si>
  <si>
    <t>TONGA I., Tasman Bay</t>
  </si>
  <si>
    <t>TRIO IS: Middle Trio</t>
  </si>
  <si>
    <t>267DOC</t>
  </si>
  <si>
    <t>TUHAWAIKI I.,S.of Catlins R.mouth</t>
  </si>
  <si>
    <t>ULVA I., Paterson Inlet</t>
  </si>
  <si>
    <t>269DOC</t>
  </si>
  <si>
    <t>UNNAMED, Blueskin Bay</t>
  </si>
  <si>
    <t>UNNAMED,Cormorant Cv,Resolution I.</t>
  </si>
  <si>
    <t>UNNAMED,E. of Long I.,Dusky Sd</t>
  </si>
  <si>
    <t>UNNAMED,Earshell Cv,Resolution I.</t>
  </si>
  <si>
    <t>UNNAMED,S.of Walker I.,Rangaunu Hb.</t>
  </si>
  <si>
    <t>UNNAMED, Waiheke I.</t>
  </si>
  <si>
    <t>URETARA I., Ohiwa Hb.</t>
  </si>
  <si>
    <t>URAPUKAPUKA I., Bay of Islands</t>
  </si>
  <si>
    <t>277DOC</t>
  </si>
  <si>
    <t>UTAH I., Doubtful Sd</t>
  </si>
  <si>
    <t>VICTORY I., D'Urville I.</t>
  </si>
  <si>
    <t>279DOC</t>
  </si>
  <si>
    <t>WAEWAETOREA I., Bay of Islands</t>
  </si>
  <si>
    <t>280DOC</t>
  </si>
  <si>
    <t>WAIHEKE I.</t>
  </si>
  <si>
    <t>281DOC</t>
  </si>
  <si>
    <t>WAIMATE I., W. Coromandel</t>
  </si>
  <si>
    <t>WALKER I., Rangaunu Hb.</t>
  </si>
  <si>
    <t>WEDGE I. GP, Stewart I.: Pohowaitai</t>
  </si>
  <si>
    <t>WEDGE I. GP, Stewart I.: Tamaitemio</t>
  </si>
  <si>
    <t>WEKA I., S.E. Stewart I.</t>
  </si>
  <si>
    <t>WEKA I., Preservation Inlet</t>
  </si>
  <si>
    <t>287DOC</t>
  </si>
  <si>
    <t>WEKARUA I., W. Coromandel</t>
  </si>
  <si>
    <t>WHALE (MOTUHORA) I.</t>
  </si>
  <si>
    <t>289DOC</t>
  </si>
  <si>
    <t>WHANGANUI I., W. Coromandel</t>
  </si>
  <si>
    <t>290DOC</t>
  </si>
  <si>
    <t>WHANGARA I., Whangara</t>
  </si>
  <si>
    <t>WHENUAKURA I., off Whangamata</t>
  </si>
  <si>
    <t>292DOC</t>
  </si>
  <si>
    <t>WHITE I.</t>
  </si>
  <si>
    <t>293DOC</t>
  </si>
  <si>
    <t>WOMENS I., E. Stewart I.</t>
  </si>
  <si>
    <t>none</t>
  </si>
  <si>
    <t>LONGITUDE</t>
  </si>
  <si>
    <t>LATITUDE</t>
  </si>
  <si>
    <t>Adams Island</t>
  </si>
  <si>
    <t>1Towns</t>
  </si>
  <si>
    <t>Died out</t>
  </si>
  <si>
    <t>Allports Island</t>
  </si>
  <si>
    <t>2Towns</t>
  </si>
  <si>
    <t>Anchor Island</t>
  </si>
  <si>
    <t>3Towns</t>
  </si>
  <si>
    <t>Aorangi Island</t>
  </si>
  <si>
    <t>4Towns</t>
  </si>
  <si>
    <t>Atihau Island</t>
  </si>
  <si>
    <t>5Towns</t>
  </si>
  <si>
    <t>Bauza Island</t>
  </si>
  <si>
    <t>6Towns</t>
  </si>
  <si>
    <t>Big South Cape Island (Taukihepa)</t>
  </si>
  <si>
    <t>7Towns</t>
  </si>
  <si>
    <t>Blumine Island (Oruawairua)</t>
  </si>
  <si>
    <t>8Towns</t>
  </si>
  <si>
    <t>Breaksea Island</t>
  </si>
  <si>
    <t>9Towns</t>
  </si>
  <si>
    <t>Browns Island (Motukorea)</t>
  </si>
  <si>
    <t>10Towns</t>
  </si>
  <si>
    <t>Burgess Island (Pokohinu Island)</t>
  </si>
  <si>
    <t>11Towns</t>
  </si>
  <si>
    <t>Campbell Island/Motu Ihupuku</t>
  </si>
  <si>
    <t>12Towns</t>
  </si>
  <si>
    <t>Chalky Island</t>
  </si>
  <si>
    <t>13Towns</t>
  </si>
  <si>
    <t>Codfish Island/Whenua Hou</t>
  </si>
  <si>
    <t>14Towns</t>
  </si>
  <si>
    <t>Coppermine Island</t>
  </si>
  <si>
    <t>15Towns</t>
  </si>
  <si>
    <t>Cuvier Island (Repanga Island)</t>
  </si>
  <si>
    <t>16Towns</t>
  </si>
  <si>
    <t>Double Island (Moturehu)</t>
  </si>
  <si>
    <t>17Towns</t>
  </si>
  <si>
    <t>East Island</t>
  </si>
  <si>
    <t>18Towns</t>
  </si>
  <si>
    <t>Enderby Island</t>
  </si>
  <si>
    <t>19Towns</t>
  </si>
  <si>
    <t>Ewing Island</t>
  </si>
  <si>
    <t>20Towns</t>
  </si>
  <si>
    <t>Fanal Island (Motukino Island)</t>
  </si>
  <si>
    <t>21Towns</t>
  </si>
  <si>
    <t>Fisherman Island</t>
  </si>
  <si>
    <t>22Towns</t>
  </si>
  <si>
    <t>23Towns</t>
  </si>
  <si>
    <t>Hokoromea Island</t>
  </si>
  <si>
    <t>24Towns</t>
  </si>
  <si>
    <t>Hokoromea Island A (Unnamed)</t>
  </si>
  <si>
    <t>25Towns</t>
  </si>
  <si>
    <t>Hokoromea Island B (Unnamed)</t>
  </si>
  <si>
    <t>26Towns</t>
  </si>
  <si>
    <t>Kapiti Island</t>
  </si>
  <si>
    <t>27Towns</t>
  </si>
  <si>
    <t>Kawhitu or Stanley Island</t>
  </si>
  <si>
    <t>28Towns</t>
  </si>
  <si>
    <t>Korapuki Island</t>
  </si>
  <si>
    <t>29Towns</t>
  </si>
  <si>
    <t>Lady Alice Island</t>
  </si>
  <si>
    <t>30Towns</t>
  </si>
  <si>
    <t>Lizard Isle</t>
  </si>
  <si>
    <t>31Towns</t>
  </si>
  <si>
    <t>Long Island</t>
  </si>
  <si>
    <t>32Towns</t>
  </si>
  <si>
    <t>Macauley Island</t>
  </si>
  <si>
    <t>33Towns</t>
  </si>
  <si>
    <t>2006tbc</t>
  </si>
  <si>
    <t>Mahurangi Island (Goat Island)</t>
  </si>
  <si>
    <t>34Towns</t>
  </si>
  <si>
    <t>Mana Island</t>
  </si>
  <si>
    <t>35Towns</t>
  </si>
  <si>
    <t>Manawatāwhi/Great Island</t>
  </si>
  <si>
    <t>36Towns</t>
  </si>
  <si>
    <t>Mangere</t>
  </si>
  <si>
    <t>37Towns</t>
  </si>
  <si>
    <t>unknown</t>
  </si>
  <si>
    <t>Maria Island (Ruapuke Island)</t>
  </si>
  <si>
    <t>38Towns</t>
  </si>
  <si>
    <t>Matapara/Pickersgill Island</t>
  </si>
  <si>
    <t>39Towns</t>
  </si>
  <si>
    <t>Matiu/Somes Island</t>
  </si>
  <si>
    <t>40Towns</t>
  </si>
  <si>
    <t>Maud Island (Te Hoiere)</t>
  </si>
  <si>
    <t>41Towns</t>
  </si>
  <si>
    <t>Mayor Island (Tuhua)</t>
  </si>
  <si>
    <t>42Towns</t>
  </si>
  <si>
    <t>Middle Chain</t>
  </si>
  <si>
    <t>43Towns</t>
  </si>
  <si>
    <t>Mokinui/Big Moggy Island</t>
  </si>
  <si>
    <t>44Towns</t>
  </si>
  <si>
    <t>Mokohinau Island A (Unnamed)</t>
  </si>
  <si>
    <t>45Towns</t>
  </si>
  <si>
    <t>Mokoia</t>
  </si>
  <si>
    <t>46Towns</t>
  </si>
  <si>
    <t>Mokopuna Island</t>
  </si>
  <si>
    <t>47Towns</t>
  </si>
  <si>
    <t>Motuara Island</t>
  </si>
  <si>
    <t>48Towns</t>
  </si>
  <si>
    <t>Motuareronui/Adele Island</t>
  </si>
  <si>
    <t>49Towns</t>
  </si>
  <si>
    <t>Motuarohia Island (Roberton Island)</t>
  </si>
  <si>
    <t>50Towns</t>
  </si>
  <si>
    <t>Motuhoropapa Island</t>
  </si>
  <si>
    <t>51Towns</t>
  </si>
  <si>
    <t>Motuihe Island/Te Motu-a-Ihenga</t>
  </si>
  <si>
    <t>52Towns</t>
  </si>
  <si>
    <t>Motukiekie Island</t>
  </si>
  <si>
    <t>53Towns</t>
  </si>
  <si>
    <t>Motunau Island</t>
  </si>
  <si>
    <t>54Towns</t>
  </si>
  <si>
    <t>Motungarara Island</t>
  </si>
  <si>
    <t>55Towns</t>
  </si>
  <si>
    <t>Motuokura</t>
  </si>
  <si>
    <t>56Towns</t>
  </si>
  <si>
    <t>Motuopao Island</t>
  </si>
  <si>
    <t>57Towns</t>
  </si>
  <si>
    <t>Motupapa Island</t>
  </si>
  <si>
    <t>58Towns</t>
  </si>
  <si>
    <t>Moturua Island</t>
  </si>
  <si>
    <t>59Towns</t>
  </si>
  <si>
    <t>Motutapu</t>
  </si>
  <si>
    <t>60Towns</t>
  </si>
  <si>
    <t>Moutohora Island</t>
  </si>
  <si>
    <t>61Towns</t>
  </si>
  <si>
    <t>North East Island</t>
  </si>
  <si>
    <t>62Towns</t>
  </si>
  <si>
    <t>Nukuwaiata Island</t>
  </si>
  <si>
    <t>63Towns</t>
  </si>
  <si>
    <t>Ocean Island</t>
  </si>
  <si>
    <t>64Towns</t>
  </si>
  <si>
    <t>Ohinau Island</t>
  </si>
  <si>
    <t>65Towns</t>
  </si>
  <si>
    <t>Okahu Island (Red Head Island)</t>
  </si>
  <si>
    <t>66Towns</t>
  </si>
  <si>
    <t>Otata Island</t>
  </si>
  <si>
    <t>67Towns</t>
  </si>
  <si>
    <t>Pomona</t>
  </si>
  <si>
    <t>68Towns</t>
  </si>
  <si>
    <t>Poroporo Island</t>
  </si>
  <si>
    <t>69Towns</t>
  </si>
  <si>
    <t>Puangiangi Island</t>
  </si>
  <si>
    <t>70Towns</t>
  </si>
  <si>
    <t>Pukeweka Island</t>
  </si>
  <si>
    <t>71Towns</t>
  </si>
  <si>
    <t>Putauhina Island</t>
  </si>
  <si>
    <t>72Towns</t>
  </si>
  <si>
    <t>Rakino Island</t>
  </si>
  <si>
    <t>73Towns</t>
  </si>
  <si>
    <t>Rangitoto Island</t>
  </si>
  <si>
    <t>74Towns</t>
  </si>
  <si>
    <t>Raoul Island</t>
  </si>
  <si>
    <t>75Towns</t>
  </si>
  <si>
    <t>Raratoka Island (Centre Island)</t>
  </si>
  <si>
    <t>76Towns</t>
  </si>
  <si>
    <t>Red Mercury Island (Whakau)</t>
  </si>
  <si>
    <t>77Towns</t>
  </si>
  <si>
    <t>Rerewhakaupoko Island (Solomon)</t>
  </si>
  <si>
    <t>78Towns</t>
  </si>
  <si>
    <t>Rona</t>
  </si>
  <si>
    <t>79Towns</t>
  </si>
  <si>
    <t>Rose Island</t>
  </si>
  <si>
    <t>80Towns</t>
  </si>
  <si>
    <t>Rurima Island</t>
  </si>
  <si>
    <t>81Towns</t>
  </si>
  <si>
    <t>South East</t>
  </si>
  <si>
    <t>82Towns</t>
  </si>
  <si>
    <t>Stack B</t>
  </si>
  <si>
    <t>83Towns</t>
  </si>
  <si>
    <t>Stack E</t>
  </si>
  <si>
    <t>84Towns</t>
  </si>
  <si>
    <t>Stack F</t>
  </si>
  <si>
    <t>85Towns</t>
  </si>
  <si>
    <t>Stack G</t>
  </si>
  <si>
    <t>86Towns</t>
  </si>
  <si>
    <t>Stack I</t>
  </si>
  <si>
    <t>87Towns</t>
  </si>
  <si>
    <t>Stack J</t>
  </si>
  <si>
    <t>88Towns</t>
  </si>
  <si>
    <t>Stephens Island (Takapourewa)</t>
  </si>
  <si>
    <t>89Towns</t>
  </si>
  <si>
    <t>Tahoramaurea Island (Browns Island)</t>
  </si>
  <si>
    <t>90Towns</t>
  </si>
  <si>
    <t>Tarahiki Island (Shag Island)</t>
  </si>
  <si>
    <t>91Towns</t>
  </si>
  <si>
    <t>Taranga Island</t>
  </si>
  <si>
    <t>92Towns</t>
  </si>
  <si>
    <t>2011tbc</t>
  </si>
  <si>
    <t>Te Hauturu-o-Toi/Little Barrier Island</t>
  </si>
  <si>
    <t>93Towns</t>
  </si>
  <si>
    <t>Te Kakaho island</t>
  </si>
  <si>
    <t>94Towns</t>
  </si>
  <si>
    <t>Tinui Island</t>
  </si>
  <si>
    <t>95Towns</t>
  </si>
  <si>
    <t>Tiritiri Matangi Island</t>
  </si>
  <si>
    <t>96Towns</t>
  </si>
  <si>
    <t>Titi Island</t>
  </si>
  <si>
    <t>97Towns</t>
  </si>
  <si>
    <t>Tonga Island</t>
  </si>
  <si>
    <t>98Towns</t>
  </si>
  <si>
    <t>Ulva Island</t>
  </si>
  <si>
    <t>99Towns</t>
  </si>
  <si>
    <t>Urupukapuka Island</t>
  </si>
  <si>
    <t>100Towns</t>
  </si>
  <si>
    <t>Waewaetorea Island</t>
  </si>
  <si>
    <t>101Towns</t>
  </si>
  <si>
    <t>Wakaterepapanui Island</t>
  </si>
  <si>
    <t>102Towns</t>
  </si>
  <si>
    <t>Whatupuke Island</t>
  </si>
  <si>
    <t>103Towns</t>
  </si>
  <si>
    <t>Whenuakura Island</t>
  </si>
  <si>
    <t>104Towns</t>
  </si>
  <si>
    <t>105Towns</t>
  </si>
  <si>
    <t>Number</t>
  </si>
  <si>
    <t>erad_yr</t>
  </si>
  <si>
    <t>timeYrs</t>
  </si>
  <si>
    <t>Delta</t>
  </si>
  <si>
    <t>Towns data not present in DOC 1991 database</t>
  </si>
  <si>
    <t>DOC 1991 Database of present invasive mammals</t>
  </si>
  <si>
    <t>Awaiti (Tawhitinui)</t>
  </si>
  <si>
    <t>Battleship Rock</t>
  </si>
  <si>
    <t>David Rocks - A</t>
  </si>
  <si>
    <t>David Rocks - B</t>
  </si>
  <si>
    <t>David Rocks - C</t>
  </si>
  <si>
    <t>Duffer's Reef</t>
  </si>
  <si>
    <t>East Atoll</t>
  </si>
  <si>
    <t>Ernest</t>
  </si>
  <si>
    <t>Flat Top Rock</t>
  </si>
  <si>
    <t>Fortyseven</t>
  </si>
  <si>
    <t>Grey Group</t>
  </si>
  <si>
    <t>Hat</t>
  </si>
  <si>
    <t>King Billy</t>
  </si>
  <si>
    <t>Koi</t>
  </si>
  <si>
    <t>Kuiamokimoki</t>
  </si>
  <si>
    <t>Little Mahuki</t>
  </si>
  <si>
    <t>Little Rat</t>
  </si>
  <si>
    <t>Long (Weka)</t>
  </si>
  <si>
    <t>Mahenotiti</t>
  </si>
  <si>
    <t>Mauhaka Rocks</t>
  </si>
  <si>
    <t>Motiti</t>
  </si>
  <si>
    <t>Motukaha</t>
  </si>
  <si>
    <t>Motukaraka</t>
  </si>
  <si>
    <t>Motungara (Motungarara)</t>
  </si>
  <si>
    <t>Motungarara (Cliff Rock)</t>
  </si>
  <si>
    <t>Motuoi</t>
  </si>
  <si>
    <t>Moturako</t>
  </si>
  <si>
    <t>Motutara</t>
  </si>
  <si>
    <t>Motuterakihi</t>
  </si>
  <si>
    <t>Mouse</t>
  </si>
  <si>
    <t>NE Crater Rim</t>
  </si>
  <si>
    <t>Ngatokaparangi 1</t>
  </si>
  <si>
    <t>Ngatokaparangi 2</t>
  </si>
  <si>
    <t>Ngatokaparangi 3</t>
  </si>
  <si>
    <t>Ngawhiti</t>
  </si>
  <si>
    <t>NW Crater Rim</t>
  </si>
  <si>
    <t>Opakau</t>
  </si>
  <si>
    <t>Outer Little Rat</t>
  </si>
  <si>
    <t>Outer Stuck Anchor Rock</t>
  </si>
  <si>
    <t>Oyster Island</t>
  </si>
  <si>
    <t>Pakatahi</t>
  </si>
  <si>
    <t>Papakohatu (Crusoe)</t>
  </si>
  <si>
    <t>Papakuri</t>
  </si>
  <si>
    <t>Phillip</t>
  </si>
  <si>
    <t>Phil's Hat</t>
  </si>
  <si>
    <t>Pig</t>
  </si>
  <si>
    <t>Rabbit</t>
  </si>
  <si>
    <t>Rangiatea</t>
  </si>
  <si>
    <t>Rat</t>
  </si>
  <si>
    <t>Rotoroa Stacks</t>
  </si>
  <si>
    <t>Round</t>
  </si>
  <si>
    <t>SE Crater Rim</t>
  </si>
  <si>
    <t>Stuck Anchor Rock</t>
  </si>
  <si>
    <t>SW Crater Rim</t>
  </si>
  <si>
    <t>Taieri</t>
  </si>
  <si>
    <t>Taranaki</t>
  </si>
  <si>
    <t>Te Ao</t>
  </si>
  <si>
    <t>Tern Rock</t>
  </si>
  <si>
    <t>Unnamed Cape Wiwiki A (Snail Rock)</t>
  </si>
  <si>
    <t>Unnamed Cape Wiwiki B (Gorse Island)</t>
  </si>
  <si>
    <t>Waimate</t>
  </si>
  <si>
    <t>Wainui</t>
  </si>
  <si>
    <t>West Atoll</t>
  </si>
  <si>
    <t>West Tern Rock</t>
  </si>
  <si>
    <t>Whanganui</t>
  </si>
  <si>
    <t>Wood</t>
  </si>
  <si>
    <t>Wood Stack A</t>
  </si>
  <si>
    <t>Confirmed Eradications (e Count)</t>
  </si>
  <si>
    <t>Censorship</t>
  </si>
  <si>
    <t>DIISE Islands that have had eradications but are not known (to me) to have been completely eradicated</t>
  </si>
  <si>
    <t>Uncensored</t>
  </si>
  <si>
    <t>Right Censored</t>
  </si>
  <si>
    <t>Interval Censored</t>
  </si>
  <si>
    <t>Area_ha_Cov1</t>
  </si>
  <si>
    <t>Latitude_Cov2</t>
  </si>
  <si>
    <t>skew</t>
  </si>
  <si>
    <t>area</t>
  </si>
  <si>
    <t>latitude</t>
  </si>
  <si>
    <t>Kurtosis</t>
  </si>
  <si>
    <t>How peaked or flat</t>
  </si>
  <si>
    <t>Symmetry of dist</t>
  </si>
  <si>
    <t>X</t>
  </si>
  <si>
    <t>OK</t>
  </si>
  <si>
    <t>acceptable=-1 to 1</t>
  </si>
  <si>
    <t>acceptable= -2 to 2</t>
  </si>
  <si>
    <t>Area (ha)</t>
  </si>
  <si>
    <t>Area_Cov1</t>
  </si>
  <si>
    <t>Cov1_LogTrans</t>
  </si>
  <si>
    <t>area log trans</t>
  </si>
  <si>
    <t>Area_Cov1_LogTrans</t>
  </si>
  <si>
    <t>min</t>
  </si>
  <si>
    <t>max</t>
  </si>
  <si>
    <t>range</t>
  </si>
  <si>
    <t>area bins</t>
  </si>
  <si>
    <t>Frequency</t>
  </si>
  <si>
    <t>Info</t>
  </si>
  <si>
    <t>bin min</t>
  </si>
  <si>
    <t>bin max</t>
  </si>
  <si>
    <t>bin count</t>
  </si>
  <si>
    <t>bin step size</t>
  </si>
  <si>
    <t>bin number</t>
  </si>
  <si>
    <t>Area sorted</t>
  </si>
  <si>
    <t>area log bins</t>
  </si>
  <si>
    <t>Area (log)</t>
  </si>
  <si>
    <t>Not great</t>
  </si>
  <si>
    <t>Area_LogTrans</t>
  </si>
  <si>
    <t>Latitude</t>
  </si>
  <si>
    <t>latitude_Cov2</t>
  </si>
  <si>
    <t>latitude bins</t>
  </si>
  <si>
    <t>frequency</t>
  </si>
  <si>
    <t>Covariate 5</t>
  </si>
  <si>
    <t>Species_Cov3</t>
  </si>
  <si>
    <t>Erad_Numb_Cov3</t>
  </si>
  <si>
    <t>Number of Eradications</t>
  </si>
  <si>
    <t>Bin Number</t>
  </si>
  <si>
    <t>Erad Number</t>
  </si>
  <si>
    <t>mean</t>
  </si>
  <si>
    <t>erad number bins</t>
  </si>
  <si>
    <t>Number of Erads Log(x+1)</t>
  </si>
  <si>
    <t>Gross_Number_of_Eradicated Spp_Cov4</t>
  </si>
  <si>
    <t>Covariate 6</t>
  </si>
  <si>
    <t>Erad log trans (x+1)</t>
  </si>
  <si>
    <t>Motutapu, Bay of Islands</t>
  </si>
  <si>
    <t>Motutapu (Allports Island A)</t>
  </si>
  <si>
    <t>Island Name</t>
  </si>
  <si>
    <t>Eradication Completion Year</t>
  </si>
  <si>
    <t>H?wea Island</t>
  </si>
  <si>
    <t>Manawat?whi/Great Island</t>
  </si>
  <si>
    <t>n/a</t>
  </si>
  <si>
    <t>TownsID</t>
  </si>
  <si>
    <t>106Towns</t>
  </si>
  <si>
    <t xml:space="preserve">  </t>
  </si>
  <si>
    <t>WEKA I. (Long Island), Preservation Inlet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</si>
</sst>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000"/>
  </numFmts>
  <fonts count="9" x14ac:knownFonts="1">
    <font>
      <sz val="11"/>
      <color theme="1"/>
      <name val="Calibri"/>
      <family val="2"/>
      <scheme val="minor"/>
    </font>
    <font>
      <sz val="9"/>
      <color indexed="81"/>
      <name val="Tahoma"/>
      <family val="2"/>
    </font>
    <font>
      <b/>
      <sz val="9"/>
      <color indexed="81"/>
      <name val="Tahoma"/>
      <family val="2"/>
    </font>
    <font>
      <sz val="11"/>
      <color rgb="FFFF0000"/>
      <name val="Calibri"/>
      <family val="2"/>
      <scheme val="minor"/>
    </font>
    <font>
      <sz val="11"/>
      <color rgb="FF00B050"/>
      <name val="Calibri"/>
      <family val="2"/>
      <scheme val="minor"/>
    </font>
    <font>
      <b/>
      <u/>
      <sz val="9"/>
      <color indexed="81"/>
      <name val="Tahoma"/>
      <family val="2"/>
    </font>
    <font>
      <sz val="11"/>
      <color theme="5" tint="-0.249977111117893"/>
      <name val="Calibri"/>
      <family val="2"/>
      <scheme val="minor"/>
    </font>
    <font>
      <sz val="9"/>
      <color indexed="81"/>
      <name val="Tahoma"/>
      <charset val="1"/>
    </font>
    <font>
      <b/>
      <sz val="9"/>
      <color indexed="81"/>
      <name val="Tahoma"/>
      <charset val="1"/>
    </font>
  </fonts>
  <fills count="7">
    <fill>
      <patternFill patternType="none"/>
    </fill>
    <fill>
      <patternFill patternType="gray125"/>
    </fill>
    <fill>
      <patternFill patternType="solid">
        <fgColor theme="7" tint="0.59999389629810485"/>
        <bgColor indexed="64"/>
      </patternFill>
    </fill>
    <fill>
      <patternFill patternType="solid">
        <fgColor theme="7" tint="0.39997558519241921"/>
        <bgColor indexed="64"/>
      </patternFill>
    </fill>
    <fill>
      <patternFill patternType="solid">
        <fgColor theme="8" tint="0.39997558519241921"/>
        <bgColor indexed="64"/>
      </patternFill>
    </fill>
    <fill>
      <patternFill patternType="solid">
        <fgColor theme="9" tint="0.59999389629810485"/>
        <bgColor indexed="64"/>
      </patternFill>
    </fill>
    <fill>
      <patternFill patternType="solid">
        <fgColor theme="5" tint="0.39997558519241921"/>
        <bgColor indexed="64"/>
      </patternFill>
    </fill>
  </fills>
  <borders count="13">
    <border>
      <left/>
      <right/>
      <top/>
      <bottom/>
      <diagonal/>
    </border>
    <border>
      <left/>
      <right/>
      <top/>
      <bottom style="thick">
        <color auto="1"/>
      </bottom>
      <diagonal/>
    </border>
    <border>
      <left/>
      <right/>
      <top style="thick">
        <color auto="1"/>
      </top>
      <bottom/>
      <diagonal/>
    </border>
    <border>
      <left style="medium">
        <color auto="1"/>
      </left>
      <right/>
      <top/>
      <bottom/>
      <diagonal/>
    </border>
    <border>
      <left/>
      <right style="medium">
        <color auto="1"/>
      </right>
      <top/>
      <bottom/>
      <diagonal/>
    </border>
    <border>
      <left style="medium">
        <color auto="1"/>
      </left>
      <right/>
      <top style="thick">
        <color auto="1"/>
      </top>
      <bottom/>
      <diagonal/>
    </border>
    <border>
      <left style="medium">
        <color auto="1"/>
      </left>
      <right/>
      <top/>
      <bottom style="thick">
        <color auto="1"/>
      </bottom>
      <diagonal/>
    </border>
    <border>
      <left/>
      <right style="medium">
        <color auto="1"/>
      </right>
      <top/>
      <bottom style="thick">
        <color auto="1"/>
      </bottom>
      <diagonal/>
    </border>
    <border>
      <left/>
      <right style="medium">
        <color auto="1"/>
      </right>
      <top style="thick">
        <color auto="1"/>
      </top>
      <bottom/>
      <diagonal/>
    </border>
    <border>
      <left/>
      <right style="thick">
        <color auto="1"/>
      </right>
      <top/>
      <bottom/>
      <diagonal/>
    </border>
    <border>
      <left/>
      <right/>
      <top/>
      <bottom style="mediumDashed">
        <color auto="1"/>
      </bottom>
      <diagonal/>
    </border>
    <border>
      <left/>
      <right/>
      <top/>
      <bottom style="double">
        <color auto="1"/>
      </bottom>
      <diagonal/>
    </border>
    <border>
      <left/>
      <right/>
      <top style="double">
        <color auto="1"/>
      </top>
      <bottom style="thin">
        <color auto="1"/>
      </bottom>
      <diagonal/>
    </border>
  </borders>
  <cellStyleXfs count="1">
    <xf numFmtId="0" fontId="0" fillId="0" borderId="0"/>
  </cellStyleXfs>
  <cellXfs count="89">
    <xf numFmtId="0" fontId="0" fillId="0" borderId="0" xfId="0"/>
    <xf numFmtId="0" fontId="0" fillId="0" borderId="0" xfId="0"/>
    <xf numFmtId="0" fontId="0" fillId="0" borderId="0" xfId="0" applyAlignment="1">
      <alignment horizontal="center" wrapText="1"/>
    </xf>
    <xf numFmtId="0" fontId="0" fillId="0" borderId="0" xfId="0" applyAlignment="1">
      <alignment horizontal="center"/>
    </xf>
    <xf numFmtId="0" fontId="0" fillId="0" borderId="0" xfId="0" applyFill="1" applyAlignment="1">
      <alignment horizontal="center"/>
    </xf>
    <xf numFmtId="0" fontId="0" fillId="0" borderId="0" xfId="0" quotePrefix="1" applyAlignment="1">
      <alignment horizontal="center"/>
    </xf>
    <xf numFmtId="0" fontId="0" fillId="0" borderId="1" xfId="0" applyBorder="1" applyAlignment="1">
      <alignment horizontal="center"/>
    </xf>
    <xf numFmtId="0" fontId="0" fillId="0" borderId="1" xfId="0" quotePrefix="1" applyBorder="1" applyAlignment="1">
      <alignment horizontal="center"/>
    </xf>
    <xf numFmtId="0" fontId="0" fillId="0" borderId="0" xfId="0" applyBorder="1" applyAlignment="1">
      <alignment horizontal="center"/>
    </xf>
    <xf numFmtId="0" fontId="0" fillId="0" borderId="0" xfId="0" quotePrefix="1" applyBorder="1" applyAlignment="1">
      <alignment horizontal="center"/>
    </xf>
    <xf numFmtId="0" fontId="0" fillId="2" borderId="0" xfId="0" applyFill="1" applyAlignment="1">
      <alignment horizontal="left"/>
    </xf>
    <xf numFmtId="0" fontId="0" fillId="2" borderId="0" xfId="0" applyFill="1" applyAlignment="1">
      <alignment horizontal="center"/>
    </xf>
    <xf numFmtId="0" fontId="0" fillId="0" borderId="1" xfId="0" applyBorder="1"/>
    <xf numFmtId="0" fontId="0" fillId="3" borderId="0" xfId="0" applyFill="1" applyAlignment="1">
      <alignment horizontal="center"/>
    </xf>
    <xf numFmtId="0" fontId="0" fillId="3" borderId="0" xfId="0" applyFill="1" applyAlignment="1">
      <alignment horizontal="left"/>
    </xf>
    <xf numFmtId="0" fontId="0" fillId="3" borderId="0" xfId="0" applyFill="1"/>
    <xf numFmtId="0" fontId="0" fillId="0" borderId="2" xfId="0" applyBorder="1" applyAlignment="1">
      <alignment horizontal="center"/>
    </xf>
    <xf numFmtId="0" fontId="0" fillId="4" borderId="0" xfId="0" quotePrefix="1" applyFill="1" applyAlignment="1">
      <alignment horizontal="center"/>
    </xf>
    <xf numFmtId="0" fontId="0" fillId="4" borderId="0" xfId="0" applyFill="1" applyAlignment="1">
      <alignment horizontal="center"/>
    </xf>
    <xf numFmtId="0" fontId="0" fillId="4" borderId="0" xfId="0" applyFill="1" applyBorder="1" applyAlignment="1">
      <alignment horizontal="center"/>
    </xf>
    <xf numFmtId="0" fontId="0" fillId="4" borderId="0" xfId="0" applyFill="1"/>
    <xf numFmtId="0" fontId="0" fillId="0" borderId="0" xfId="0" applyAlignment="1">
      <alignment horizontal="center"/>
    </xf>
    <xf numFmtId="0" fontId="0" fillId="0" borderId="0" xfId="0" applyAlignment="1">
      <alignment horizontal="center"/>
    </xf>
    <xf numFmtId="0" fontId="0" fillId="0" borderId="0"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2" xfId="0" quotePrefix="1" applyBorder="1" applyAlignment="1">
      <alignment horizontal="center"/>
    </xf>
    <xf numFmtId="0" fontId="0" fillId="0" borderId="4" xfId="0" quotePrefix="1" applyBorder="1" applyAlignment="1">
      <alignment horizontal="center"/>
    </xf>
    <xf numFmtId="0" fontId="0" fillId="0" borderId="6" xfId="0" applyBorder="1" applyAlignment="1">
      <alignment horizontal="center"/>
    </xf>
    <xf numFmtId="0" fontId="0" fillId="0" borderId="7" xfId="0" quotePrefix="1" applyBorder="1" applyAlignment="1">
      <alignment horizontal="center"/>
    </xf>
    <xf numFmtId="164" fontId="0" fillId="0" borderId="4" xfId="0" quotePrefix="1" applyNumberFormat="1" applyBorder="1" applyAlignment="1">
      <alignment horizontal="center"/>
    </xf>
    <xf numFmtId="0" fontId="0" fillId="0" borderId="0" xfId="0" applyAlignment="1">
      <alignment horizontal="center"/>
    </xf>
    <xf numFmtId="0" fontId="0" fillId="0" borderId="3" xfId="0" applyBorder="1" applyAlignment="1">
      <alignment horizontal="center"/>
    </xf>
    <xf numFmtId="0" fontId="0" fillId="0" borderId="0" xfId="0" applyBorder="1" applyAlignment="1">
      <alignment horizontal="center"/>
    </xf>
    <xf numFmtId="0" fontId="0" fillId="0" borderId="4" xfId="0" applyBorder="1" applyAlignment="1">
      <alignment horizontal="center"/>
    </xf>
    <xf numFmtId="0" fontId="0" fillId="0" borderId="0" xfId="0" quotePrefix="1" applyAlignment="1">
      <alignment horizontal="left"/>
    </xf>
    <xf numFmtId="0" fontId="3" fillId="0" borderId="0" xfId="0" applyFont="1"/>
    <xf numFmtId="0" fontId="4" fillId="0" borderId="0" xfId="0" applyFont="1"/>
    <xf numFmtId="0" fontId="0" fillId="5" borderId="0" xfId="0" applyFill="1"/>
    <xf numFmtId="0" fontId="0" fillId="6" borderId="0" xfId="0" applyFill="1"/>
    <xf numFmtId="0" fontId="6" fillId="0" borderId="0" xfId="0" applyFont="1"/>
    <xf numFmtId="0" fontId="0" fillId="6" borderId="0" xfId="0" applyFill="1" applyBorder="1" applyAlignment="1">
      <alignment horizontal="center"/>
    </xf>
    <xf numFmtId="0" fontId="0" fillId="6" borderId="0" xfId="0" quotePrefix="1" applyFill="1" applyAlignment="1">
      <alignment horizontal="center"/>
    </xf>
    <xf numFmtId="0" fontId="0" fillId="6" borderId="0" xfId="0" applyFill="1" applyAlignment="1">
      <alignment horizontal="center"/>
    </xf>
    <xf numFmtId="0" fontId="0" fillId="6" borderId="3" xfId="0" applyFill="1" applyBorder="1" applyAlignment="1">
      <alignment horizontal="center"/>
    </xf>
    <xf numFmtId="0" fontId="0" fillId="6" borderId="4" xfId="0" quotePrefix="1" applyFill="1" applyBorder="1" applyAlignment="1">
      <alignment horizontal="center"/>
    </xf>
    <xf numFmtId="0" fontId="0" fillId="6" borderId="2" xfId="0" applyFill="1" applyBorder="1" applyAlignment="1">
      <alignment horizontal="center"/>
    </xf>
    <xf numFmtId="0" fontId="0" fillId="6" borderId="5" xfId="0" applyFill="1" applyBorder="1" applyAlignment="1">
      <alignment horizontal="center"/>
    </xf>
    <xf numFmtId="0" fontId="0" fillId="6" borderId="2" xfId="0" quotePrefix="1" applyFill="1" applyBorder="1" applyAlignment="1">
      <alignment horizontal="center"/>
    </xf>
    <xf numFmtId="0" fontId="0" fillId="0" borderId="0" xfId="0" applyAlignment="1">
      <alignment horizontal="center"/>
    </xf>
    <xf numFmtId="0" fontId="0" fillId="0" borderId="3" xfId="0" applyBorder="1" applyAlignment="1">
      <alignment horizontal="center"/>
    </xf>
    <xf numFmtId="0" fontId="0" fillId="0" borderId="0" xfId="0" applyBorder="1" applyAlignment="1">
      <alignment horizontal="center"/>
    </xf>
    <xf numFmtId="0" fontId="0" fillId="0" borderId="4" xfId="0" applyBorder="1" applyAlignment="1">
      <alignment horizontal="center"/>
    </xf>
    <xf numFmtId="0" fontId="0" fillId="0" borderId="9" xfId="0" applyBorder="1"/>
    <xf numFmtId="0" fontId="0" fillId="0" borderId="10" xfId="0" applyBorder="1"/>
    <xf numFmtId="0" fontId="0" fillId="0" borderId="10" xfId="0" applyBorder="1" applyAlignment="1">
      <alignment horizontal="center"/>
    </xf>
    <xf numFmtId="0" fontId="0" fillId="0" borderId="0" xfId="0" applyBorder="1"/>
    <xf numFmtId="0" fontId="0" fillId="0" borderId="11" xfId="0" applyBorder="1"/>
    <xf numFmtId="0" fontId="0" fillId="0" borderId="11" xfId="0" applyBorder="1" applyAlignment="1">
      <alignment horizontal="center"/>
    </xf>
    <xf numFmtId="0" fontId="0" fillId="0" borderId="12" xfId="0" applyBorder="1" applyAlignment="1">
      <alignment horizontal="center"/>
    </xf>
    <xf numFmtId="164" fontId="0" fillId="0" borderId="0" xfId="0" quotePrefix="1" applyNumberFormat="1" applyBorder="1" applyAlignment="1">
      <alignment horizontal="center"/>
    </xf>
    <xf numFmtId="0" fontId="0" fillId="6" borderId="0" xfId="0" quotePrefix="1" applyFill="1" applyBorder="1" applyAlignment="1">
      <alignment horizontal="center"/>
    </xf>
    <xf numFmtId="0" fontId="0" fillId="6" borderId="2" xfId="0" applyFill="1" applyBorder="1"/>
    <xf numFmtId="0" fontId="0" fillId="6" borderId="8" xfId="0" quotePrefix="1" applyFill="1" applyBorder="1" applyAlignment="1">
      <alignment horizontal="center"/>
    </xf>
    <xf numFmtId="0" fontId="0" fillId="2" borderId="2" xfId="0" applyFill="1" applyBorder="1" applyAlignment="1">
      <alignment horizontal="left"/>
    </xf>
    <xf numFmtId="0" fontId="0" fillId="6" borderId="0" xfId="0" applyFill="1" applyBorder="1"/>
    <xf numFmtId="0" fontId="0" fillId="0" borderId="7" xfId="0" applyBorder="1" applyAlignment="1">
      <alignment horizontal="center"/>
    </xf>
    <xf numFmtId="0" fontId="0" fillId="0" borderId="3" xfId="0" quotePrefix="1" applyBorder="1" applyAlignment="1">
      <alignment horizontal="center"/>
    </xf>
    <xf numFmtId="0" fontId="0" fillId="2" borderId="0" xfId="0" quotePrefix="1" applyFill="1" applyBorder="1" applyAlignment="1">
      <alignment horizontal="center"/>
    </xf>
    <xf numFmtId="0" fontId="0" fillId="0" borderId="4" xfId="0" applyBorder="1"/>
    <xf numFmtId="2" fontId="0" fillId="0" borderId="0" xfId="0" applyNumberFormat="1"/>
    <xf numFmtId="2" fontId="0" fillId="0" borderId="0" xfId="0" applyNumberFormat="1" applyAlignment="1">
      <alignment horizontal="center"/>
    </xf>
    <xf numFmtId="0" fontId="0" fillId="0" borderId="0" xfId="0" applyFill="1" applyBorder="1" applyAlignment="1">
      <alignment horizontal="center"/>
    </xf>
    <xf numFmtId="0" fontId="0" fillId="0" borderId="2" xfId="0" applyBorder="1"/>
    <xf numFmtId="0" fontId="0" fillId="2" borderId="0" xfId="0" applyFill="1"/>
    <xf numFmtId="0" fontId="0" fillId="6" borderId="9" xfId="0" applyFill="1" applyBorder="1"/>
    <xf numFmtId="0" fontId="0" fillId="6" borderId="4" xfId="0" applyFill="1" applyBorder="1"/>
    <xf numFmtId="2" fontId="0" fillId="6" borderId="0" xfId="0" applyNumberFormat="1" applyFill="1"/>
    <xf numFmtId="0" fontId="0" fillId="6" borderId="3" xfId="0" quotePrefix="1" applyFill="1" applyBorder="1" applyAlignment="1">
      <alignment horizontal="center"/>
    </xf>
    <xf numFmtId="0" fontId="0" fillId="0" borderId="0" xfId="0" applyFill="1"/>
    <xf numFmtId="0" fontId="0" fillId="2" borderId="0" xfId="0" quotePrefix="1" applyFill="1" applyAlignment="1">
      <alignment horizontal="center"/>
    </xf>
    <xf numFmtId="0" fontId="0" fillId="2" borderId="3" xfId="0" applyFill="1" applyBorder="1" applyAlignment="1">
      <alignment horizontal="center"/>
    </xf>
    <xf numFmtId="0" fontId="0" fillId="2" borderId="0" xfId="0" applyFill="1" applyBorder="1" applyAlignment="1">
      <alignment horizontal="center"/>
    </xf>
    <xf numFmtId="0" fontId="0" fillId="2" borderId="4" xfId="0" quotePrefix="1" applyFill="1" applyBorder="1" applyAlignment="1">
      <alignment horizontal="center"/>
    </xf>
    <xf numFmtId="0" fontId="0" fillId="2" borderId="3" xfId="0" quotePrefix="1" applyFill="1" applyBorder="1" applyAlignment="1">
      <alignment horizontal="center"/>
    </xf>
    <xf numFmtId="0" fontId="0" fillId="0" borderId="0" xfId="0" applyAlignment="1">
      <alignment horizontal="center"/>
    </xf>
    <xf numFmtId="0" fontId="0" fillId="0" borderId="3" xfId="0" applyBorder="1" applyAlignment="1">
      <alignment horizontal="center"/>
    </xf>
    <xf numFmtId="0" fontId="0" fillId="0" borderId="0" xfId="0" applyBorder="1" applyAlignment="1">
      <alignment horizontal="center"/>
    </xf>
    <xf numFmtId="0" fontId="0" fillId="0" borderId="4" xfId="0" applyBorder="1" applyAlignment="1">
      <alignment horizontal="center"/>
    </xf>
  </cellXfs>
  <cellStyles count="1">
    <cellStyle name="Normal" xfId="0" builtinId="0"/>
  </cellStyles>
  <dxfs count="2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4.xml"/><Relationship Id="rId4" Type="http://schemas.openxmlformats.org/officeDocument/2006/relationships/worksheet" Target="worksheets/sheet4.xml"/><Relationship Id="rId9" Type="http://schemas.openxmlformats.org/officeDocument/2006/relationships/externalLink" Target="externalLinks/externalLink3.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val>
            <c:numRef>
              <c:f>'Covariate Stats'!$AA$3:$AA$12</c:f>
              <c:numCache>
                <c:formatCode>General</c:formatCode>
                <c:ptCount val="10"/>
                <c:pt idx="0">
                  <c:v>0</c:v>
                </c:pt>
                <c:pt idx="1">
                  <c:v>1</c:v>
                </c:pt>
                <c:pt idx="2">
                  <c:v>0</c:v>
                </c:pt>
                <c:pt idx="3">
                  <c:v>5</c:v>
                </c:pt>
                <c:pt idx="4">
                  <c:v>59</c:v>
                </c:pt>
                <c:pt idx="5">
                  <c:v>70</c:v>
                </c:pt>
                <c:pt idx="6">
                  <c:v>43</c:v>
                </c:pt>
                <c:pt idx="7">
                  <c:v>133</c:v>
                </c:pt>
                <c:pt idx="8">
                  <c:v>83</c:v>
                </c:pt>
                <c:pt idx="9">
                  <c:v>2</c:v>
                </c:pt>
              </c:numCache>
            </c:numRef>
          </c:val>
          <c:extLst>
            <c:ext xmlns:c16="http://schemas.microsoft.com/office/drawing/2014/chart" uri="{C3380CC4-5D6E-409C-BE32-E72D297353CC}">
              <c16:uniqueId val="{00000000-75E4-4745-8DF3-34C9F1144A79}"/>
            </c:ext>
          </c:extLst>
        </c:ser>
        <c:dLbls>
          <c:showLegendKey val="0"/>
          <c:showVal val="0"/>
          <c:showCatName val="0"/>
          <c:showSerName val="0"/>
          <c:showPercent val="0"/>
          <c:showBubbleSize val="0"/>
        </c:dLbls>
        <c:gapWidth val="219"/>
        <c:overlap val="-27"/>
        <c:axId val="688723520"/>
        <c:axId val="688717616"/>
      </c:barChart>
      <c:catAx>
        <c:axId val="688723520"/>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8717616"/>
        <c:crosses val="autoZero"/>
        <c:auto val="1"/>
        <c:lblAlgn val="ctr"/>
        <c:lblOffset val="100"/>
        <c:noMultiLvlLbl val="0"/>
      </c:catAx>
      <c:valAx>
        <c:axId val="6887176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872352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NZ"/>
              <a:t>Eradication Frequency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val>
            <c:numRef>
              <c:f>'Covariate Stats'!$AF$3:$AF$12</c:f>
              <c:numCache>
                <c:formatCode>General</c:formatCode>
                <c:ptCount val="10"/>
                <c:pt idx="0">
                  <c:v>151</c:v>
                </c:pt>
                <c:pt idx="1">
                  <c:v>104</c:v>
                </c:pt>
                <c:pt idx="2">
                  <c:v>104</c:v>
                </c:pt>
                <c:pt idx="3">
                  <c:v>21</c:v>
                </c:pt>
                <c:pt idx="4">
                  <c:v>8</c:v>
                </c:pt>
                <c:pt idx="5">
                  <c:v>0</c:v>
                </c:pt>
                <c:pt idx="6">
                  <c:v>3</c:v>
                </c:pt>
                <c:pt idx="7">
                  <c:v>3</c:v>
                </c:pt>
                <c:pt idx="8">
                  <c:v>0</c:v>
                </c:pt>
                <c:pt idx="9">
                  <c:v>2</c:v>
                </c:pt>
              </c:numCache>
            </c:numRef>
          </c:val>
          <c:extLst>
            <c:ext xmlns:c16="http://schemas.microsoft.com/office/drawing/2014/chart" uri="{C3380CC4-5D6E-409C-BE32-E72D297353CC}">
              <c16:uniqueId val="{00000000-8764-40E4-8318-22BED599027A}"/>
            </c:ext>
          </c:extLst>
        </c:ser>
        <c:dLbls>
          <c:showLegendKey val="0"/>
          <c:showVal val="0"/>
          <c:showCatName val="0"/>
          <c:showSerName val="0"/>
          <c:showPercent val="0"/>
          <c:showBubbleSize val="0"/>
        </c:dLbls>
        <c:gapWidth val="219"/>
        <c:overlap val="-27"/>
        <c:axId val="706435008"/>
        <c:axId val="706435336"/>
      </c:barChart>
      <c:catAx>
        <c:axId val="70643500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435336"/>
        <c:crosses val="autoZero"/>
        <c:auto val="1"/>
        <c:lblAlgn val="ctr"/>
        <c:lblOffset val="100"/>
        <c:noMultiLvlLbl val="0"/>
      </c:catAx>
      <c:valAx>
        <c:axId val="7064353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43500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24</xdr:col>
      <xdr:colOff>9524</xdr:colOff>
      <xdr:row>15</xdr:row>
      <xdr:rowOff>0</xdr:rowOff>
    </xdr:from>
    <xdr:to>
      <xdr:col>26</xdr:col>
      <xdr:colOff>638175</xdr:colOff>
      <xdr:row>26</xdr:row>
      <xdr:rowOff>38100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28</xdr:col>
      <xdr:colOff>933451</xdr:colOff>
      <xdr:row>17</xdr:row>
      <xdr:rowOff>9524</xdr:rowOff>
    </xdr:from>
    <xdr:to>
      <xdr:col>32</xdr:col>
      <xdr:colOff>600076</xdr:colOff>
      <xdr:row>28</xdr:row>
      <xdr:rowOff>190499</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IAS%20Data/Carter%20Database/DIISE2017_Access_Import.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IAS%20Data/Nearshore_Islands_DIISE_Data.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IAS%20Data/Carter%20Database/Towns_Successful_Erads.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IAS%20Data/DIISE%202017%20Database%20Update/DIISE2017%20Update%20for%20JRussel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earshore_Islands_DIISE_Data"/>
      <sheetName val="Sheet1"/>
    </sheetNames>
    <sheetDataSet>
      <sheetData sheetId="0">
        <row r="1">
          <cell r="A1" t="str">
            <v>FID</v>
          </cell>
        </row>
      </sheetData>
      <sheetData sheetId="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1">
          <cell r="A1" t="str">
            <v>Island</v>
          </cell>
          <cell r="B1" t="str">
            <v>FID</v>
          </cell>
          <cell r="C1" t="str">
            <v>DB_identity</v>
          </cell>
          <cell r="D1" t="str">
            <v>LONGITUDE</v>
          </cell>
          <cell r="E1" t="str">
            <v>LATITUDE</v>
          </cell>
          <cell r="F1" t="str">
            <v>Compl_Yr</v>
          </cell>
        </row>
        <row r="2">
          <cell r="A2" t="str">
            <v>Adams Island</v>
          </cell>
          <cell r="B2">
            <v>736</v>
          </cell>
          <cell r="C2" t="str">
            <v>1Towns</v>
          </cell>
          <cell r="D2">
            <v>166.028638</v>
          </cell>
          <cell r="E2">
            <v>-59.897655999999998</v>
          </cell>
          <cell r="F2" t="str">
            <v>Died out</v>
          </cell>
        </row>
        <row r="3">
          <cell r="A3" t="str">
            <v>Allports Island</v>
          </cell>
          <cell r="B3">
            <v>5101</v>
          </cell>
          <cell r="C3" t="str">
            <v>2Towns</v>
          </cell>
          <cell r="D3">
            <v>174.05734699999999</v>
          </cell>
          <cell r="E3">
            <v>-41.237194000000002</v>
          </cell>
          <cell r="F3">
            <v>1989</v>
          </cell>
        </row>
        <row r="4">
          <cell r="A4" t="str">
            <v>Anchor Island</v>
          </cell>
          <cell r="B4">
            <v>3594</v>
          </cell>
          <cell r="C4" t="str">
            <v>3Towns</v>
          </cell>
          <cell r="D4">
            <v>166.527083</v>
          </cell>
          <cell r="E4">
            <v>-45.758763999999999</v>
          </cell>
          <cell r="F4">
            <v>2001</v>
          </cell>
        </row>
        <row r="5">
          <cell r="A5" t="str">
            <v>Aorangi Island</v>
          </cell>
          <cell r="B5">
            <v>7616</v>
          </cell>
          <cell r="C5" t="str">
            <v>4Towns</v>
          </cell>
          <cell r="D5">
            <v>174.74027799999999</v>
          </cell>
          <cell r="E5">
            <v>-35.483778000000001</v>
          </cell>
          <cell r="F5">
            <v>1936</v>
          </cell>
        </row>
        <row r="6">
          <cell r="A6" t="str">
            <v>Atihau Island</v>
          </cell>
          <cell r="B6">
            <v>7297</v>
          </cell>
          <cell r="C6" t="str">
            <v>5Towns</v>
          </cell>
          <cell r="D6">
            <v>175.098736</v>
          </cell>
          <cell r="E6">
            <v>-35.913764</v>
          </cell>
          <cell r="F6">
            <v>1990</v>
          </cell>
        </row>
        <row r="7">
          <cell r="A7" t="str">
            <v>Bauza Island</v>
          </cell>
          <cell r="B7">
            <v>4131</v>
          </cell>
          <cell r="C7" t="str">
            <v>6Towns</v>
          </cell>
          <cell r="D7">
            <v>166.92166700000001</v>
          </cell>
          <cell r="E7">
            <v>-45.293430000000001</v>
          </cell>
          <cell r="F7">
            <v>2002</v>
          </cell>
        </row>
        <row r="8">
          <cell r="A8" t="str">
            <v>Big South Cape Island (Taukihepa)</v>
          </cell>
          <cell r="B8">
            <v>935</v>
          </cell>
          <cell r="C8" t="str">
            <v>7Towns</v>
          </cell>
          <cell r="D8">
            <v>167.41247200000001</v>
          </cell>
          <cell r="E8">
            <v>-47.234597000000001</v>
          </cell>
          <cell r="F8">
            <v>2006</v>
          </cell>
        </row>
        <row r="9">
          <cell r="A9" t="str">
            <v>Blumine Island (Oruawairua)</v>
          </cell>
          <cell r="B9">
            <v>5127</v>
          </cell>
          <cell r="C9" t="str">
            <v>8Towns</v>
          </cell>
          <cell r="D9">
            <v>174.239597</v>
          </cell>
          <cell r="E9">
            <v>-41.175832999999997</v>
          </cell>
          <cell r="F9">
            <v>2005</v>
          </cell>
        </row>
        <row r="10">
          <cell r="A10" t="str">
            <v>Breaksea Island</v>
          </cell>
          <cell r="B10">
            <v>3963</v>
          </cell>
          <cell r="C10" t="str">
            <v>9Towns</v>
          </cell>
          <cell r="D10">
            <v>166.63708299999999</v>
          </cell>
          <cell r="E10">
            <v>-45.579194000000001</v>
          </cell>
          <cell r="F10">
            <v>1988</v>
          </cell>
        </row>
        <row r="11">
          <cell r="A11" t="str">
            <v>Browns Island (Motukorea)</v>
          </cell>
          <cell r="B11">
            <v>375</v>
          </cell>
          <cell r="C11" t="str">
            <v>10Towns</v>
          </cell>
          <cell r="D11">
            <v>174.895847</v>
          </cell>
          <cell r="E11">
            <v>-36.832110999999998</v>
          </cell>
          <cell r="F11">
            <v>1995</v>
          </cell>
        </row>
        <row r="12">
          <cell r="A12" t="str">
            <v>Burgess Island (Pokohinu Island)</v>
          </cell>
          <cell r="B12">
            <v>7312</v>
          </cell>
          <cell r="C12" t="str">
            <v>11Towns</v>
          </cell>
          <cell r="D12">
            <v>175.113778</v>
          </cell>
          <cell r="E12">
            <v>-35.905040999999997</v>
          </cell>
          <cell r="F12">
            <v>1990</v>
          </cell>
        </row>
        <row r="13">
          <cell r="A13" t="str">
            <v>Campbell Island/Motu Ihupuku</v>
          </cell>
          <cell r="B13">
            <v>588</v>
          </cell>
          <cell r="C13" t="str">
            <v>12Towns</v>
          </cell>
          <cell r="D13">
            <v>169.144972</v>
          </cell>
          <cell r="E13">
            <v>-52.540444000000001</v>
          </cell>
          <cell r="F13">
            <v>2001</v>
          </cell>
        </row>
        <row r="14">
          <cell r="A14" t="str">
            <v>Chalky Island</v>
          </cell>
          <cell r="B14">
            <v>2781</v>
          </cell>
          <cell r="C14" t="str">
            <v>13Towns</v>
          </cell>
          <cell r="D14">
            <v>166.52706900000001</v>
          </cell>
          <cell r="E14">
            <v>-46.052500000000002</v>
          </cell>
          <cell r="F14">
            <v>2001</v>
          </cell>
        </row>
        <row r="15">
          <cell r="A15" t="str">
            <v>Codfish Island/Whenua Hou</v>
          </cell>
          <cell r="B15">
            <v>1868</v>
          </cell>
          <cell r="C15" t="str">
            <v>14Towns</v>
          </cell>
          <cell r="D15">
            <v>167.632486</v>
          </cell>
          <cell r="E15">
            <v>-46.772540999999997</v>
          </cell>
          <cell r="F15">
            <v>1997</v>
          </cell>
        </row>
        <row r="16">
          <cell r="A16" t="str">
            <v>Coppermine Island</v>
          </cell>
          <cell r="B16">
            <v>7379</v>
          </cell>
          <cell r="C16" t="str">
            <v>15Towns</v>
          </cell>
          <cell r="D16">
            <v>174.770444</v>
          </cell>
          <cell r="E16">
            <v>-35.889194000000003</v>
          </cell>
          <cell r="F16">
            <v>1997</v>
          </cell>
        </row>
        <row r="17">
          <cell r="A17" t="str">
            <v>Cuvier Island (Repanga Island)</v>
          </cell>
          <cell r="B17">
            <v>6851</v>
          </cell>
          <cell r="C17" t="str">
            <v>16Towns</v>
          </cell>
          <cell r="D17">
            <v>175.77288799999999</v>
          </cell>
          <cell r="E17">
            <v>-36.436680000000003</v>
          </cell>
          <cell r="F17">
            <v>1993</v>
          </cell>
        </row>
        <row r="18">
          <cell r="A18" t="str">
            <v>Double Island (Moturehu)</v>
          </cell>
          <cell r="B18">
            <v>6608</v>
          </cell>
          <cell r="C18" t="str">
            <v>17Towns</v>
          </cell>
          <cell r="D18">
            <v>175.902298</v>
          </cell>
          <cell r="E18">
            <v>-36.624096999999999</v>
          </cell>
          <cell r="F18">
            <v>1989</v>
          </cell>
        </row>
        <row r="19">
          <cell r="A19" t="str">
            <v>East Island</v>
          </cell>
          <cell r="B19">
            <v>5984</v>
          </cell>
          <cell r="C19" t="str">
            <v>18Towns</v>
          </cell>
          <cell r="D19">
            <v>178.57505499999999</v>
          </cell>
          <cell r="E19">
            <v>-37.691096999999999</v>
          </cell>
          <cell r="F19">
            <v>1997</v>
          </cell>
        </row>
        <row r="20">
          <cell r="A20" t="str">
            <v>Enderby Island</v>
          </cell>
          <cell r="B20">
            <v>778</v>
          </cell>
          <cell r="C20" t="str">
            <v>19Towns</v>
          </cell>
          <cell r="D20">
            <v>166.29579100000001</v>
          </cell>
          <cell r="E20">
            <v>-50.495415999999999</v>
          </cell>
          <cell r="F20">
            <v>1992</v>
          </cell>
        </row>
        <row r="21">
          <cell r="A21" t="str">
            <v>Ewing Island</v>
          </cell>
          <cell r="B21">
            <v>2122</v>
          </cell>
          <cell r="C21" t="str">
            <v>20Towns</v>
          </cell>
          <cell r="D21">
            <v>166.304102</v>
          </cell>
          <cell r="E21">
            <v>-50.528809000000003</v>
          </cell>
          <cell r="F21" t="str">
            <v>Died out</v>
          </cell>
        </row>
        <row r="22">
          <cell r="A22" t="str">
            <v>Fanal Island (Motukino Island)</v>
          </cell>
          <cell r="B22">
            <v>7279</v>
          </cell>
          <cell r="C22" t="str">
            <v>21Towns</v>
          </cell>
          <cell r="D22">
            <v>175.14998600000001</v>
          </cell>
          <cell r="E22">
            <v>-35.942278000000002</v>
          </cell>
          <cell r="F22">
            <v>1997</v>
          </cell>
        </row>
        <row r="23">
          <cell r="A23" t="str">
            <v>Fisherman Island</v>
          </cell>
          <cell r="B23">
            <v>5313</v>
          </cell>
          <cell r="C23" t="str">
            <v>22Towns</v>
          </cell>
          <cell r="D23">
            <v>173.05205000000001</v>
          </cell>
          <cell r="E23">
            <v>-40.993079999999999</v>
          </cell>
          <cell r="F23">
            <v>2007</v>
          </cell>
        </row>
        <row r="24">
          <cell r="A24" t="str">
            <v>Hāwea Island</v>
          </cell>
          <cell r="B24">
            <v>208</v>
          </cell>
          <cell r="C24" t="str">
            <v>23Towns</v>
          </cell>
          <cell r="D24">
            <v>166.64363800000001</v>
          </cell>
          <cell r="E24">
            <v>-45.590361000000001</v>
          </cell>
          <cell r="F24">
            <v>1986</v>
          </cell>
        </row>
        <row r="25">
          <cell r="A25" t="str">
            <v>Hokoromea Island</v>
          </cell>
          <cell r="B25">
            <v>7299</v>
          </cell>
          <cell r="C25" t="str">
            <v>24Towns</v>
          </cell>
          <cell r="D25">
            <v>175.10468900000001</v>
          </cell>
          <cell r="E25">
            <v>-35.910963000000002</v>
          </cell>
          <cell r="F25">
            <v>1990</v>
          </cell>
        </row>
        <row r="26">
          <cell r="A26" t="str">
            <v>Hokoromea Island A (Unnamed)</v>
          </cell>
          <cell r="B26">
            <v>7296</v>
          </cell>
          <cell r="C26" t="str">
            <v>25Towns</v>
          </cell>
          <cell r="D26">
            <v>175.10179600000001</v>
          </cell>
          <cell r="E26">
            <v>-35.910587999999997</v>
          </cell>
          <cell r="F26">
            <v>1990</v>
          </cell>
        </row>
        <row r="27">
          <cell r="A27" t="str">
            <v>Hokoromea Island B (Unnamed)</v>
          </cell>
          <cell r="B27">
            <v>7301</v>
          </cell>
          <cell r="C27" t="str">
            <v>26Towns</v>
          </cell>
          <cell r="D27">
            <v>175.10558399999999</v>
          </cell>
          <cell r="E27">
            <v>-35.908315999999999</v>
          </cell>
          <cell r="F27">
            <v>1990</v>
          </cell>
        </row>
        <row r="28">
          <cell r="A28" t="str">
            <v>Kapiti Island</v>
          </cell>
          <cell r="B28">
            <v>5525</v>
          </cell>
          <cell r="C28" t="str">
            <v>27Towns</v>
          </cell>
          <cell r="D28">
            <v>174.91374999999999</v>
          </cell>
          <cell r="E28">
            <v>-40.857111000000003</v>
          </cell>
          <cell r="F28">
            <v>1996</v>
          </cell>
        </row>
        <row r="29">
          <cell r="A29" t="str">
            <v>Kawhitu or Stanley Island</v>
          </cell>
          <cell r="B29">
            <v>6582</v>
          </cell>
          <cell r="C29" t="str">
            <v>28Towns</v>
          </cell>
          <cell r="D29">
            <v>175.887111</v>
          </cell>
          <cell r="E29">
            <v>-36.64293</v>
          </cell>
          <cell r="F29">
            <v>1991</v>
          </cell>
        </row>
        <row r="30">
          <cell r="A30" t="str">
            <v>Korapuki Island</v>
          </cell>
          <cell r="B30">
            <v>420</v>
          </cell>
          <cell r="C30" t="str">
            <v>29Towns</v>
          </cell>
          <cell r="D30">
            <v>175.84931900000001</v>
          </cell>
          <cell r="E30">
            <v>-36.657693999999999</v>
          </cell>
          <cell r="F30">
            <v>1987</v>
          </cell>
        </row>
        <row r="31">
          <cell r="A31" t="str">
            <v>Lady Alice Island</v>
          </cell>
          <cell r="B31">
            <v>7391</v>
          </cell>
          <cell r="C31" t="str">
            <v>30Towns</v>
          </cell>
          <cell r="D31">
            <v>174.72876400000001</v>
          </cell>
          <cell r="E31">
            <v>-35.890236000000002</v>
          </cell>
          <cell r="F31">
            <v>1994</v>
          </cell>
        </row>
        <row r="32">
          <cell r="A32" t="str">
            <v>Lizard Isle</v>
          </cell>
          <cell r="B32">
            <v>7298</v>
          </cell>
          <cell r="C32" t="str">
            <v>31Towns</v>
          </cell>
          <cell r="D32">
            <v>175.11381399999999</v>
          </cell>
          <cell r="E32">
            <v>-35.909374999999997</v>
          </cell>
          <cell r="F32">
            <v>1978</v>
          </cell>
        </row>
        <row r="33">
          <cell r="A33" t="str">
            <v>Long Island</v>
          </cell>
          <cell r="B33">
            <v>5197</v>
          </cell>
          <cell r="C33" t="str">
            <v>32Towns</v>
          </cell>
          <cell r="D33">
            <v>174.275969</v>
          </cell>
          <cell r="E33">
            <v>-41.120044</v>
          </cell>
          <cell r="F33">
            <v>1997</v>
          </cell>
        </row>
        <row r="34">
          <cell r="A34" t="str">
            <v>Macauley Island</v>
          </cell>
          <cell r="B34">
            <v>16</v>
          </cell>
          <cell r="C34" t="str">
            <v>33Towns</v>
          </cell>
          <cell r="D34">
            <v>-178.43170799999999</v>
          </cell>
          <cell r="E34">
            <v>-30.23293</v>
          </cell>
          <cell r="F34" t="str">
            <v>2006tbc</v>
          </cell>
        </row>
        <row r="35">
          <cell r="A35" t="str">
            <v>Mahurangi Island (Goat Island)</v>
          </cell>
          <cell r="B35">
            <v>6303</v>
          </cell>
          <cell r="C35" t="str">
            <v>34Towns</v>
          </cell>
          <cell r="D35">
            <v>175.81874999999999</v>
          </cell>
          <cell r="E35">
            <v>-36.830193999999999</v>
          </cell>
          <cell r="F35">
            <v>1990</v>
          </cell>
        </row>
        <row r="36">
          <cell r="A36" t="str">
            <v>Mana Island</v>
          </cell>
          <cell r="B36">
            <v>5219</v>
          </cell>
          <cell r="C36" t="str">
            <v>35Towns</v>
          </cell>
          <cell r="D36">
            <v>174.78169399999999</v>
          </cell>
          <cell r="E36">
            <v>-41.088763999999998</v>
          </cell>
          <cell r="F36">
            <v>1989</v>
          </cell>
        </row>
        <row r="37">
          <cell r="A37" t="str">
            <v>Manawatāwhi/Great Island</v>
          </cell>
          <cell r="B37">
            <v>584</v>
          </cell>
          <cell r="C37" t="str">
            <v>36Towns</v>
          </cell>
          <cell r="D37">
            <v>172.13584700000001</v>
          </cell>
          <cell r="E37">
            <v>-34.161679999999997</v>
          </cell>
          <cell r="F37">
            <v>1946</v>
          </cell>
        </row>
        <row r="38">
          <cell r="A38" t="str">
            <v>Mangere</v>
          </cell>
          <cell r="B38">
            <v>638</v>
          </cell>
          <cell r="C38" t="str">
            <v>37Towns</v>
          </cell>
          <cell r="D38">
            <v>183.70711</v>
          </cell>
          <cell r="E38">
            <v>-44.268735</v>
          </cell>
          <cell r="F38" t="str">
            <v>unknown</v>
          </cell>
        </row>
        <row r="39">
          <cell r="A39" t="str">
            <v>Maria Island (Ruapuke Island)</v>
          </cell>
          <cell r="B39">
            <v>412</v>
          </cell>
          <cell r="C39" t="str">
            <v>38Towns</v>
          </cell>
          <cell r="D39">
            <v>175.005855</v>
          </cell>
          <cell r="E39">
            <v>-36.709043999999999</v>
          </cell>
          <cell r="F39">
            <v>1960</v>
          </cell>
        </row>
        <row r="40">
          <cell r="A40" t="str">
            <v>Matapara/Pickersgill Island</v>
          </cell>
          <cell r="B40">
            <v>5128</v>
          </cell>
          <cell r="C40" t="str">
            <v>39Towns</v>
          </cell>
          <cell r="D40">
            <v>174.28417999999999</v>
          </cell>
          <cell r="E40">
            <v>-41.161278000000003</v>
          </cell>
          <cell r="F40">
            <v>2005</v>
          </cell>
        </row>
        <row r="41">
          <cell r="A41" t="str">
            <v>Matiu/Somes Island</v>
          </cell>
          <cell r="B41">
            <v>5079</v>
          </cell>
          <cell r="C41" t="str">
            <v>40Towns</v>
          </cell>
          <cell r="D41">
            <v>174.866264</v>
          </cell>
          <cell r="E41">
            <v>-41.259194000000001</v>
          </cell>
          <cell r="F41">
            <v>1990</v>
          </cell>
        </row>
        <row r="42">
          <cell r="A42" t="str">
            <v>Maud Island (Te Hoiere)</v>
          </cell>
          <cell r="B42">
            <v>5275</v>
          </cell>
          <cell r="C42" t="str">
            <v>41Towns</v>
          </cell>
          <cell r="D42">
            <v>173.890916</v>
          </cell>
          <cell r="E42">
            <v>-41.025596999999998</v>
          </cell>
          <cell r="F42">
            <v>1993</v>
          </cell>
        </row>
        <row r="43">
          <cell r="A43" t="str">
            <v>Mayor Island (Tuhua)</v>
          </cell>
          <cell r="B43">
            <v>6081</v>
          </cell>
          <cell r="C43" t="str">
            <v>42Towns</v>
          </cell>
          <cell r="D43">
            <v>176.25537499999999</v>
          </cell>
          <cell r="E43">
            <v>-37.290416</v>
          </cell>
          <cell r="F43">
            <v>2000</v>
          </cell>
        </row>
        <row r="44">
          <cell r="A44" t="str">
            <v>Middle Chain</v>
          </cell>
          <cell r="B44">
            <v>6170</v>
          </cell>
          <cell r="C44" t="str">
            <v>43Towns</v>
          </cell>
          <cell r="D44">
            <v>176.08464699999999</v>
          </cell>
          <cell r="E44">
            <v>-36.957023999999997</v>
          </cell>
          <cell r="F44">
            <v>1992</v>
          </cell>
        </row>
        <row r="45">
          <cell r="A45" t="str">
            <v>Mokinui/Big Moggy Island</v>
          </cell>
          <cell r="B45">
            <v>1100</v>
          </cell>
          <cell r="C45" t="str">
            <v>44Towns</v>
          </cell>
          <cell r="D45">
            <v>167.405722</v>
          </cell>
          <cell r="E45">
            <v>-47.148763000000002</v>
          </cell>
          <cell r="F45">
            <v>2006</v>
          </cell>
        </row>
        <row r="46">
          <cell r="A46" t="str">
            <v>Mokohinau Island A (Unnamed)</v>
          </cell>
          <cell r="B46">
            <v>501</v>
          </cell>
          <cell r="C46" t="str">
            <v>45Towns</v>
          </cell>
          <cell r="D46">
            <v>175.09442999999999</v>
          </cell>
          <cell r="E46">
            <v>-35.914012999999997</v>
          </cell>
          <cell r="F46">
            <v>1990</v>
          </cell>
        </row>
        <row r="47">
          <cell r="A47" t="str">
            <v>Mokoia</v>
          </cell>
          <cell r="B47">
            <v>33</v>
          </cell>
          <cell r="C47" t="str">
            <v>46Towns</v>
          </cell>
          <cell r="D47">
            <v>176.289312</v>
          </cell>
          <cell r="E47">
            <v>-38.08193</v>
          </cell>
          <cell r="F47">
            <v>2001</v>
          </cell>
        </row>
        <row r="48">
          <cell r="A48" t="str">
            <v>Mokopuna Island</v>
          </cell>
          <cell r="B48">
            <v>5085</v>
          </cell>
          <cell r="C48" t="str">
            <v>47Towns</v>
          </cell>
          <cell r="D48">
            <v>174.86477300000001</v>
          </cell>
          <cell r="E48">
            <v>-41.251300000000001</v>
          </cell>
          <cell r="F48">
            <v>1990</v>
          </cell>
        </row>
        <row r="49">
          <cell r="A49" t="str">
            <v>Motuara Island</v>
          </cell>
          <cell r="B49">
            <v>5229</v>
          </cell>
          <cell r="C49" t="str">
            <v>48Towns</v>
          </cell>
          <cell r="D49">
            <v>174.275069</v>
          </cell>
          <cell r="E49">
            <v>-41.092097000000003</v>
          </cell>
          <cell r="F49">
            <v>1991</v>
          </cell>
        </row>
        <row r="50">
          <cell r="A50" t="str">
            <v>Motuareronui/Adele Island</v>
          </cell>
          <cell r="B50">
            <v>5326</v>
          </cell>
          <cell r="C50" t="str">
            <v>49Towns</v>
          </cell>
          <cell r="D50">
            <v>173.05690300000001</v>
          </cell>
          <cell r="E50">
            <v>-40.982526999999997</v>
          </cell>
          <cell r="F50">
            <v>2007</v>
          </cell>
        </row>
        <row r="51">
          <cell r="A51" t="str">
            <v>Motuarohia Island (Roberton Island)</v>
          </cell>
          <cell r="B51">
            <v>7852</v>
          </cell>
          <cell r="C51" t="str">
            <v>50Towns</v>
          </cell>
          <cell r="D51">
            <v>174.165639</v>
          </cell>
          <cell r="E51">
            <v>-35.232290999999996</v>
          </cell>
          <cell r="F51">
            <v>2009</v>
          </cell>
        </row>
        <row r="52">
          <cell r="A52" t="str">
            <v>Motuhoropapa Island</v>
          </cell>
          <cell r="B52">
            <v>6543</v>
          </cell>
          <cell r="C52" t="str">
            <v>51Towns</v>
          </cell>
          <cell r="D52">
            <v>174.964403</v>
          </cell>
          <cell r="E52">
            <v>-36.690589000000003</v>
          </cell>
          <cell r="F52">
            <v>2003</v>
          </cell>
        </row>
        <row r="53">
          <cell r="A53" t="str">
            <v>Motuihe Island/Te Motu-a-Ihenga</v>
          </cell>
          <cell r="B53">
            <v>6355</v>
          </cell>
          <cell r="C53" t="str">
            <v>52Towns</v>
          </cell>
          <cell r="D53">
            <v>174.94791599999999</v>
          </cell>
          <cell r="E53">
            <v>-36.812097000000001</v>
          </cell>
          <cell r="F53">
            <v>2005</v>
          </cell>
        </row>
        <row r="54">
          <cell r="A54" t="str">
            <v>Motukiekie Island</v>
          </cell>
          <cell r="B54">
            <v>7923</v>
          </cell>
          <cell r="C54" t="str">
            <v>53Towns</v>
          </cell>
          <cell r="D54">
            <v>174.20287099999999</v>
          </cell>
          <cell r="E54">
            <v>-35.217270999999997</v>
          </cell>
          <cell r="F54">
            <v>2009</v>
          </cell>
        </row>
        <row r="55">
          <cell r="A55" t="str">
            <v>Motunau Island</v>
          </cell>
          <cell r="B55">
            <v>4774</v>
          </cell>
          <cell r="C55" t="str">
            <v>54Towns</v>
          </cell>
          <cell r="D55">
            <v>173.07833299999999</v>
          </cell>
          <cell r="E55">
            <v>-43.061999999999998</v>
          </cell>
          <cell r="F55">
            <v>1962</v>
          </cell>
        </row>
        <row r="56">
          <cell r="A56" t="str">
            <v>Motungarara Island</v>
          </cell>
          <cell r="B56">
            <v>5178</v>
          </cell>
          <cell r="C56" t="str">
            <v>55Towns</v>
          </cell>
          <cell r="D56">
            <v>174.900801</v>
          </cell>
          <cell r="E56">
            <v>-40.886578999999998</v>
          </cell>
          <cell r="F56">
            <v>1996</v>
          </cell>
        </row>
        <row r="57">
          <cell r="A57" t="str">
            <v>Motuokura</v>
          </cell>
          <cell r="B57">
            <v>5834</v>
          </cell>
          <cell r="C57" t="str">
            <v>56Towns</v>
          </cell>
          <cell r="D57">
            <v>177.027916</v>
          </cell>
          <cell r="E57">
            <v>-39.833291000000003</v>
          </cell>
          <cell r="F57">
            <v>1991</v>
          </cell>
        </row>
        <row r="58">
          <cell r="A58" t="str">
            <v>Motuopao Island</v>
          </cell>
          <cell r="B58">
            <v>8907</v>
          </cell>
          <cell r="C58" t="str">
            <v>57Towns</v>
          </cell>
          <cell r="D58">
            <v>172.637944</v>
          </cell>
          <cell r="E58">
            <v>-34.472499999999997</v>
          </cell>
          <cell r="F58">
            <v>1989</v>
          </cell>
        </row>
        <row r="59">
          <cell r="A59" t="str">
            <v>Motupapa Island</v>
          </cell>
          <cell r="B59">
            <v>7302</v>
          </cell>
          <cell r="C59" t="str">
            <v>58Towns</v>
          </cell>
          <cell r="D59">
            <v>175.103959</v>
          </cell>
          <cell r="E59">
            <v>-35.907665000000001</v>
          </cell>
          <cell r="F59">
            <v>2009</v>
          </cell>
        </row>
        <row r="60">
          <cell r="A60" t="str">
            <v>Moturua Island</v>
          </cell>
          <cell r="B60">
            <v>7912</v>
          </cell>
          <cell r="C60" t="str">
            <v>59Towns</v>
          </cell>
          <cell r="D60">
            <v>174.192486</v>
          </cell>
          <cell r="E60">
            <v>-35.222943999999998</v>
          </cell>
          <cell r="F60">
            <v>2009</v>
          </cell>
        </row>
        <row r="61">
          <cell r="A61" t="str">
            <v>Motutapu</v>
          </cell>
          <cell r="B61">
            <v>403</v>
          </cell>
          <cell r="C61" t="str">
            <v>60Towns</v>
          </cell>
          <cell r="D61">
            <v>174.91787099999999</v>
          </cell>
          <cell r="E61">
            <v>-36.766210999999998</v>
          </cell>
          <cell r="F61">
            <v>1989</v>
          </cell>
        </row>
        <row r="62">
          <cell r="A62" t="str">
            <v>Moutohora Island</v>
          </cell>
          <cell r="B62">
            <v>5969</v>
          </cell>
          <cell r="C62" t="str">
            <v>61Towns</v>
          </cell>
          <cell r="D62">
            <v>176.979569</v>
          </cell>
          <cell r="E62">
            <v>-37.857111000000003</v>
          </cell>
          <cell r="F62">
            <v>1987</v>
          </cell>
        </row>
        <row r="63">
          <cell r="A63" t="str">
            <v>North East Island</v>
          </cell>
          <cell r="B63">
            <v>45</v>
          </cell>
          <cell r="C63" t="str">
            <v>62Towns</v>
          </cell>
          <cell r="D63">
            <v>166.60177200000001</v>
          </cell>
          <cell r="E63">
            <v>-48.024602999999999</v>
          </cell>
          <cell r="F63" t="str">
            <v>Died out</v>
          </cell>
        </row>
        <row r="64">
          <cell r="A64" t="str">
            <v>Nukuwaiata Island</v>
          </cell>
          <cell r="B64">
            <v>5491</v>
          </cell>
          <cell r="C64" t="str">
            <v>63Towns</v>
          </cell>
          <cell r="D64">
            <v>174.07558299999999</v>
          </cell>
          <cell r="E64">
            <v>-40.900930000000002</v>
          </cell>
          <cell r="F64">
            <v>1994</v>
          </cell>
        </row>
        <row r="65">
          <cell r="A65" t="str">
            <v>Ocean Island</v>
          </cell>
          <cell r="B65">
            <v>2947</v>
          </cell>
          <cell r="C65" t="str">
            <v>64Towns</v>
          </cell>
          <cell r="D65">
            <v>166.27333300000001</v>
          </cell>
          <cell r="E65">
            <v>-50.526094000000001</v>
          </cell>
          <cell r="F65">
            <v>1942</v>
          </cell>
        </row>
        <row r="66">
          <cell r="A66" t="str">
            <v>Ohinau Island</v>
          </cell>
          <cell r="B66">
            <v>6469</v>
          </cell>
          <cell r="C66" t="str">
            <v>65Towns</v>
          </cell>
          <cell r="D66">
            <v>175.88002700000001</v>
          </cell>
          <cell r="E66">
            <v>-36.728665999999997</v>
          </cell>
          <cell r="F66">
            <v>2005</v>
          </cell>
        </row>
        <row r="67">
          <cell r="A67" t="str">
            <v>Okahu Island (Red Head Island)</v>
          </cell>
          <cell r="B67">
            <v>8042</v>
          </cell>
          <cell r="C67" t="str">
            <v>66Towns</v>
          </cell>
          <cell r="D67">
            <v>174.20958300000001</v>
          </cell>
          <cell r="E67">
            <v>-35.200012999999998</v>
          </cell>
          <cell r="F67">
            <v>2009</v>
          </cell>
        </row>
        <row r="68">
          <cell r="A68" t="str">
            <v>Otata Island</v>
          </cell>
          <cell r="B68">
            <v>6541</v>
          </cell>
          <cell r="C68" t="str">
            <v>67Towns</v>
          </cell>
          <cell r="D68">
            <v>174.97468000000001</v>
          </cell>
          <cell r="E68">
            <v>-36.696516000000003</v>
          </cell>
          <cell r="F68">
            <v>2003</v>
          </cell>
        </row>
        <row r="69">
          <cell r="A69" t="str">
            <v>Pomona</v>
          </cell>
          <cell r="B69">
            <v>258</v>
          </cell>
          <cell r="C69" t="str">
            <v>68Towns</v>
          </cell>
          <cell r="D69">
            <v>167.472083</v>
          </cell>
          <cell r="E69">
            <v>-45.509093999999997</v>
          </cell>
          <cell r="F69">
            <v>2007</v>
          </cell>
        </row>
        <row r="70">
          <cell r="A70" t="str">
            <v>Poroporo Island</v>
          </cell>
          <cell r="B70">
            <v>7856</v>
          </cell>
          <cell r="C70" t="str">
            <v>69Towns</v>
          </cell>
          <cell r="D70">
            <v>174.226236</v>
          </cell>
          <cell r="E70">
            <v>-35.230443999999999</v>
          </cell>
          <cell r="F70">
            <v>2009</v>
          </cell>
        </row>
        <row r="71">
          <cell r="A71" t="str">
            <v>Puangiangi Island</v>
          </cell>
          <cell r="B71">
            <v>5587</v>
          </cell>
          <cell r="C71" t="str">
            <v>70Towns</v>
          </cell>
          <cell r="D71">
            <v>173.98091600000001</v>
          </cell>
          <cell r="E71">
            <v>-40.77075</v>
          </cell>
          <cell r="F71">
            <v>1999</v>
          </cell>
        </row>
        <row r="72">
          <cell r="A72" t="str">
            <v>Pukeweka Island</v>
          </cell>
          <cell r="B72">
            <v>937</v>
          </cell>
          <cell r="C72" t="str">
            <v>71Towns</v>
          </cell>
          <cell r="D72">
            <v>167.43831900000001</v>
          </cell>
          <cell r="E72">
            <v>-47.224907000000002</v>
          </cell>
          <cell r="F72">
            <v>2006</v>
          </cell>
        </row>
        <row r="73">
          <cell r="A73" t="str">
            <v>Putauhina Island</v>
          </cell>
          <cell r="B73">
            <v>948</v>
          </cell>
          <cell r="C73" t="str">
            <v>72Towns</v>
          </cell>
          <cell r="D73">
            <v>167.39166599999999</v>
          </cell>
          <cell r="E73">
            <v>-47.216653000000001</v>
          </cell>
          <cell r="F73">
            <v>1997</v>
          </cell>
        </row>
        <row r="74">
          <cell r="A74" t="str">
            <v>Rakino Island</v>
          </cell>
          <cell r="B74">
            <v>6519</v>
          </cell>
          <cell r="C74" t="str">
            <v>73Towns</v>
          </cell>
          <cell r="D74">
            <v>174.950819</v>
          </cell>
          <cell r="E74">
            <v>-36.721277999999998</v>
          </cell>
          <cell r="F74">
            <v>2003</v>
          </cell>
        </row>
        <row r="75">
          <cell r="A75" t="str">
            <v>Rangitoto Island</v>
          </cell>
          <cell r="B75">
            <v>395</v>
          </cell>
          <cell r="C75" t="str">
            <v>74Towns</v>
          </cell>
          <cell r="D75">
            <v>174.86416700000001</v>
          </cell>
          <cell r="E75">
            <v>-36.787111000000003</v>
          </cell>
          <cell r="F75">
            <v>2009</v>
          </cell>
        </row>
        <row r="76">
          <cell r="A76" t="str">
            <v>Raoul Island</v>
          </cell>
          <cell r="B76">
            <v>15</v>
          </cell>
          <cell r="C76" t="str">
            <v>75Towns</v>
          </cell>
          <cell r="D76">
            <v>-177.92712499999999</v>
          </cell>
          <cell r="E76">
            <v>-29.271263999999999</v>
          </cell>
          <cell r="F76">
            <v>2006</v>
          </cell>
        </row>
        <row r="77">
          <cell r="A77" t="str">
            <v>Raratoka Island (Centre Island)</v>
          </cell>
          <cell r="B77">
            <v>2179</v>
          </cell>
          <cell r="C77" t="str">
            <v>76Towns</v>
          </cell>
          <cell r="D77">
            <v>167.84669400000001</v>
          </cell>
          <cell r="E77">
            <v>-46.45675</v>
          </cell>
          <cell r="F77">
            <v>1997</v>
          </cell>
        </row>
        <row r="78">
          <cell r="A78" t="str">
            <v>Red Mercury Island (Whakau)</v>
          </cell>
          <cell r="B78">
            <v>6612</v>
          </cell>
          <cell r="C78" t="str">
            <v>77Towns</v>
          </cell>
          <cell r="D78">
            <v>175.93665300000001</v>
          </cell>
          <cell r="E78">
            <v>-36.62668</v>
          </cell>
          <cell r="F78">
            <v>1992</v>
          </cell>
        </row>
        <row r="79">
          <cell r="A79" t="str">
            <v>Rerewhakaupoko Island (Solomon)</v>
          </cell>
          <cell r="B79">
            <v>940</v>
          </cell>
          <cell r="C79" t="str">
            <v>78Towns</v>
          </cell>
          <cell r="D79">
            <v>167.43618000000001</v>
          </cell>
          <cell r="E79">
            <v>-47.220083000000002</v>
          </cell>
          <cell r="F79">
            <v>2006</v>
          </cell>
        </row>
        <row r="80">
          <cell r="A80" t="str">
            <v>Rona</v>
          </cell>
          <cell r="B80">
            <v>32</v>
          </cell>
          <cell r="C80" t="str">
            <v>79Towns</v>
          </cell>
          <cell r="D80">
            <v>167.54049699999999</v>
          </cell>
          <cell r="E80">
            <v>-45.493523000000003</v>
          </cell>
          <cell r="F80">
            <v>2007</v>
          </cell>
        </row>
        <row r="81">
          <cell r="A81" t="str">
            <v>Rose Island</v>
          </cell>
          <cell r="B81">
            <v>802</v>
          </cell>
          <cell r="C81" t="str">
            <v>80Towns</v>
          </cell>
          <cell r="D81">
            <v>166.248153</v>
          </cell>
          <cell r="E81">
            <v>-50.511944</v>
          </cell>
          <cell r="F81">
            <v>1992</v>
          </cell>
        </row>
        <row r="82">
          <cell r="A82" t="str">
            <v>Rurima Island</v>
          </cell>
          <cell r="B82">
            <v>5974</v>
          </cell>
          <cell r="C82" t="str">
            <v>81Towns</v>
          </cell>
          <cell r="D82">
            <v>176.870361</v>
          </cell>
          <cell r="E82">
            <v>-37.831994000000002</v>
          </cell>
          <cell r="F82">
            <v>1984</v>
          </cell>
        </row>
        <row r="83">
          <cell r="A83" t="str">
            <v>South East</v>
          </cell>
          <cell r="B83">
            <v>626</v>
          </cell>
          <cell r="C83" t="str">
            <v>82Towns</v>
          </cell>
          <cell r="D83">
            <v>183.823973</v>
          </cell>
          <cell r="E83">
            <v>-44.345269999999999</v>
          </cell>
          <cell r="F83">
            <v>1916</v>
          </cell>
        </row>
        <row r="84">
          <cell r="A84" t="str">
            <v>Stack B</v>
          </cell>
          <cell r="B84">
            <v>7304</v>
          </cell>
          <cell r="C84" t="str">
            <v>83Towns</v>
          </cell>
          <cell r="D84">
            <v>175.104026</v>
          </cell>
          <cell r="E84">
            <v>-35.906637000000003</v>
          </cell>
          <cell r="F84">
            <v>1990</v>
          </cell>
        </row>
        <row r="85">
          <cell r="A85" t="str">
            <v>Stack E</v>
          </cell>
          <cell r="B85">
            <v>7277</v>
          </cell>
          <cell r="C85" t="str">
            <v>84Towns</v>
          </cell>
          <cell r="D85">
            <v>175.100483</v>
          </cell>
          <cell r="E85">
            <v>-35.911611000000001</v>
          </cell>
          <cell r="F85">
            <v>1990</v>
          </cell>
        </row>
        <row r="86">
          <cell r="A86" t="str">
            <v>Stack F</v>
          </cell>
          <cell r="B86">
            <v>7273</v>
          </cell>
          <cell r="C86" t="str">
            <v>85Towns</v>
          </cell>
          <cell r="D86">
            <v>175.10131699999999</v>
          </cell>
          <cell r="E86">
            <v>-35.912044999999999</v>
          </cell>
          <cell r="F86">
            <v>1990</v>
          </cell>
        </row>
        <row r="87">
          <cell r="A87" t="str">
            <v>Stack G</v>
          </cell>
          <cell r="B87">
            <v>7291</v>
          </cell>
          <cell r="C87" t="str">
            <v>86Towns</v>
          </cell>
          <cell r="D87">
            <v>175.10388800000001</v>
          </cell>
          <cell r="E87">
            <v>-35.913924999999999</v>
          </cell>
          <cell r="F87">
            <v>1990</v>
          </cell>
        </row>
        <row r="88">
          <cell r="A88" t="str">
            <v>Stack I</v>
          </cell>
          <cell r="B88">
            <v>7285</v>
          </cell>
          <cell r="C88" t="str">
            <v>87Towns</v>
          </cell>
          <cell r="D88">
            <v>175.095731</v>
          </cell>
          <cell r="E88">
            <v>-35.916677</v>
          </cell>
          <cell r="F88">
            <v>1990</v>
          </cell>
        </row>
        <row r="89">
          <cell r="A89" t="str">
            <v>Stack J</v>
          </cell>
          <cell r="B89">
            <v>7289</v>
          </cell>
          <cell r="C89" t="str">
            <v>88Towns</v>
          </cell>
          <cell r="D89">
            <v>175.09852000000001</v>
          </cell>
          <cell r="E89">
            <v>-35.915984999999999</v>
          </cell>
          <cell r="F89">
            <v>1990</v>
          </cell>
        </row>
        <row r="90">
          <cell r="A90" t="str">
            <v>Stephens Island (Takapourewa)</v>
          </cell>
          <cell r="B90">
            <v>5744</v>
          </cell>
          <cell r="C90" t="str">
            <v>89Towns</v>
          </cell>
          <cell r="D90">
            <v>174.00001399999999</v>
          </cell>
          <cell r="E90">
            <v>-40.672527000000002</v>
          </cell>
          <cell r="F90">
            <v>1925</v>
          </cell>
        </row>
        <row r="91">
          <cell r="A91" t="str">
            <v>Tahoramaurea Island (Browns Island)</v>
          </cell>
          <cell r="B91">
            <v>5432</v>
          </cell>
          <cell r="C91" t="str">
            <v>90Towns</v>
          </cell>
          <cell r="D91">
            <v>174.902333</v>
          </cell>
          <cell r="E91">
            <v>-40.889347000000001</v>
          </cell>
          <cell r="F91">
            <v>1996</v>
          </cell>
        </row>
        <row r="92">
          <cell r="A92" t="str">
            <v>Tarahiki Island (Shag Island)</v>
          </cell>
          <cell r="B92">
            <v>6363</v>
          </cell>
          <cell r="C92" t="str">
            <v>91Towns</v>
          </cell>
          <cell r="D92">
            <v>175.22637700000001</v>
          </cell>
          <cell r="E92">
            <v>-36.790097000000003</v>
          </cell>
          <cell r="F92" t="str">
            <v>unknown</v>
          </cell>
        </row>
        <row r="93">
          <cell r="A93" t="str">
            <v>Taranga Island</v>
          </cell>
          <cell r="B93">
            <v>499</v>
          </cell>
          <cell r="C93" t="str">
            <v>92Towns</v>
          </cell>
          <cell r="D93">
            <v>174.72375</v>
          </cell>
          <cell r="E93">
            <v>-35.962958</v>
          </cell>
          <cell r="F93" t="str">
            <v>2011tbc</v>
          </cell>
        </row>
        <row r="94">
          <cell r="A94" t="str">
            <v>Te Hauturu-o-Toi/Little Barrier Island</v>
          </cell>
          <cell r="B94">
            <v>9152</v>
          </cell>
          <cell r="C94" t="str">
            <v>93Towns</v>
          </cell>
          <cell r="D94">
            <v>175.076694</v>
          </cell>
          <cell r="E94">
            <v>-36.201694000000003</v>
          </cell>
          <cell r="F94">
            <v>2004</v>
          </cell>
        </row>
        <row r="95">
          <cell r="A95" t="str">
            <v>Te Kakaho island</v>
          </cell>
          <cell r="B95">
            <v>5479</v>
          </cell>
          <cell r="C95" t="str">
            <v>94Towns</v>
          </cell>
          <cell r="D95">
            <v>174.106819</v>
          </cell>
          <cell r="E95">
            <v>-40.894179999999999</v>
          </cell>
          <cell r="F95">
            <v>1994</v>
          </cell>
        </row>
        <row r="96">
          <cell r="A96" t="str">
            <v>Tinui Island</v>
          </cell>
          <cell r="B96">
            <v>5577</v>
          </cell>
          <cell r="C96" t="str">
            <v>95Towns</v>
          </cell>
          <cell r="D96">
            <v>173.96643</v>
          </cell>
          <cell r="E96">
            <v>-40.777014000000001</v>
          </cell>
          <cell r="F96">
            <v>1999</v>
          </cell>
        </row>
        <row r="97">
          <cell r="A97" t="str">
            <v>Tiritiri Matangi Island</v>
          </cell>
          <cell r="B97">
            <v>434</v>
          </cell>
          <cell r="C97" t="str">
            <v>96Towns</v>
          </cell>
          <cell r="D97">
            <v>174.89130499999999</v>
          </cell>
          <cell r="E97">
            <v>-36.602930000000001</v>
          </cell>
          <cell r="F97">
            <v>1993</v>
          </cell>
        </row>
        <row r="98">
          <cell r="A98" t="str">
            <v>Titi Island</v>
          </cell>
          <cell r="B98">
            <v>5353</v>
          </cell>
          <cell r="C98" t="str">
            <v>97Towns</v>
          </cell>
          <cell r="D98">
            <v>174.14025000000001</v>
          </cell>
          <cell r="E98">
            <v>-40.951346999999998</v>
          </cell>
          <cell r="F98">
            <v>1975</v>
          </cell>
        </row>
        <row r="99">
          <cell r="A99" t="str">
            <v>Tonga Island</v>
          </cell>
          <cell r="B99">
            <v>5475</v>
          </cell>
          <cell r="C99" t="str">
            <v>98Towns</v>
          </cell>
          <cell r="D99">
            <v>173.06733299999999</v>
          </cell>
          <cell r="E99">
            <v>-40.890680000000003</v>
          </cell>
          <cell r="F99">
            <v>2007</v>
          </cell>
        </row>
        <row r="100">
          <cell r="A100" t="str">
            <v>Ulva Island</v>
          </cell>
          <cell r="B100">
            <v>1591</v>
          </cell>
          <cell r="C100" t="str">
            <v>99Towns</v>
          </cell>
          <cell r="D100">
            <v>168.134972</v>
          </cell>
          <cell r="E100">
            <v>-46.933292000000002</v>
          </cell>
          <cell r="F100">
            <v>1997</v>
          </cell>
        </row>
        <row r="101">
          <cell r="A101" t="str">
            <v>Urupukapuka Island</v>
          </cell>
          <cell r="B101">
            <v>7989</v>
          </cell>
          <cell r="C101" t="str">
            <v>100Towns</v>
          </cell>
          <cell r="D101">
            <v>174.23441600000001</v>
          </cell>
          <cell r="E101">
            <v>-35.216563999999998</v>
          </cell>
          <cell r="F101">
            <v>2009</v>
          </cell>
        </row>
        <row r="102">
          <cell r="A102" t="str">
            <v>Waewaetorea Island</v>
          </cell>
          <cell r="B102">
            <v>8016</v>
          </cell>
          <cell r="C102" t="str">
            <v>101Towns</v>
          </cell>
          <cell r="D102">
            <v>174.216666</v>
          </cell>
          <cell r="E102">
            <v>-35.204512999999999</v>
          </cell>
          <cell r="F102">
            <v>2009</v>
          </cell>
        </row>
        <row r="103">
          <cell r="A103" t="str">
            <v>Wakaterepapanui Island</v>
          </cell>
          <cell r="B103">
            <v>5625</v>
          </cell>
          <cell r="C103" t="str">
            <v>102Towns</v>
          </cell>
          <cell r="D103">
            <v>173.993416</v>
          </cell>
          <cell r="E103">
            <v>-40.755429999999997</v>
          </cell>
          <cell r="F103">
            <v>1999</v>
          </cell>
        </row>
        <row r="104">
          <cell r="A104" t="str">
            <v>Whatupuke Island</v>
          </cell>
          <cell r="B104">
            <v>7366</v>
          </cell>
          <cell r="C104" t="str">
            <v>103Towns</v>
          </cell>
          <cell r="D104">
            <v>174.75336100000001</v>
          </cell>
          <cell r="E104">
            <v>-35.89</v>
          </cell>
          <cell r="F104">
            <v>1993</v>
          </cell>
        </row>
        <row r="105">
          <cell r="A105" t="str">
            <v>Whenuakura Island</v>
          </cell>
          <cell r="B105">
            <v>6087</v>
          </cell>
          <cell r="C105" t="str">
            <v>104Towns</v>
          </cell>
          <cell r="D105">
            <v>175.896569</v>
          </cell>
          <cell r="E105">
            <v>-37.219900000000003</v>
          </cell>
          <cell r="F105">
            <v>1984</v>
          </cell>
        </row>
        <row r="106">
          <cell r="A106" t="str">
            <v>Kawhitu or Stanley Island</v>
          </cell>
          <cell r="B106">
            <v>6582</v>
          </cell>
          <cell r="C106" t="str">
            <v>105Towns</v>
          </cell>
          <cell r="D106">
            <v>175.887111</v>
          </cell>
          <cell r="E106">
            <v>-36.64293</v>
          </cell>
          <cell r="F106">
            <v>1991</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48"/>
  <sheetViews>
    <sheetView topLeftCell="A142" workbookViewId="0">
      <selection activeCell="A146" sqref="A146"/>
    </sheetView>
  </sheetViews>
  <sheetFormatPr defaultColWidth="26.140625" defaultRowHeight="15" x14ac:dyDescent="0.25"/>
  <cols>
    <col min="1" max="1" width="37.28515625" bestFit="1" customWidth="1"/>
    <col min="2" max="2" width="5" bestFit="1" customWidth="1"/>
    <col min="3" max="3" width="11.85546875" bestFit="1" customWidth="1"/>
    <col min="4" max="4" width="12.85546875" bestFit="1" customWidth="1"/>
    <col min="5" max="5" width="32.5703125" bestFit="1" customWidth="1"/>
    <col min="6" max="6" width="20.42578125" bestFit="1" customWidth="1"/>
    <col min="7" max="7" width="18" bestFit="1" customWidth="1"/>
    <col min="8" max="9" width="20.42578125" bestFit="1" customWidth="1"/>
    <col min="10" max="10" width="10.140625" bestFit="1" customWidth="1"/>
    <col min="11" max="11" width="19.5703125" bestFit="1" customWidth="1"/>
    <col min="12" max="12" width="13.5703125" bestFit="1" customWidth="1"/>
    <col min="13" max="13" width="19.5703125" bestFit="1" customWidth="1"/>
    <col min="14" max="15" width="18" bestFit="1" customWidth="1"/>
    <col min="16" max="16" width="12.140625" bestFit="1" customWidth="1"/>
  </cols>
  <sheetData>
    <row r="1" spans="1:16" x14ac:dyDescent="0.25">
      <c r="A1" s="1" t="s">
        <v>0</v>
      </c>
      <c r="B1" s="3" t="s">
        <v>1</v>
      </c>
      <c r="C1" s="1" t="s">
        <v>2</v>
      </c>
      <c r="D1" s="3" t="s">
        <v>3</v>
      </c>
      <c r="E1" s="2" t="s">
        <v>4</v>
      </c>
      <c r="F1" s="1" t="s">
        <v>5</v>
      </c>
      <c r="G1" s="1" t="s">
        <v>6</v>
      </c>
      <c r="H1" s="1" t="s">
        <v>7</v>
      </c>
      <c r="I1" s="1" t="s">
        <v>8</v>
      </c>
      <c r="J1" s="1" t="s">
        <v>9</v>
      </c>
      <c r="K1" s="1" t="s">
        <v>10</v>
      </c>
      <c r="L1" s="1" t="s">
        <v>11</v>
      </c>
      <c r="M1" s="1" t="s">
        <v>12</v>
      </c>
      <c r="N1" s="1" t="s">
        <v>13</v>
      </c>
      <c r="O1" s="1" t="s">
        <v>14</v>
      </c>
      <c r="P1" s="1" t="s">
        <v>15</v>
      </c>
    </row>
    <row r="2" spans="1:16" s="1" customFormat="1" x14ac:dyDescent="0.25">
      <c r="A2" s="1" t="s">
        <v>16</v>
      </c>
      <c r="B2" s="1">
        <v>5326</v>
      </c>
      <c r="C2" s="1">
        <v>4986724</v>
      </c>
      <c r="D2" s="3" t="s">
        <v>17</v>
      </c>
      <c r="E2" s="3">
        <v>2</v>
      </c>
      <c r="F2" s="1" t="s">
        <v>18</v>
      </c>
      <c r="G2" s="1" t="s">
        <v>19</v>
      </c>
      <c r="H2" s="1" t="s">
        <v>20</v>
      </c>
      <c r="I2" s="1" t="s">
        <v>20</v>
      </c>
      <c r="J2" s="1" t="s">
        <v>20</v>
      </c>
      <c r="K2" s="1" t="s">
        <v>20</v>
      </c>
      <c r="L2" s="1" t="s">
        <v>20</v>
      </c>
      <c r="M2" s="1" t="s">
        <v>20</v>
      </c>
      <c r="N2" s="1" t="s">
        <v>20</v>
      </c>
      <c r="O2" s="1" t="s">
        <v>20</v>
      </c>
      <c r="P2" s="1" t="s">
        <v>20</v>
      </c>
    </row>
    <row r="3" spans="1:16" s="1" customFormat="1" x14ac:dyDescent="0.25">
      <c r="A3" s="1" t="s">
        <v>22</v>
      </c>
      <c r="B3" s="1">
        <v>6170</v>
      </c>
      <c r="C3" s="1">
        <v>4986747</v>
      </c>
      <c r="D3" s="3" t="s">
        <v>23</v>
      </c>
      <c r="E3" s="3">
        <v>1</v>
      </c>
      <c r="F3" s="1" t="s">
        <v>24</v>
      </c>
      <c r="G3" s="1" t="s">
        <v>20</v>
      </c>
      <c r="H3" s="1" t="s">
        <v>20</v>
      </c>
      <c r="I3" s="1" t="s">
        <v>20</v>
      </c>
      <c r="J3" s="1" t="s">
        <v>20</v>
      </c>
      <c r="K3" s="1" t="s">
        <v>20</v>
      </c>
      <c r="L3" s="1" t="s">
        <v>20</v>
      </c>
      <c r="M3" s="1" t="s">
        <v>20</v>
      </c>
      <c r="N3" s="1" t="s">
        <v>20</v>
      </c>
      <c r="O3" s="1" t="s">
        <v>20</v>
      </c>
      <c r="P3" s="1" t="s">
        <v>20</v>
      </c>
    </row>
    <row r="4" spans="1:16" s="1" customFormat="1" x14ac:dyDescent="0.25">
      <c r="A4" s="1" t="s">
        <v>29</v>
      </c>
      <c r="B4" s="1">
        <v>3594</v>
      </c>
      <c r="C4" s="1">
        <v>4986322</v>
      </c>
      <c r="D4" s="3" t="s">
        <v>30</v>
      </c>
      <c r="E4" s="3">
        <v>1</v>
      </c>
      <c r="F4" s="1" t="s">
        <v>19</v>
      </c>
      <c r="G4" s="1" t="s">
        <v>20</v>
      </c>
      <c r="H4" s="1" t="s">
        <v>20</v>
      </c>
      <c r="I4" s="1" t="s">
        <v>20</v>
      </c>
      <c r="J4" s="1" t="s">
        <v>20</v>
      </c>
      <c r="K4" s="1" t="s">
        <v>20</v>
      </c>
      <c r="L4" s="1" t="s">
        <v>20</v>
      </c>
      <c r="M4" s="1" t="s">
        <v>20</v>
      </c>
      <c r="N4" s="1" t="s">
        <v>20</v>
      </c>
      <c r="O4" s="1" t="s">
        <v>20</v>
      </c>
      <c r="P4" s="1" t="s">
        <v>20</v>
      </c>
    </row>
    <row r="5" spans="1:16" s="1" customFormat="1" x14ac:dyDescent="0.25">
      <c r="A5" s="1" t="s">
        <v>31</v>
      </c>
      <c r="B5" s="1">
        <v>1015</v>
      </c>
      <c r="C5" s="1">
        <v>100001282</v>
      </c>
      <c r="D5" s="3" t="s">
        <v>32</v>
      </c>
      <c r="E5" s="3">
        <v>3</v>
      </c>
      <c r="F5" s="1" t="s">
        <v>33</v>
      </c>
      <c r="G5" s="1" t="s">
        <v>34</v>
      </c>
      <c r="H5" s="1" t="s">
        <v>35</v>
      </c>
      <c r="I5" s="1" t="s">
        <v>20</v>
      </c>
      <c r="J5" s="1" t="s">
        <v>20</v>
      </c>
      <c r="K5" s="1" t="s">
        <v>20</v>
      </c>
      <c r="L5" s="1" t="s">
        <v>20</v>
      </c>
      <c r="M5" s="1" t="s">
        <v>20</v>
      </c>
      <c r="N5" s="1" t="s">
        <v>20</v>
      </c>
      <c r="O5" s="1" t="s">
        <v>20</v>
      </c>
      <c r="P5" s="1" t="s">
        <v>20</v>
      </c>
    </row>
    <row r="6" spans="1:16" s="1" customFormat="1" x14ac:dyDescent="0.25">
      <c r="A6" s="1" t="s">
        <v>36</v>
      </c>
      <c r="B6" s="1">
        <v>282</v>
      </c>
      <c r="C6" s="1">
        <v>100001275</v>
      </c>
      <c r="D6" s="3" t="s">
        <v>37</v>
      </c>
      <c r="E6" s="3">
        <v>13</v>
      </c>
      <c r="F6" s="1" t="s">
        <v>38</v>
      </c>
      <c r="G6" s="1" t="s">
        <v>33</v>
      </c>
      <c r="H6" s="1" t="s">
        <v>39</v>
      </c>
      <c r="I6" s="1" t="s">
        <v>40</v>
      </c>
      <c r="J6" s="1" t="s">
        <v>41</v>
      </c>
      <c r="K6" s="1" t="s">
        <v>42</v>
      </c>
      <c r="L6" s="1" t="s">
        <v>43</v>
      </c>
      <c r="M6" s="1" t="s">
        <v>44</v>
      </c>
      <c r="N6" s="1" t="s">
        <v>18</v>
      </c>
      <c r="O6" s="1" t="s">
        <v>24</v>
      </c>
      <c r="P6" s="1" t="s">
        <v>34</v>
      </c>
    </row>
    <row r="7" spans="1:16" s="1" customFormat="1" x14ac:dyDescent="0.25">
      <c r="A7" s="1" t="s">
        <v>47</v>
      </c>
      <c r="B7" s="1">
        <v>4131</v>
      </c>
      <c r="C7" s="1">
        <v>4986350</v>
      </c>
      <c r="D7" s="3" t="s">
        <v>48</v>
      </c>
      <c r="E7" s="3">
        <v>3</v>
      </c>
      <c r="F7" s="1" t="s">
        <v>33</v>
      </c>
      <c r="G7" s="1" t="s">
        <v>19</v>
      </c>
      <c r="H7" s="1" t="s">
        <v>35</v>
      </c>
      <c r="I7" s="1" t="s">
        <v>20</v>
      </c>
      <c r="J7" s="1" t="s">
        <v>20</v>
      </c>
      <c r="K7" s="1" t="s">
        <v>20</v>
      </c>
      <c r="L7" s="1" t="s">
        <v>20</v>
      </c>
      <c r="M7" s="1" t="s">
        <v>20</v>
      </c>
      <c r="N7" s="1" t="s">
        <v>20</v>
      </c>
      <c r="O7" s="1" t="s">
        <v>20</v>
      </c>
      <c r="P7" s="1" t="s">
        <v>20</v>
      </c>
    </row>
    <row r="8" spans="1:16" s="1" customFormat="1" x14ac:dyDescent="0.25">
      <c r="A8" s="1" t="s">
        <v>49</v>
      </c>
      <c r="B8" s="1">
        <v>1632</v>
      </c>
      <c r="C8" s="1">
        <v>100001283</v>
      </c>
      <c r="D8" s="3" t="s">
        <v>50</v>
      </c>
      <c r="E8" s="3">
        <v>2</v>
      </c>
      <c r="F8" s="1" t="s">
        <v>51</v>
      </c>
      <c r="G8" s="1" t="s">
        <v>35</v>
      </c>
      <c r="H8" s="1" t="s">
        <v>20</v>
      </c>
      <c r="I8" s="1" t="s">
        <v>20</v>
      </c>
      <c r="J8" s="1" t="s">
        <v>20</v>
      </c>
      <c r="K8" s="1" t="s">
        <v>20</v>
      </c>
      <c r="L8" s="1" t="s">
        <v>20</v>
      </c>
      <c r="M8" s="1" t="s">
        <v>20</v>
      </c>
      <c r="N8" s="1" t="s">
        <v>20</v>
      </c>
      <c r="O8" s="1" t="s">
        <v>20</v>
      </c>
      <c r="P8" s="1" t="s">
        <v>20</v>
      </c>
    </row>
    <row r="9" spans="1:16" s="1" customFormat="1" x14ac:dyDescent="0.25">
      <c r="A9" s="1" t="s">
        <v>54</v>
      </c>
      <c r="B9" s="1">
        <v>935</v>
      </c>
      <c r="C9" s="1">
        <v>4986351</v>
      </c>
      <c r="D9" s="3" t="s">
        <v>55</v>
      </c>
      <c r="E9" s="3">
        <v>2</v>
      </c>
      <c r="F9" s="1" t="s">
        <v>34</v>
      </c>
      <c r="G9" s="1" t="s">
        <v>35</v>
      </c>
      <c r="H9" s="1" t="s">
        <v>20</v>
      </c>
      <c r="I9" s="1" t="s">
        <v>20</v>
      </c>
      <c r="J9" s="1" t="s">
        <v>20</v>
      </c>
      <c r="K9" s="1" t="s">
        <v>20</v>
      </c>
      <c r="L9" s="1" t="s">
        <v>20</v>
      </c>
      <c r="M9" s="1" t="s">
        <v>20</v>
      </c>
      <c r="N9" s="1" t="s">
        <v>20</v>
      </c>
      <c r="O9" s="1" t="s">
        <v>20</v>
      </c>
      <c r="P9" s="1" t="s">
        <v>20</v>
      </c>
    </row>
    <row r="10" spans="1:16" s="1" customFormat="1" x14ac:dyDescent="0.25">
      <c r="A10" s="1" t="s">
        <v>57</v>
      </c>
      <c r="B10" s="1">
        <v>5127</v>
      </c>
      <c r="C10" s="1">
        <v>100001284</v>
      </c>
      <c r="D10" s="3" t="s">
        <v>58</v>
      </c>
      <c r="E10" s="3">
        <v>4</v>
      </c>
      <c r="F10" s="1" t="s">
        <v>33</v>
      </c>
      <c r="G10" s="1" t="s">
        <v>18</v>
      </c>
      <c r="H10" s="1" t="s">
        <v>19</v>
      </c>
      <c r="I10" s="1" t="s">
        <v>35</v>
      </c>
      <c r="J10" s="1" t="s">
        <v>20</v>
      </c>
      <c r="K10" s="1" t="s">
        <v>20</v>
      </c>
      <c r="L10" s="1" t="s">
        <v>20</v>
      </c>
      <c r="M10" s="1" t="s">
        <v>20</v>
      </c>
      <c r="N10" s="1" t="s">
        <v>20</v>
      </c>
      <c r="O10" s="1" t="s">
        <v>20</v>
      </c>
      <c r="P10" s="1" t="s">
        <v>20</v>
      </c>
    </row>
    <row r="11" spans="1:16" s="1" customFormat="1" x14ac:dyDescent="0.25">
      <c r="A11" s="1" t="s">
        <v>62</v>
      </c>
      <c r="B11" s="1">
        <v>1265</v>
      </c>
      <c r="C11" s="1">
        <v>4986810</v>
      </c>
      <c r="D11" s="3" t="s">
        <v>63</v>
      </c>
      <c r="E11" s="3">
        <v>1</v>
      </c>
      <c r="F11" s="1" t="s">
        <v>34</v>
      </c>
      <c r="G11" s="1" t="s">
        <v>20</v>
      </c>
      <c r="H11" s="1" t="s">
        <v>20</v>
      </c>
      <c r="I11" s="1" t="s">
        <v>20</v>
      </c>
      <c r="J11" s="1" t="s">
        <v>20</v>
      </c>
      <c r="K11" s="1" t="s">
        <v>20</v>
      </c>
      <c r="L11" s="1" t="s">
        <v>20</v>
      </c>
      <c r="M11" s="1" t="s">
        <v>20</v>
      </c>
      <c r="N11" s="1" t="s">
        <v>20</v>
      </c>
      <c r="O11" s="1" t="s">
        <v>20</v>
      </c>
      <c r="P11" s="1" t="s">
        <v>20</v>
      </c>
    </row>
    <row r="12" spans="1:16" s="1" customFormat="1" x14ac:dyDescent="0.25">
      <c r="A12" s="1" t="s">
        <v>64</v>
      </c>
      <c r="B12" s="1">
        <v>1226</v>
      </c>
      <c r="C12" s="1">
        <v>4987664</v>
      </c>
      <c r="D12" s="3" t="s">
        <v>65</v>
      </c>
      <c r="E12" s="3">
        <v>1</v>
      </c>
      <c r="F12" s="1" t="s">
        <v>34</v>
      </c>
      <c r="G12" s="1" t="s">
        <v>20</v>
      </c>
      <c r="H12" s="1" t="s">
        <v>20</v>
      </c>
      <c r="I12" s="1" t="s">
        <v>20</v>
      </c>
      <c r="J12" s="1" t="s">
        <v>20</v>
      </c>
      <c r="K12" s="1" t="s">
        <v>20</v>
      </c>
      <c r="L12" s="1" t="s">
        <v>20</v>
      </c>
      <c r="M12" s="1" t="s">
        <v>20</v>
      </c>
      <c r="N12" s="1" t="s">
        <v>20</v>
      </c>
      <c r="O12" s="1" t="s">
        <v>20</v>
      </c>
      <c r="P12" s="1" t="s">
        <v>20</v>
      </c>
    </row>
    <row r="13" spans="1:16" s="1" customFormat="1" x14ac:dyDescent="0.25">
      <c r="A13" s="1" t="s">
        <v>68</v>
      </c>
      <c r="B13" s="1">
        <v>375</v>
      </c>
      <c r="C13" s="1">
        <v>4986738</v>
      </c>
      <c r="D13" s="3" t="s">
        <v>69</v>
      </c>
      <c r="E13" s="3">
        <v>2</v>
      </c>
      <c r="F13" s="1" t="s">
        <v>70</v>
      </c>
      <c r="G13" s="1" t="s">
        <v>18</v>
      </c>
      <c r="H13" s="1" t="s">
        <v>20</v>
      </c>
      <c r="I13" s="1" t="s">
        <v>20</v>
      </c>
      <c r="J13" s="1" t="s">
        <v>20</v>
      </c>
      <c r="K13" s="1" t="s">
        <v>20</v>
      </c>
      <c r="L13" s="1" t="s">
        <v>20</v>
      </c>
      <c r="M13" s="1" t="s">
        <v>20</v>
      </c>
      <c r="N13" s="1" t="s">
        <v>20</v>
      </c>
      <c r="O13" s="1" t="s">
        <v>20</v>
      </c>
      <c r="P13" s="1" t="s">
        <v>20</v>
      </c>
    </row>
    <row r="14" spans="1:16" s="1" customFormat="1" x14ac:dyDescent="0.25">
      <c r="A14" s="1" t="s">
        <v>78</v>
      </c>
      <c r="B14" s="1">
        <v>8537</v>
      </c>
      <c r="C14" s="1">
        <v>4986346</v>
      </c>
      <c r="D14" s="3" t="s">
        <v>79</v>
      </c>
      <c r="E14" s="3">
        <v>2</v>
      </c>
      <c r="F14" s="1" t="s">
        <v>24</v>
      </c>
      <c r="G14" s="1" t="s">
        <v>19</v>
      </c>
      <c r="H14" s="1" t="s">
        <v>20</v>
      </c>
      <c r="I14" s="1" t="s">
        <v>20</v>
      </c>
      <c r="J14" s="1" t="s">
        <v>20</v>
      </c>
      <c r="K14" s="1" t="s">
        <v>20</v>
      </c>
      <c r="L14" s="1" t="s">
        <v>20</v>
      </c>
      <c r="M14" s="1" t="s">
        <v>20</v>
      </c>
      <c r="N14" s="1" t="s">
        <v>20</v>
      </c>
      <c r="O14" s="1" t="s">
        <v>20</v>
      </c>
      <c r="P14" s="1" t="s">
        <v>20</v>
      </c>
    </row>
    <row r="15" spans="1:16" s="1" customFormat="1" x14ac:dyDescent="0.25">
      <c r="A15" s="1" t="s">
        <v>85</v>
      </c>
      <c r="B15" s="1">
        <v>2179</v>
      </c>
      <c r="C15" s="1">
        <v>100001288</v>
      </c>
      <c r="D15" s="3" t="s">
        <v>86</v>
      </c>
      <c r="E15" s="3">
        <v>2</v>
      </c>
      <c r="F15" s="1" t="s">
        <v>41</v>
      </c>
      <c r="G15" s="1" t="s">
        <v>24</v>
      </c>
      <c r="H15" s="1" t="s">
        <v>20</v>
      </c>
      <c r="I15" s="1" t="s">
        <v>20</v>
      </c>
      <c r="J15" s="1" t="s">
        <v>20</v>
      </c>
      <c r="K15" s="1" t="s">
        <v>20</v>
      </c>
      <c r="L15" s="1" t="s">
        <v>20</v>
      </c>
      <c r="M15" s="1" t="s">
        <v>20</v>
      </c>
      <c r="N15" s="1" t="s">
        <v>20</v>
      </c>
      <c r="O15" s="1" t="s">
        <v>20</v>
      </c>
      <c r="P15" s="1" t="s">
        <v>20</v>
      </c>
    </row>
    <row r="16" spans="1:16" s="1" customFormat="1" x14ac:dyDescent="0.25">
      <c r="A16" s="1" t="s">
        <v>87</v>
      </c>
      <c r="B16" s="1">
        <v>2781</v>
      </c>
      <c r="C16" s="1">
        <v>4986348</v>
      </c>
      <c r="D16" s="3" t="s">
        <v>88</v>
      </c>
      <c r="E16" s="3">
        <v>1</v>
      </c>
      <c r="F16" s="1" t="s">
        <v>19</v>
      </c>
      <c r="G16" s="1" t="s">
        <v>20</v>
      </c>
      <c r="H16" s="1" t="s">
        <v>20</v>
      </c>
      <c r="I16" s="1" t="s">
        <v>20</v>
      </c>
      <c r="J16" s="1" t="s">
        <v>20</v>
      </c>
      <c r="K16" s="1" t="s">
        <v>20</v>
      </c>
      <c r="L16" s="1" t="s">
        <v>20</v>
      </c>
      <c r="M16" s="1" t="s">
        <v>20</v>
      </c>
      <c r="N16" s="1" t="s">
        <v>20</v>
      </c>
      <c r="O16" s="1" t="s">
        <v>20</v>
      </c>
      <c r="P16" s="1" t="s">
        <v>20</v>
      </c>
    </row>
    <row r="17" spans="1:16" s="1" customFormat="1" x14ac:dyDescent="0.25">
      <c r="A17" s="1" t="s">
        <v>89</v>
      </c>
      <c r="B17" s="1">
        <v>5491</v>
      </c>
      <c r="C17" s="1">
        <v>4986428</v>
      </c>
      <c r="D17" s="3" t="s">
        <v>90</v>
      </c>
      <c r="E17" s="3">
        <v>2</v>
      </c>
      <c r="F17" s="1" t="s">
        <v>24</v>
      </c>
      <c r="G17" s="1" t="s">
        <v>35</v>
      </c>
      <c r="H17" s="1" t="s">
        <v>20</v>
      </c>
      <c r="I17" s="1" t="s">
        <v>20</v>
      </c>
      <c r="J17" s="1" t="s">
        <v>20</v>
      </c>
      <c r="K17" s="1" t="s">
        <v>20</v>
      </c>
      <c r="L17" s="1" t="s">
        <v>20</v>
      </c>
      <c r="M17" s="1" t="s">
        <v>20</v>
      </c>
      <c r="N17" s="1" t="s">
        <v>20</v>
      </c>
      <c r="O17" s="1" t="s">
        <v>20</v>
      </c>
      <c r="P17" s="1" t="s">
        <v>20</v>
      </c>
    </row>
    <row r="18" spans="1:16" s="1" customFormat="1" x14ac:dyDescent="0.25">
      <c r="A18" s="1" t="s">
        <v>91</v>
      </c>
      <c r="B18" s="1">
        <v>5479</v>
      </c>
      <c r="C18" s="1">
        <v>4986429</v>
      </c>
      <c r="D18" s="3" t="s">
        <v>92</v>
      </c>
      <c r="E18" s="3">
        <v>1</v>
      </c>
      <c r="F18" s="1" t="s">
        <v>35</v>
      </c>
      <c r="G18" s="1" t="s">
        <v>20</v>
      </c>
      <c r="H18" s="1" t="s">
        <v>20</v>
      </c>
      <c r="I18" s="1" t="s">
        <v>20</v>
      </c>
      <c r="J18" s="1" t="s">
        <v>20</v>
      </c>
      <c r="K18" s="1" t="s">
        <v>20</v>
      </c>
      <c r="L18" s="1" t="s">
        <v>20</v>
      </c>
      <c r="M18" s="1" t="s">
        <v>20</v>
      </c>
      <c r="N18" s="1" t="s">
        <v>20</v>
      </c>
      <c r="O18" s="1" t="s">
        <v>20</v>
      </c>
      <c r="P18" s="1" t="s">
        <v>20</v>
      </c>
    </row>
    <row r="19" spans="1:16" s="1" customFormat="1" x14ac:dyDescent="0.25">
      <c r="A19" s="1" t="s">
        <v>93</v>
      </c>
      <c r="B19" s="1">
        <v>7379</v>
      </c>
      <c r="C19" s="1">
        <v>4986756</v>
      </c>
      <c r="D19" s="3" t="s">
        <v>94</v>
      </c>
      <c r="E19" s="3">
        <v>1</v>
      </c>
      <c r="F19" s="1" t="s">
        <v>24</v>
      </c>
      <c r="G19" s="1" t="s">
        <v>20</v>
      </c>
      <c r="H19" s="1" t="s">
        <v>20</v>
      </c>
      <c r="I19" s="1" t="s">
        <v>20</v>
      </c>
      <c r="J19" s="1" t="s">
        <v>20</v>
      </c>
      <c r="K19" s="1" t="s">
        <v>20</v>
      </c>
      <c r="L19" s="1" t="s">
        <v>20</v>
      </c>
      <c r="M19" s="1" t="s">
        <v>20</v>
      </c>
      <c r="N19" s="1" t="s">
        <v>20</v>
      </c>
      <c r="O19" s="1" t="s">
        <v>20</v>
      </c>
      <c r="P19" s="1" t="s">
        <v>20</v>
      </c>
    </row>
    <row r="20" spans="1:16" s="1" customFormat="1" x14ac:dyDescent="0.25">
      <c r="A20" s="1" t="s">
        <v>95</v>
      </c>
      <c r="B20" s="1">
        <v>7391</v>
      </c>
      <c r="C20" s="1">
        <v>100081055</v>
      </c>
      <c r="D20" s="3" t="s">
        <v>96</v>
      </c>
      <c r="E20" s="3">
        <v>1</v>
      </c>
      <c r="F20" s="1" t="s">
        <v>24</v>
      </c>
      <c r="G20" s="1" t="s">
        <v>20</v>
      </c>
      <c r="H20" s="1" t="s">
        <v>20</v>
      </c>
      <c r="I20" s="1" t="s">
        <v>20</v>
      </c>
      <c r="J20" s="1" t="s">
        <v>20</v>
      </c>
      <c r="K20" s="1" t="s">
        <v>20</v>
      </c>
      <c r="L20" s="1" t="s">
        <v>20</v>
      </c>
      <c r="M20" s="1" t="s">
        <v>20</v>
      </c>
      <c r="N20" s="1" t="s">
        <v>20</v>
      </c>
      <c r="O20" s="1" t="s">
        <v>20</v>
      </c>
      <c r="P20" s="1" t="s">
        <v>20</v>
      </c>
    </row>
    <row r="21" spans="1:16" s="1" customFormat="1" x14ac:dyDescent="0.25">
      <c r="A21" s="1" t="s">
        <v>97</v>
      </c>
      <c r="B21" s="1">
        <v>7404</v>
      </c>
      <c r="C21" s="1">
        <v>4989278</v>
      </c>
      <c r="D21" s="3" t="s">
        <v>98</v>
      </c>
      <c r="E21" s="3">
        <v>1</v>
      </c>
      <c r="F21" s="1" t="s">
        <v>24</v>
      </c>
      <c r="G21" s="1" t="s">
        <v>20</v>
      </c>
      <c r="H21" s="1" t="s">
        <v>20</v>
      </c>
      <c r="I21" s="1" t="s">
        <v>20</v>
      </c>
      <c r="J21" s="1" t="s">
        <v>20</v>
      </c>
      <c r="K21" s="1" t="s">
        <v>20</v>
      </c>
      <c r="L21" s="1" t="s">
        <v>20</v>
      </c>
      <c r="M21" s="1" t="s">
        <v>20</v>
      </c>
      <c r="N21" s="1" t="s">
        <v>20</v>
      </c>
      <c r="O21" s="1" t="s">
        <v>20</v>
      </c>
      <c r="P21" s="1" t="s">
        <v>20</v>
      </c>
    </row>
    <row r="22" spans="1:16" s="1" customFormat="1" x14ac:dyDescent="0.25">
      <c r="A22" s="1" t="s">
        <v>100</v>
      </c>
      <c r="B22" s="1">
        <v>7366</v>
      </c>
      <c r="C22" s="1">
        <v>4986755</v>
      </c>
      <c r="D22" s="3" t="s">
        <v>101</v>
      </c>
      <c r="E22" s="3">
        <v>1</v>
      </c>
      <c r="F22" s="1" t="s">
        <v>24</v>
      </c>
      <c r="G22" s="1" t="s">
        <v>20</v>
      </c>
      <c r="H22" s="1" t="s">
        <v>20</v>
      </c>
      <c r="I22" s="1" t="s">
        <v>20</v>
      </c>
      <c r="J22" s="1" t="s">
        <v>20</v>
      </c>
      <c r="K22" s="1" t="s">
        <v>20</v>
      </c>
      <c r="L22" s="1" t="s">
        <v>20</v>
      </c>
      <c r="M22" s="1" t="s">
        <v>20</v>
      </c>
      <c r="N22" s="1" t="s">
        <v>20</v>
      </c>
      <c r="O22" s="1" t="s">
        <v>20</v>
      </c>
      <c r="P22" s="1" t="s">
        <v>20</v>
      </c>
    </row>
    <row r="23" spans="1:16" s="1" customFormat="1" x14ac:dyDescent="0.25">
      <c r="A23" s="1" t="s">
        <v>102</v>
      </c>
      <c r="B23" s="1">
        <v>2596</v>
      </c>
      <c r="C23" s="1">
        <v>100001276</v>
      </c>
      <c r="D23" s="3" t="s">
        <v>103</v>
      </c>
      <c r="E23" s="3">
        <v>3</v>
      </c>
      <c r="F23" s="1" t="s">
        <v>33</v>
      </c>
      <c r="G23" s="1" t="s">
        <v>18</v>
      </c>
      <c r="H23" s="1" t="s">
        <v>19</v>
      </c>
      <c r="I23" s="1" t="s">
        <v>20</v>
      </c>
      <c r="J23" s="1" t="s">
        <v>20</v>
      </c>
      <c r="K23" s="1" t="s">
        <v>20</v>
      </c>
      <c r="L23" s="1" t="s">
        <v>20</v>
      </c>
      <c r="M23" s="1" t="s">
        <v>20</v>
      </c>
      <c r="N23" s="1" t="s">
        <v>20</v>
      </c>
      <c r="O23" s="1" t="s">
        <v>20</v>
      </c>
      <c r="P23" s="1" t="s">
        <v>20</v>
      </c>
    </row>
    <row r="24" spans="1:16" s="1" customFormat="1" x14ac:dyDescent="0.25">
      <c r="A24" s="1" t="s">
        <v>104</v>
      </c>
      <c r="B24" s="1">
        <v>1868</v>
      </c>
      <c r="C24" s="1">
        <v>4986324</v>
      </c>
      <c r="D24" s="3" t="s">
        <v>105</v>
      </c>
      <c r="E24" s="3">
        <v>1</v>
      </c>
      <c r="F24" s="1" t="s">
        <v>24</v>
      </c>
      <c r="G24" s="1" t="s">
        <v>20</v>
      </c>
      <c r="H24" s="1" t="s">
        <v>20</v>
      </c>
      <c r="I24" s="1" t="s">
        <v>20</v>
      </c>
      <c r="J24" s="1" t="s">
        <v>20</v>
      </c>
      <c r="K24" s="1" t="s">
        <v>20</v>
      </c>
      <c r="L24" s="1" t="s">
        <v>20</v>
      </c>
      <c r="M24" s="1" t="s">
        <v>20</v>
      </c>
      <c r="N24" s="1" t="s">
        <v>20</v>
      </c>
      <c r="O24" s="1" t="s">
        <v>20</v>
      </c>
      <c r="P24" s="1" t="s">
        <v>20</v>
      </c>
    </row>
    <row r="25" spans="1:16" s="1" customFormat="1" x14ac:dyDescent="0.25">
      <c r="A25" s="1" t="s">
        <v>106</v>
      </c>
      <c r="B25" s="1">
        <v>8684</v>
      </c>
      <c r="C25" s="1">
        <v>4989355</v>
      </c>
      <c r="D25" s="3" t="s">
        <v>107</v>
      </c>
      <c r="E25" s="3">
        <v>1</v>
      </c>
      <c r="F25" s="1" t="s">
        <v>24</v>
      </c>
      <c r="G25" s="1" t="s">
        <v>20</v>
      </c>
      <c r="H25" s="1" t="s">
        <v>20</v>
      </c>
      <c r="I25" s="1" t="s">
        <v>20</v>
      </c>
      <c r="J25" s="1" t="s">
        <v>20</v>
      </c>
      <c r="K25" s="1" t="s">
        <v>20</v>
      </c>
      <c r="L25" s="1" t="s">
        <v>20</v>
      </c>
      <c r="M25" s="1" t="s">
        <v>20</v>
      </c>
      <c r="N25" s="1" t="s">
        <v>20</v>
      </c>
      <c r="O25" s="1" t="s">
        <v>20</v>
      </c>
      <c r="P25" s="1" t="s">
        <v>20</v>
      </c>
    </row>
    <row r="26" spans="1:16" s="1" customFormat="1" x14ac:dyDescent="0.25">
      <c r="A26" s="1" t="s">
        <v>108</v>
      </c>
      <c r="B26" s="1">
        <v>3753</v>
      </c>
      <c r="C26" s="1">
        <v>4986323</v>
      </c>
      <c r="D26" s="3" t="s">
        <v>109</v>
      </c>
      <c r="E26" s="3">
        <v>3</v>
      </c>
      <c r="F26" s="1" t="s">
        <v>33</v>
      </c>
      <c r="G26" s="1" t="s">
        <v>19</v>
      </c>
      <c r="H26" s="1" t="s">
        <v>35</v>
      </c>
      <c r="I26" s="1" t="s">
        <v>20</v>
      </c>
      <c r="J26" s="1" t="s">
        <v>20</v>
      </c>
      <c r="K26" s="1" t="s">
        <v>20</v>
      </c>
      <c r="L26" s="1" t="s">
        <v>20</v>
      </c>
      <c r="M26" s="1" t="s">
        <v>20</v>
      </c>
      <c r="N26" s="1" t="s">
        <v>20</v>
      </c>
      <c r="O26" s="1" t="s">
        <v>20</v>
      </c>
      <c r="P26" s="1" t="s">
        <v>20</v>
      </c>
    </row>
    <row r="27" spans="1:16" s="1" customFormat="1" x14ac:dyDescent="0.25">
      <c r="A27" s="1" t="s">
        <v>114</v>
      </c>
      <c r="B27" s="1">
        <v>6851</v>
      </c>
      <c r="C27" s="1">
        <v>4986450</v>
      </c>
      <c r="D27" s="3" t="s">
        <v>115</v>
      </c>
      <c r="E27" s="3">
        <v>1</v>
      </c>
      <c r="F27" s="1" t="s">
        <v>24</v>
      </c>
      <c r="G27" s="1" t="s">
        <v>20</v>
      </c>
      <c r="H27" s="1" t="s">
        <v>20</v>
      </c>
      <c r="I27" s="1" t="s">
        <v>20</v>
      </c>
      <c r="J27" s="1" t="s">
        <v>20</v>
      </c>
      <c r="K27" s="1" t="s">
        <v>20</v>
      </c>
      <c r="L27" s="1" t="s">
        <v>20</v>
      </c>
      <c r="M27" s="1" t="s">
        <v>20</v>
      </c>
      <c r="N27" s="1" t="s">
        <v>20</v>
      </c>
      <c r="O27" s="1" t="s">
        <v>20</v>
      </c>
      <c r="P27" s="1" t="s">
        <v>20</v>
      </c>
    </row>
    <row r="28" spans="1:16" s="1" customFormat="1" x14ac:dyDescent="0.25">
      <c r="A28" s="1" t="s">
        <v>117</v>
      </c>
      <c r="B28" s="1">
        <v>311</v>
      </c>
      <c r="C28" s="1">
        <v>100089907</v>
      </c>
      <c r="D28" s="3" t="s">
        <v>118</v>
      </c>
      <c r="E28" s="3">
        <v>10</v>
      </c>
      <c r="F28" s="1" t="s">
        <v>38</v>
      </c>
      <c r="G28" s="1" t="s">
        <v>33</v>
      </c>
      <c r="H28" s="1" t="s">
        <v>39</v>
      </c>
      <c r="I28" s="1" t="s">
        <v>40</v>
      </c>
      <c r="J28" s="1" t="s">
        <v>42</v>
      </c>
      <c r="K28" s="1" t="s">
        <v>44</v>
      </c>
      <c r="L28" s="1" t="s">
        <v>18</v>
      </c>
      <c r="M28" s="1" t="s">
        <v>24</v>
      </c>
      <c r="N28" s="1" t="s">
        <v>19</v>
      </c>
      <c r="O28" s="1" t="s">
        <v>35</v>
      </c>
      <c r="P28" s="1" t="s">
        <v>20</v>
      </c>
    </row>
    <row r="29" spans="1:16" s="1" customFormat="1" x14ac:dyDescent="0.25">
      <c r="A29" s="1" t="s">
        <v>119</v>
      </c>
      <c r="B29" s="1">
        <v>5984</v>
      </c>
      <c r="C29" s="1">
        <v>4989122</v>
      </c>
      <c r="D29" s="3" t="s">
        <v>120</v>
      </c>
      <c r="E29" s="3">
        <v>1</v>
      </c>
      <c r="F29" s="1" t="s">
        <v>24</v>
      </c>
      <c r="G29" s="1" t="s">
        <v>20</v>
      </c>
      <c r="H29" s="1" t="s">
        <v>20</v>
      </c>
      <c r="I29" s="1" t="s">
        <v>20</v>
      </c>
      <c r="J29" s="1" t="s">
        <v>20</v>
      </c>
      <c r="K29" s="1" t="s">
        <v>20</v>
      </c>
      <c r="L29" s="1" t="s">
        <v>20</v>
      </c>
      <c r="M29" s="1" t="s">
        <v>20</v>
      </c>
      <c r="N29" s="1" t="s">
        <v>20</v>
      </c>
      <c r="O29" s="1" t="s">
        <v>20</v>
      </c>
      <c r="P29" s="1" t="s">
        <v>20</v>
      </c>
    </row>
    <row r="30" spans="1:16" s="1" customFormat="1" x14ac:dyDescent="0.25">
      <c r="A30" s="1" t="s">
        <v>121</v>
      </c>
      <c r="B30" s="1">
        <v>1741</v>
      </c>
      <c r="C30" s="1">
        <v>4986475</v>
      </c>
      <c r="D30" s="3" t="s">
        <v>122</v>
      </c>
      <c r="E30" s="3">
        <v>1</v>
      </c>
      <c r="F30" s="1" t="s">
        <v>35</v>
      </c>
      <c r="G30" s="1" t="s">
        <v>20</v>
      </c>
      <c r="H30" s="1" t="s">
        <v>20</v>
      </c>
      <c r="I30" s="1" t="s">
        <v>20</v>
      </c>
      <c r="J30" s="1" t="s">
        <v>20</v>
      </c>
      <c r="K30" s="1" t="s">
        <v>20</v>
      </c>
      <c r="L30" s="1" t="s">
        <v>20</v>
      </c>
      <c r="M30" s="1" t="s">
        <v>20</v>
      </c>
      <c r="N30" s="1" t="s">
        <v>20</v>
      </c>
      <c r="O30" s="1" t="s">
        <v>20</v>
      </c>
      <c r="P30" s="1" t="s">
        <v>20</v>
      </c>
    </row>
    <row r="31" spans="1:16" s="1" customFormat="1" x14ac:dyDescent="0.25">
      <c r="A31" s="1" t="s">
        <v>124</v>
      </c>
      <c r="B31" s="1">
        <v>4065</v>
      </c>
      <c r="C31" s="1">
        <v>4986465</v>
      </c>
      <c r="D31" s="3" t="s">
        <v>125</v>
      </c>
      <c r="E31" s="3">
        <v>1</v>
      </c>
      <c r="F31" s="1" t="s">
        <v>19</v>
      </c>
      <c r="G31" s="1" t="s">
        <v>20</v>
      </c>
      <c r="H31" s="1" t="s">
        <v>20</v>
      </c>
      <c r="I31" s="1" t="s">
        <v>20</v>
      </c>
      <c r="J31" s="1" t="s">
        <v>20</v>
      </c>
      <c r="K31" s="1" t="s">
        <v>20</v>
      </c>
      <c r="L31" s="1" t="s">
        <v>20</v>
      </c>
      <c r="M31" s="1" t="s">
        <v>20</v>
      </c>
      <c r="N31" s="1" t="s">
        <v>20</v>
      </c>
      <c r="O31" s="1" t="s">
        <v>20</v>
      </c>
      <c r="P31" s="1" t="s">
        <v>20</v>
      </c>
    </row>
    <row r="32" spans="1:16" s="1" customFormat="1" x14ac:dyDescent="0.25">
      <c r="A32" s="1" t="s">
        <v>126</v>
      </c>
      <c r="B32" s="1">
        <v>209</v>
      </c>
      <c r="C32" s="1">
        <v>4986793</v>
      </c>
      <c r="D32" s="3" t="s">
        <v>127</v>
      </c>
      <c r="E32" s="3">
        <v>3</v>
      </c>
      <c r="F32" s="1" t="s">
        <v>33</v>
      </c>
      <c r="G32" s="1" t="s">
        <v>19</v>
      </c>
      <c r="H32" s="1" t="s">
        <v>35</v>
      </c>
      <c r="I32" s="1" t="s">
        <v>20</v>
      </c>
      <c r="J32" s="1" t="s">
        <v>20</v>
      </c>
      <c r="K32" s="1" t="s">
        <v>20</v>
      </c>
      <c r="L32" s="1" t="s">
        <v>20</v>
      </c>
      <c r="M32" s="1" t="s">
        <v>20</v>
      </c>
      <c r="N32" s="1" t="s">
        <v>20</v>
      </c>
      <c r="O32" s="1" t="s">
        <v>20</v>
      </c>
      <c r="P32" s="1" t="s">
        <v>20</v>
      </c>
    </row>
    <row r="33" spans="1:16" s="1" customFormat="1" x14ac:dyDescent="0.25">
      <c r="A33" s="1" t="s">
        <v>129</v>
      </c>
      <c r="B33" s="1">
        <v>1533</v>
      </c>
      <c r="C33" s="1">
        <v>4986472</v>
      </c>
      <c r="D33" s="3" t="s">
        <v>130</v>
      </c>
      <c r="E33" s="3">
        <v>1</v>
      </c>
      <c r="F33" s="1" t="s">
        <v>33</v>
      </c>
      <c r="G33" s="1" t="s">
        <v>20</v>
      </c>
      <c r="H33" s="1" t="s">
        <v>20</v>
      </c>
      <c r="I33" s="1" t="s">
        <v>20</v>
      </c>
      <c r="J33" s="1" t="s">
        <v>20</v>
      </c>
      <c r="K33" s="1" t="s">
        <v>20</v>
      </c>
      <c r="L33" s="1" t="s">
        <v>20</v>
      </c>
      <c r="M33" s="1" t="s">
        <v>20</v>
      </c>
      <c r="N33" s="1" t="s">
        <v>20</v>
      </c>
      <c r="O33" s="1" t="s">
        <v>20</v>
      </c>
      <c r="P33" s="1" t="s">
        <v>20</v>
      </c>
    </row>
    <row r="34" spans="1:16" s="1" customFormat="1" x14ac:dyDescent="0.25">
      <c r="A34" s="1" t="s">
        <v>133</v>
      </c>
      <c r="B34" s="1">
        <v>8585</v>
      </c>
      <c r="C34" s="1">
        <v>4987597</v>
      </c>
      <c r="D34" s="3" t="s">
        <v>134</v>
      </c>
      <c r="E34" s="3">
        <v>1</v>
      </c>
      <c r="F34" s="1" t="s">
        <v>41</v>
      </c>
      <c r="G34" s="1" t="s">
        <v>20</v>
      </c>
      <c r="H34" s="1" t="s">
        <v>20</v>
      </c>
      <c r="I34" s="1" t="s">
        <v>20</v>
      </c>
      <c r="J34" s="1" t="s">
        <v>20</v>
      </c>
      <c r="K34" s="1" t="s">
        <v>20</v>
      </c>
      <c r="L34" s="1" t="s">
        <v>20</v>
      </c>
      <c r="M34" s="1" t="s">
        <v>20</v>
      </c>
      <c r="N34" s="1" t="s">
        <v>20</v>
      </c>
      <c r="O34" s="1" t="s">
        <v>20</v>
      </c>
      <c r="P34" s="1" t="s">
        <v>20</v>
      </c>
    </row>
    <row r="35" spans="1:16" s="1" customFormat="1" x14ac:dyDescent="0.25">
      <c r="A35" s="1" t="s">
        <v>135</v>
      </c>
      <c r="B35" s="1">
        <v>5369</v>
      </c>
      <c r="C35" s="1">
        <v>4986337</v>
      </c>
      <c r="D35" s="3" t="s">
        <v>136</v>
      </c>
      <c r="E35" s="3">
        <v>9</v>
      </c>
      <c r="F35" s="1" t="s">
        <v>38</v>
      </c>
      <c r="G35" s="1" t="s">
        <v>39</v>
      </c>
      <c r="H35" s="1" t="s">
        <v>41</v>
      </c>
      <c r="I35" s="1" t="s">
        <v>42</v>
      </c>
      <c r="J35" s="1" t="s">
        <v>43</v>
      </c>
      <c r="K35" s="1" t="s">
        <v>18</v>
      </c>
      <c r="L35" s="1" t="s">
        <v>34</v>
      </c>
      <c r="M35" s="1" t="s">
        <v>19</v>
      </c>
      <c r="N35" s="1" t="s">
        <v>35</v>
      </c>
      <c r="O35" s="1" t="s">
        <v>20</v>
      </c>
      <c r="P35" s="1" t="s">
        <v>20</v>
      </c>
    </row>
    <row r="36" spans="1:16" s="1" customFormat="1" x14ac:dyDescent="0.25">
      <c r="A36" s="1" t="s">
        <v>138</v>
      </c>
      <c r="B36" s="1">
        <v>3927</v>
      </c>
      <c r="C36" s="1">
        <v>4986792</v>
      </c>
      <c r="D36" s="3" t="s">
        <v>139</v>
      </c>
      <c r="E36" s="3">
        <v>1</v>
      </c>
      <c r="F36" s="1" t="s">
        <v>33</v>
      </c>
      <c r="G36" s="1" t="s">
        <v>20</v>
      </c>
      <c r="H36" s="1" t="s">
        <v>20</v>
      </c>
      <c r="I36" s="1" t="s">
        <v>20</v>
      </c>
      <c r="J36" s="1" t="s">
        <v>20</v>
      </c>
      <c r="K36" s="1" t="s">
        <v>20</v>
      </c>
      <c r="L36" s="1" t="s">
        <v>20</v>
      </c>
      <c r="M36" s="1" t="s">
        <v>20</v>
      </c>
      <c r="N36" s="1" t="s">
        <v>20</v>
      </c>
      <c r="O36" s="1" t="s">
        <v>20</v>
      </c>
      <c r="P36" s="1" t="s">
        <v>20</v>
      </c>
    </row>
    <row r="37" spans="1:16" s="1" customFormat="1" x14ac:dyDescent="0.25">
      <c r="A37" s="1" t="s">
        <v>138</v>
      </c>
      <c r="B37" s="1">
        <v>3933</v>
      </c>
      <c r="C37" s="1">
        <v>4987635</v>
      </c>
      <c r="D37" s="3" t="s">
        <v>140</v>
      </c>
      <c r="E37" s="3">
        <v>1</v>
      </c>
      <c r="F37" s="1" t="s">
        <v>33</v>
      </c>
      <c r="G37" s="1" t="s">
        <v>20</v>
      </c>
      <c r="H37" s="1" t="s">
        <v>20</v>
      </c>
      <c r="I37" s="1" t="s">
        <v>20</v>
      </c>
      <c r="J37" s="1" t="s">
        <v>20</v>
      </c>
      <c r="K37" s="1" t="s">
        <v>20</v>
      </c>
      <c r="L37" s="1" t="s">
        <v>20</v>
      </c>
      <c r="M37" s="1" t="s">
        <v>20</v>
      </c>
      <c r="N37" s="1" t="s">
        <v>20</v>
      </c>
      <c r="O37" s="1" t="s">
        <v>20</v>
      </c>
      <c r="P37" s="1" t="s">
        <v>20</v>
      </c>
    </row>
    <row r="38" spans="1:16" s="1" customFormat="1" x14ac:dyDescent="0.25">
      <c r="A38" s="1" t="s">
        <v>141</v>
      </c>
      <c r="B38" s="1">
        <v>6948</v>
      </c>
      <c r="C38" s="1">
        <v>4987587</v>
      </c>
      <c r="D38" s="3" t="s">
        <v>142</v>
      </c>
      <c r="E38" s="3">
        <v>1</v>
      </c>
      <c r="F38" s="1" t="s">
        <v>34</v>
      </c>
      <c r="G38" s="1" t="s">
        <v>20</v>
      </c>
      <c r="H38" s="1" t="s">
        <v>20</v>
      </c>
      <c r="I38" s="1" t="s">
        <v>20</v>
      </c>
      <c r="J38" s="1" t="s">
        <v>20</v>
      </c>
      <c r="K38" s="1" t="s">
        <v>20</v>
      </c>
      <c r="L38" s="1" t="s">
        <v>20</v>
      </c>
      <c r="M38" s="1" t="s">
        <v>20</v>
      </c>
      <c r="N38" s="1" t="s">
        <v>20</v>
      </c>
      <c r="O38" s="1" t="s">
        <v>20</v>
      </c>
      <c r="P38" s="1" t="s">
        <v>20</v>
      </c>
    </row>
    <row r="39" spans="1:16" s="1" customFormat="1" x14ac:dyDescent="0.25">
      <c r="A39" s="1" t="s">
        <v>145</v>
      </c>
      <c r="B39" s="1">
        <v>1901</v>
      </c>
      <c r="C39" s="1">
        <v>4986477</v>
      </c>
      <c r="D39" s="3" t="s">
        <v>146</v>
      </c>
      <c r="E39" s="3">
        <v>1</v>
      </c>
      <c r="F39" s="1" t="s">
        <v>35</v>
      </c>
      <c r="G39" s="1" t="s">
        <v>20</v>
      </c>
      <c r="H39" s="1" t="s">
        <v>20</v>
      </c>
      <c r="I39" s="1" t="s">
        <v>20</v>
      </c>
      <c r="J39" s="1" t="s">
        <v>20</v>
      </c>
      <c r="K39" s="1" t="s">
        <v>20</v>
      </c>
      <c r="L39" s="1" t="s">
        <v>20</v>
      </c>
      <c r="M39" s="1" t="s">
        <v>20</v>
      </c>
      <c r="N39" s="1" t="s">
        <v>20</v>
      </c>
      <c r="O39" s="1" t="s">
        <v>20</v>
      </c>
      <c r="P39" s="1" t="s">
        <v>20</v>
      </c>
    </row>
    <row r="40" spans="1:16" s="1" customFormat="1" x14ac:dyDescent="0.25">
      <c r="A40" s="1" t="s">
        <v>149</v>
      </c>
      <c r="B40" s="1">
        <v>7217</v>
      </c>
      <c r="C40" s="1">
        <v>100001280</v>
      </c>
      <c r="D40" s="3" t="s">
        <v>150</v>
      </c>
      <c r="E40" s="3">
        <v>9</v>
      </c>
      <c r="F40" s="1" t="s">
        <v>39</v>
      </c>
      <c r="G40" s="1" t="s">
        <v>40</v>
      </c>
      <c r="H40" s="1" t="s">
        <v>70</v>
      </c>
      <c r="I40" s="1" t="s">
        <v>151</v>
      </c>
      <c r="J40" s="1" t="s">
        <v>42</v>
      </c>
      <c r="K40" s="1" t="s">
        <v>43</v>
      </c>
      <c r="L40" s="1" t="s">
        <v>18</v>
      </c>
      <c r="M40" s="1" t="s">
        <v>24</v>
      </c>
      <c r="N40" s="1" t="s">
        <v>34</v>
      </c>
      <c r="O40" s="1" t="s">
        <v>20</v>
      </c>
      <c r="P40" s="1" t="s">
        <v>20</v>
      </c>
    </row>
    <row r="41" spans="1:16" s="1" customFormat="1" x14ac:dyDescent="0.25">
      <c r="A41" s="1" t="s">
        <v>152</v>
      </c>
      <c r="B41" s="1">
        <v>6964</v>
      </c>
      <c r="C41" s="1">
        <v>4989329</v>
      </c>
      <c r="D41" s="3" t="s">
        <v>153</v>
      </c>
      <c r="E41" s="3">
        <v>1</v>
      </c>
      <c r="F41" s="1" t="s">
        <v>34</v>
      </c>
      <c r="G41" s="1" t="s">
        <v>20</v>
      </c>
      <c r="H41" s="1" t="s">
        <v>20</v>
      </c>
      <c r="I41" s="1" t="s">
        <v>20</v>
      </c>
      <c r="J41" s="1" t="s">
        <v>20</v>
      </c>
      <c r="K41" s="1" t="s">
        <v>20</v>
      </c>
      <c r="L41" s="1" t="s">
        <v>20</v>
      </c>
      <c r="M41" s="1" t="s">
        <v>20</v>
      </c>
      <c r="N41" s="1" t="s">
        <v>20</v>
      </c>
      <c r="O41" s="1" t="s">
        <v>20</v>
      </c>
      <c r="P41" s="1" t="s">
        <v>20</v>
      </c>
    </row>
    <row r="42" spans="1:16" s="1" customFormat="1" x14ac:dyDescent="0.25">
      <c r="A42" s="1" t="s">
        <v>154</v>
      </c>
      <c r="B42" s="1">
        <v>465</v>
      </c>
      <c r="C42" s="1">
        <v>4986446</v>
      </c>
      <c r="D42" s="3" t="s">
        <v>155</v>
      </c>
      <c r="E42" s="3">
        <v>3</v>
      </c>
      <c r="F42" s="1" t="s">
        <v>33</v>
      </c>
      <c r="G42" s="1" t="s">
        <v>39</v>
      </c>
      <c r="H42" s="1" t="s">
        <v>34</v>
      </c>
      <c r="I42" s="1" t="s">
        <v>20</v>
      </c>
      <c r="J42" s="1" t="s">
        <v>20</v>
      </c>
      <c r="K42" s="1" t="s">
        <v>20</v>
      </c>
      <c r="L42" s="1" t="s">
        <v>20</v>
      </c>
      <c r="M42" s="1" t="s">
        <v>20</v>
      </c>
      <c r="N42" s="1" t="s">
        <v>20</v>
      </c>
      <c r="O42" s="1" t="s">
        <v>20</v>
      </c>
      <c r="P42" s="1" t="s">
        <v>20</v>
      </c>
    </row>
    <row r="43" spans="1:16" s="1" customFormat="1" x14ac:dyDescent="0.25">
      <c r="A43" s="1" t="s">
        <v>156</v>
      </c>
      <c r="B43" s="1">
        <v>6971</v>
      </c>
      <c r="C43" s="1">
        <v>4986752</v>
      </c>
      <c r="D43" s="3" t="s">
        <v>157</v>
      </c>
      <c r="E43" s="3">
        <v>2</v>
      </c>
      <c r="F43" s="1" t="s">
        <v>38</v>
      </c>
      <c r="G43" s="1" t="s">
        <v>34</v>
      </c>
      <c r="H43" s="1" t="s">
        <v>20</v>
      </c>
      <c r="I43" s="1" t="s">
        <v>20</v>
      </c>
      <c r="J43" s="1" t="s">
        <v>20</v>
      </c>
      <c r="K43" s="1" t="s">
        <v>20</v>
      </c>
      <c r="L43" s="1" t="s">
        <v>20</v>
      </c>
      <c r="M43" s="1" t="s">
        <v>20</v>
      </c>
      <c r="N43" s="1" t="s">
        <v>20</v>
      </c>
      <c r="O43" s="1" t="s">
        <v>20</v>
      </c>
      <c r="P43" s="1" t="s">
        <v>20</v>
      </c>
    </row>
    <row r="44" spans="1:16" s="1" customFormat="1" x14ac:dyDescent="0.25">
      <c r="A44" s="1" t="s">
        <v>158</v>
      </c>
      <c r="B44" s="1">
        <v>7115</v>
      </c>
      <c r="C44" s="1">
        <v>4986758</v>
      </c>
      <c r="D44" s="3" t="s">
        <v>159</v>
      </c>
      <c r="E44" s="3">
        <v>1</v>
      </c>
      <c r="F44" s="1" t="s">
        <v>34</v>
      </c>
      <c r="G44" s="1" t="s">
        <v>20</v>
      </c>
      <c r="H44" s="1" t="s">
        <v>20</v>
      </c>
      <c r="I44" s="1" t="s">
        <v>20</v>
      </c>
      <c r="J44" s="1" t="s">
        <v>20</v>
      </c>
      <c r="K44" s="1" t="s">
        <v>20</v>
      </c>
      <c r="L44" s="1" t="s">
        <v>20</v>
      </c>
      <c r="M44" s="1" t="s">
        <v>20</v>
      </c>
      <c r="N44" s="1" t="s">
        <v>20</v>
      </c>
      <c r="O44" s="1" t="s">
        <v>20</v>
      </c>
      <c r="P44" s="1" t="s">
        <v>20</v>
      </c>
    </row>
    <row r="45" spans="1:16" s="1" customFormat="1" x14ac:dyDescent="0.25">
      <c r="A45" s="1" t="s">
        <v>160</v>
      </c>
      <c r="B45" s="1">
        <v>6991</v>
      </c>
      <c r="C45" s="1">
        <v>4987588</v>
      </c>
      <c r="D45" s="3" t="s">
        <v>161</v>
      </c>
      <c r="E45" s="3">
        <v>1</v>
      </c>
      <c r="F45" s="1" t="s">
        <v>34</v>
      </c>
      <c r="G45" s="1" t="s">
        <v>20</v>
      </c>
      <c r="H45" s="1" t="s">
        <v>20</v>
      </c>
      <c r="I45" s="1" t="s">
        <v>20</v>
      </c>
      <c r="J45" s="1" t="s">
        <v>20</v>
      </c>
      <c r="K45" s="1" t="s">
        <v>20</v>
      </c>
      <c r="L45" s="1" t="s">
        <v>20</v>
      </c>
      <c r="M45" s="1" t="s">
        <v>20</v>
      </c>
      <c r="N45" s="1" t="s">
        <v>20</v>
      </c>
      <c r="O45" s="1" t="s">
        <v>20</v>
      </c>
      <c r="P45" s="1" t="s">
        <v>20</v>
      </c>
    </row>
    <row r="46" spans="1:16" s="1" customFormat="1" x14ac:dyDescent="0.25">
      <c r="A46" s="1" t="s">
        <v>162</v>
      </c>
      <c r="B46" s="1">
        <v>466</v>
      </c>
      <c r="C46" s="1">
        <v>4989332</v>
      </c>
      <c r="D46" s="3" t="s">
        <v>163</v>
      </c>
      <c r="E46" s="3">
        <v>1</v>
      </c>
      <c r="F46" s="1" t="s">
        <v>34</v>
      </c>
      <c r="G46" s="1" t="s">
        <v>20</v>
      </c>
      <c r="H46" s="1" t="s">
        <v>20</v>
      </c>
      <c r="I46" s="1" t="s">
        <v>20</v>
      </c>
      <c r="J46" s="1" t="s">
        <v>20</v>
      </c>
      <c r="K46" s="1" t="s">
        <v>20</v>
      </c>
      <c r="L46" s="1" t="s">
        <v>20</v>
      </c>
      <c r="M46" s="1" t="s">
        <v>20</v>
      </c>
      <c r="N46" s="1" t="s">
        <v>20</v>
      </c>
      <c r="O46" s="1" t="s">
        <v>20</v>
      </c>
      <c r="P46" s="1" t="s">
        <v>20</v>
      </c>
    </row>
    <row r="47" spans="1:16" s="1" customFormat="1" x14ac:dyDescent="0.25">
      <c r="A47" s="1" t="s">
        <v>164</v>
      </c>
      <c r="B47" s="1">
        <v>7146</v>
      </c>
      <c r="C47" s="1">
        <v>4989333</v>
      </c>
      <c r="D47" s="3" t="s">
        <v>165</v>
      </c>
      <c r="E47" s="3">
        <v>2</v>
      </c>
      <c r="F47" s="1" t="s">
        <v>70</v>
      </c>
      <c r="G47" s="1" t="s">
        <v>34</v>
      </c>
      <c r="H47" s="1" t="s">
        <v>20</v>
      </c>
      <c r="I47" s="1" t="s">
        <v>20</v>
      </c>
      <c r="J47" s="1" t="s">
        <v>20</v>
      </c>
      <c r="K47" s="1" t="s">
        <v>20</v>
      </c>
      <c r="L47" s="1" t="s">
        <v>20</v>
      </c>
      <c r="M47" s="1" t="s">
        <v>20</v>
      </c>
      <c r="N47" s="1" t="s">
        <v>20</v>
      </c>
      <c r="O47" s="1" t="s">
        <v>20</v>
      </c>
      <c r="P47" s="1" t="s">
        <v>20</v>
      </c>
    </row>
    <row r="48" spans="1:16" s="1" customFormat="1" x14ac:dyDescent="0.25">
      <c r="A48" s="1" t="s">
        <v>166</v>
      </c>
      <c r="B48" s="1">
        <v>6983</v>
      </c>
      <c r="C48" s="1">
        <v>4986753</v>
      </c>
      <c r="D48" s="3" t="s">
        <v>167</v>
      </c>
      <c r="E48" s="3">
        <v>3</v>
      </c>
      <c r="F48" s="1" t="s">
        <v>38</v>
      </c>
      <c r="G48" s="1" t="s">
        <v>42</v>
      </c>
      <c r="H48" s="1" t="s">
        <v>34</v>
      </c>
      <c r="I48" s="1" t="s">
        <v>20</v>
      </c>
      <c r="J48" s="1" t="s">
        <v>20</v>
      </c>
      <c r="K48" s="1" t="s">
        <v>20</v>
      </c>
      <c r="L48" s="1" t="s">
        <v>20</v>
      </c>
      <c r="M48" s="1" t="s">
        <v>20</v>
      </c>
      <c r="N48" s="1" t="s">
        <v>20</v>
      </c>
      <c r="O48" s="1" t="s">
        <v>20</v>
      </c>
      <c r="P48" s="1" t="s">
        <v>20</v>
      </c>
    </row>
    <row r="49" spans="1:16" s="1" customFormat="1" x14ac:dyDescent="0.25">
      <c r="A49" s="1" t="s">
        <v>171</v>
      </c>
      <c r="B49" s="1">
        <v>6945</v>
      </c>
      <c r="C49" s="1">
        <v>4989327</v>
      </c>
      <c r="D49" s="3" t="s">
        <v>172</v>
      </c>
      <c r="E49" s="3">
        <v>1</v>
      </c>
      <c r="F49" s="1" t="s">
        <v>34</v>
      </c>
      <c r="G49" s="1" t="s">
        <v>20</v>
      </c>
      <c r="H49" s="1" t="s">
        <v>20</v>
      </c>
      <c r="I49" s="1" t="s">
        <v>20</v>
      </c>
      <c r="J49" s="1" t="s">
        <v>20</v>
      </c>
      <c r="K49" s="1" t="s">
        <v>20</v>
      </c>
      <c r="L49" s="1" t="s">
        <v>20</v>
      </c>
      <c r="M49" s="1" t="s">
        <v>20</v>
      </c>
      <c r="N49" s="1" t="s">
        <v>20</v>
      </c>
      <c r="O49" s="1" t="s">
        <v>20</v>
      </c>
      <c r="P49" s="1" t="s">
        <v>20</v>
      </c>
    </row>
    <row r="50" spans="1:16" s="1" customFormat="1" x14ac:dyDescent="0.25">
      <c r="A50" s="1" t="s">
        <v>173</v>
      </c>
      <c r="B50" s="1">
        <v>8120</v>
      </c>
      <c r="C50" s="1">
        <v>4989368</v>
      </c>
      <c r="D50" s="3" t="s">
        <v>174</v>
      </c>
      <c r="E50" s="3">
        <v>1</v>
      </c>
      <c r="F50" s="1" t="s">
        <v>34</v>
      </c>
      <c r="G50" s="1" t="s">
        <v>20</v>
      </c>
      <c r="H50" s="1" t="s">
        <v>20</v>
      </c>
      <c r="I50" s="1" t="s">
        <v>20</v>
      </c>
      <c r="J50" s="1" t="s">
        <v>20</v>
      </c>
      <c r="K50" s="1" t="s">
        <v>20</v>
      </c>
      <c r="L50" s="1" t="s">
        <v>20</v>
      </c>
      <c r="M50" s="1" t="s">
        <v>20</v>
      </c>
      <c r="N50" s="1" t="s">
        <v>20</v>
      </c>
      <c r="O50" s="1" t="s">
        <v>20</v>
      </c>
      <c r="P50" s="1" t="s">
        <v>20</v>
      </c>
    </row>
    <row r="51" spans="1:16" s="1" customFormat="1" x14ac:dyDescent="0.25">
      <c r="A51" s="1" t="s">
        <v>175</v>
      </c>
      <c r="B51" s="1">
        <v>3964</v>
      </c>
      <c r="C51" s="1">
        <v>4987637</v>
      </c>
      <c r="D51" s="3" t="s">
        <v>176</v>
      </c>
      <c r="E51" s="3">
        <v>1</v>
      </c>
      <c r="F51" s="1" t="s">
        <v>33</v>
      </c>
      <c r="G51" s="1" t="s">
        <v>20</v>
      </c>
      <c r="H51" s="1" t="s">
        <v>20</v>
      </c>
      <c r="I51" s="1" t="s">
        <v>20</v>
      </c>
      <c r="J51" s="1" t="s">
        <v>20</v>
      </c>
      <c r="K51" s="1" t="s">
        <v>20</v>
      </c>
      <c r="L51" s="1" t="s">
        <v>20</v>
      </c>
      <c r="M51" s="1" t="s">
        <v>20</v>
      </c>
      <c r="N51" s="1" t="s">
        <v>20</v>
      </c>
      <c r="O51" s="1" t="s">
        <v>20</v>
      </c>
      <c r="P51" s="1" t="s">
        <v>20</v>
      </c>
    </row>
    <row r="52" spans="1:16" s="1" customFormat="1" x14ac:dyDescent="0.25">
      <c r="A52" s="1" t="s">
        <v>177</v>
      </c>
      <c r="B52" s="1">
        <v>213</v>
      </c>
      <c r="C52" s="1">
        <v>4986462</v>
      </c>
      <c r="D52" s="3" t="s">
        <v>178</v>
      </c>
      <c r="E52" s="3">
        <v>1</v>
      </c>
      <c r="F52" s="1" t="s">
        <v>33</v>
      </c>
      <c r="G52" s="1" t="s">
        <v>20</v>
      </c>
      <c r="H52" s="1" t="s">
        <v>20</v>
      </c>
      <c r="I52" s="1" t="s">
        <v>20</v>
      </c>
      <c r="J52" s="1" t="s">
        <v>20</v>
      </c>
      <c r="K52" s="1" t="s">
        <v>20</v>
      </c>
      <c r="L52" s="1" t="s">
        <v>20</v>
      </c>
      <c r="M52" s="1" t="s">
        <v>20</v>
      </c>
      <c r="N52" s="1" t="s">
        <v>20</v>
      </c>
      <c r="O52" s="1" t="s">
        <v>20</v>
      </c>
      <c r="P52" s="1" t="s">
        <v>20</v>
      </c>
    </row>
    <row r="53" spans="1:16" s="1" customFormat="1" x14ac:dyDescent="0.25">
      <c r="A53" s="1" t="s">
        <v>179</v>
      </c>
      <c r="B53" s="1">
        <v>5086</v>
      </c>
      <c r="C53" s="1">
        <v>4989070</v>
      </c>
      <c r="D53" s="3" t="s">
        <v>180</v>
      </c>
      <c r="E53" s="3">
        <v>3</v>
      </c>
      <c r="F53" s="1" t="s">
        <v>70</v>
      </c>
      <c r="G53" s="1" t="s">
        <v>34</v>
      </c>
      <c r="H53" s="1" t="s">
        <v>19</v>
      </c>
      <c r="I53" s="1" t="s">
        <v>20</v>
      </c>
      <c r="J53" s="1" t="s">
        <v>20</v>
      </c>
      <c r="K53" s="1" t="s">
        <v>20</v>
      </c>
      <c r="L53" s="1" t="s">
        <v>20</v>
      </c>
      <c r="M53" s="1" t="s">
        <v>20</v>
      </c>
      <c r="N53" s="1" t="s">
        <v>20</v>
      </c>
      <c r="O53" s="1" t="s">
        <v>20</v>
      </c>
      <c r="P53" s="1" t="s">
        <v>20</v>
      </c>
    </row>
    <row r="54" spans="1:16" s="1" customFormat="1" x14ac:dyDescent="0.25">
      <c r="A54" s="1" t="s">
        <v>181</v>
      </c>
      <c r="B54" s="1">
        <v>6089</v>
      </c>
      <c r="C54" s="1">
        <v>4989311</v>
      </c>
      <c r="D54" s="3" t="s">
        <v>182</v>
      </c>
      <c r="E54" s="3">
        <v>2</v>
      </c>
      <c r="F54" s="1" t="s">
        <v>18</v>
      </c>
      <c r="G54" s="1" t="s">
        <v>51</v>
      </c>
      <c r="H54" s="1" t="s">
        <v>20</v>
      </c>
      <c r="I54" s="1" t="s">
        <v>20</v>
      </c>
      <c r="J54" s="1" t="s">
        <v>20</v>
      </c>
      <c r="K54" s="1" t="s">
        <v>20</v>
      </c>
      <c r="L54" s="1" t="s">
        <v>20</v>
      </c>
      <c r="M54" s="1" t="s">
        <v>20</v>
      </c>
      <c r="N54" s="1" t="s">
        <v>20</v>
      </c>
      <c r="O54" s="1" t="s">
        <v>20</v>
      </c>
      <c r="P54" s="1" t="s">
        <v>20</v>
      </c>
    </row>
    <row r="55" spans="1:16" s="1" customFormat="1" x14ac:dyDescent="0.25">
      <c r="A55" s="1" t="s">
        <v>186</v>
      </c>
      <c r="B55" s="1">
        <v>499</v>
      </c>
      <c r="C55" s="1">
        <v>6135650</v>
      </c>
      <c r="D55" s="3" t="s">
        <v>187</v>
      </c>
      <c r="E55" s="3">
        <v>1</v>
      </c>
      <c r="F55" s="1" t="s">
        <v>24</v>
      </c>
      <c r="G55" s="1" t="s">
        <v>20</v>
      </c>
      <c r="H55" s="1" t="s">
        <v>20</v>
      </c>
      <c r="I55" s="1" t="s">
        <v>20</v>
      </c>
      <c r="J55" s="1" t="s">
        <v>20</v>
      </c>
      <c r="K55" s="1" t="s">
        <v>20</v>
      </c>
      <c r="L55" s="1" t="s">
        <v>20</v>
      </c>
      <c r="M55" s="1" t="s">
        <v>20</v>
      </c>
      <c r="N55" s="1" t="s">
        <v>20</v>
      </c>
      <c r="O55" s="1" t="s">
        <v>20</v>
      </c>
      <c r="P55" s="1" t="s">
        <v>20</v>
      </c>
    </row>
    <row r="56" spans="1:16" s="1" customFormat="1" x14ac:dyDescent="0.25">
      <c r="A56" s="1" t="s">
        <v>192</v>
      </c>
      <c r="B56" s="1">
        <v>3514</v>
      </c>
      <c r="C56" s="1">
        <v>4986457</v>
      </c>
      <c r="D56" s="3" t="s">
        <v>193</v>
      </c>
      <c r="E56" s="3">
        <v>1</v>
      </c>
      <c r="F56" s="1" t="s">
        <v>33</v>
      </c>
      <c r="G56" s="1" t="s">
        <v>20</v>
      </c>
      <c r="H56" s="1" t="s">
        <v>20</v>
      </c>
      <c r="I56" s="1" t="s">
        <v>20</v>
      </c>
      <c r="J56" s="1" t="s">
        <v>20</v>
      </c>
      <c r="K56" s="1" t="s">
        <v>20</v>
      </c>
      <c r="L56" s="1" t="s">
        <v>20</v>
      </c>
      <c r="M56" s="1" t="s">
        <v>20</v>
      </c>
      <c r="N56" s="1" t="s">
        <v>20</v>
      </c>
      <c r="O56" s="1" t="s">
        <v>20</v>
      </c>
      <c r="P56" s="1" t="s">
        <v>20</v>
      </c>
    </row>
    <row r="57" spans="1:16" s="1" customFormat="1" x14ac:dyDescent="0.25">
      <c r="A57" s="1" t="s">
        <v>195</v>
      </c>
      <c r="B57" s="1">
        <v>1706</v>
      </c>
      <c r="C57" s="1">
        <v>4986816</v>
      </c>
      <c r="D57" s="3" t="s">
        <v>196</v>
      </c>
      <c r="E57" s="3">
        <v>1</v>
      </c>
      <c r="F57" s="1" t="s">
        <v>35</v>
      </c>
      <c r="G57" s="1" t="s">
        <v>20</v>
      </c>
      <c r="H57" s="1" t="s">
        <v>20</v>
      </c>
      <c r="I57" s="1" t="s">
        <v>20</v>
      </c>
      <c r="J57" s="1" t="s">
        <v>20</v>
      </c>
      <c r="K57" s="1" t="s">
        <v>20</v>
      </c>
      <c r="L57" s="1" t="s">
        <v>20</v>
      </c>
      <c r="M57" s="1" t="s">
        <v>20</v>
      </c>
      <c r="N57" s="1" t="s">
        <v>20</v>
      </c>
      <c r="O57" s="1" t="s">
        <v>20</v>
      </c>
      <c r="P57" s="1" t="s">
        <v>20</v>
      </c>
    </row>
    <row r="58" spans="1:16" s="1" customFormat="1" x14ac:dyDescent="0.25">
      <c r="A58" s="1" t="s">
        <v>200</v>
      </c>
      <c r="B58" s="1">
        <v>5525</v>
      </c>
      <c r="C58" s="1">
        <v>4986321</v>
      </c>
      <c r="D58" s="3" t="s">
        <v>201</v>
      </c>
      <c r="E58" s="3">
        <v>3</v>
      </c>
      <c r="F58" s="1" t="s">
        <v>24</v>
      </c>
      <c r="G58" s="1" t="s">
        <v>51</v>
      </c>
      <c r="H58" s="1" t="s">
        <v>35</v>
      </c>
      <c r="I58" s="1" t="s">
        <v>20</v>
      </c>
      <c r="J58" s="1" t="s">
        <v>20</v>
      </c>
      <c r="K58" s="1" t="s">
        <v>20</v>
      </c>
      <c r="L58" s="1" t="s">
        <v>20</v>
      </c>
      <c r="M58" s="1" t="s">
        <v>20</v>
      </c>
      <c r="N58" s="1" t="s">
        <v>20</v>
      </c>
      <c r="O58" s="1" t="s">
        <v>20</v>
      </c>
      <c r="P58" s="1" t="s">
        <v>20</v>
      </c>
    </row>
    <row r="59" spans="1:16" s="1" customFormat="1" x14ac:dyDescent="0.25">
      <c r="A59" s="1" t="s">
        <v>204</v>
      </c>
      <c r="B59" s="1">
        <v>6858</v>
      </c>
      <c r="C59" s="1">
        <v>4986343</v>
      </c>
      <c r="D59" s="3" t="s">
        <v>205</v>
      </c>
      <c r="E59" s="3">
        <v>7</v>
      </c>
      <c r="F59" s="1" t="s">
        <v>33</v>
      </c>
      <c r="G59" s="1" t="s">
        <v>151</v>
      </c>
      <c r="H59" s="1" t="s">
        <v>151</v>
      </c>
      <c r="I59" s="1" t="s">
        <v>42</v>
      </c>
      <c r="J59" s="1" t="s">
        <v>34</v>
      </c>
      <c r="K59" s="1" t="s">
        <v>19</v>
      </c>
      <c r="L59" s="1" t="s">
        <v>35</v>
      </c>
      <c r="M59" s="1" t="s">
        <v>20</v>
      </c>
      <c r="N59" s="1" t="s">
        <v>20</v>
      </c>
      <c r="O59" s="1" t="s">
        <v>20</v>
      </c>
      <c r="P59" s="1" t="s">
        <v>20</v>
      </c>
    </row>
    <row r="60" spans="1:16" s="1" customFormat="1" x14ac:dyDescent="0.25">
      <c r="A60" s="1" t="s">
        <v>209</v>
      </c>
      <c r="B60" s="1">
        <v>9152</v>
      </c>
      <c r="C60" s="1">
        <v>4986344</v>
      </c>
      <c r="D60" s="3" t="s">
        <v>210</v>
      </c>
      <c r="E60" s="3">
        <v>1</v>
      </c>
      <c r="F60" s="1" t="s">
        <v>24</v>
      </c>
      <c r="G60" s="1" t="s">
        <v>20</v>
      </c>
      <c r="H60" s="1" t="s">
        <v>20</v>
      </c>
      <c r="I60" s="1" t="s">
        <v>20</v>
      </c>
      <c r="J60" s="1" t="s">
        <v>20</v>
      </c>
      <c r="K60" s="1" t="s">
        <v>20</v>
      </c>
      <c r="L60" s="1" t="s">
        <v>20</v>
      </c>
      <c r="M60" s="1" t="s">
        <v>20</v>
      </c>
      <c r="N60" s="1" t="s">
        <v>20</v>
      </c>
      <c r="O60" s="1" t="s">
        <v>20</v>
      </c>
      <c r="P60" s="1" t="s">
        <v>20</v>
      </c>
    </row>
    <row r="61" spans="1:16" s="1" customFormat="1" x14ac:dyDescent="0.25">
      <c r="A61" s="1" t="s">
        <v>212</v>
      </c>
      <c r="B61" s="1">
        <v>3637</v>
      </c>
      <c r="C61" s="1">
        <v>100001274</v>
      </c>
      <c r="D61" s="3" t="s">
        <v>213</v>
      </c>
      <c r="E61" s="3">
        <v>2</v>
      </c>
      <c r="F61" s="1" t="s">
        <v>33</v>
      </c>
      <c r="G61" s="1" t="s">
        <v>18</v>
      </c>
      <c r="H61" s="1" t="s">
        <v>20</v>
      </c>
      <c r="I61" s="1" t="s">
        <v>20</v>
      </c>
      <c r="J61" s="1" t="s">
        <v>20</v>
      </c>
      <c r="K61" s="1" t="s">
        <v>20</v>
      </c>
      <c r="L61" s="1" t="s">
        <v>20</v>
      </c>
      <c r="M61" s="1" t="s">
        <v>20</v>
      </c>
      <c r="N61" s="1" t="s">
        <v>20</v>
      </c>
      <c r="O61" s="1" t="s">
        <v>20</v>
      </c>
      <c r="P61" s="1" t="s">
        <v>20</v>
      </c>
    </row>
    <row r="62" spans="1:16" s="1" customFormat="1" x14ac:dyDescent="0.25">
      <c r="A62" s="1" t="s">
        <v>214</v>
      </c>
      <c r="B62" s="1">
        <v>5197</v>
      </c>
      <c r="C62" s="1">
        <v>100001285</v>
      </c>
      <c r="D62" s="3" t="s">
        <v>215</v>
      </c>
      <c r="E62" s="3">
        <v>1</v>
      </c>
      <c r="F62" s="1" t="s">
        <v>24</v>
      </c>
      <c r="G62" s="1" t="s">
        <v>20</v>
      </c>
      <c r="H62" s="1" t="s">
        <v>20</v>
      </c>
      <c r="I62" s="1" t="s">
        <v>20</v>
      </c>
      <c r="J62" s="1" t="s">
        <v>20</v>
      </c>
      <c r="K62" s="1" t="s">
        <v>20</v>
      </c>
      <c r="L62" s="1" t="s">
        <v>20</v>
      </c>
      <c r="M62" s="1" t="s">
        <v>20</v>
      </c>
      <c r="N62" s="1" t="s">
        <v>20</v>
      </c>
      <c r="O62" s="1" t="s">
        <v>20</v>
      </c>
      <c r="P62" s="1" t="s">
        <v>20</v>
      </c>
    </row>
    <row r="63" spans="1:16" s="1" customFormat="1" x14ac:dyDescent="0.25">
      <c r="A63" s="1" t="s">
        <v>217</v>
      </c>
      <c r="B63" s="1">
        <v>6303</v>
      </c>
      <c r="C63" s="1">
        <v>4987582</v>
      </c>
      <c r="D63" s="3" t="s">
        <v>218</v>
      </c>
      <c r="E63" s="3">
        <v>2</v>
      </c>
      <c r="F63" s="1" t="s">
        <v>70</v>
      </c>
      <c r="G63" s="1" t="s">
        <v>51</v>
      </c>
      <c r="H63" s="1" t="s">
        <v>20</v>
      </c>
      <c r="I63" s="1" t="s">
        <v>20</v>
      </c>
      <c r="J63" s="1" t="s">
        <v>20</v>
      </c>
      <c r="K63" s="1" t="s">
        <v>20</v>
      </c>
      <c r="L63" s="1" t="s">
        <v>20</v>
      </c>
      <c r="M63" s="1" t="s">
        <v>20</v>
      </c>
      <c r="N63" s="1" t="s">
        <v>20</v>
      </c>
      <c r="O63" s="1" t="s">
        <v>20</v>
      </c>
      <c r="P63" s="1" t="s">
        <v>20</v>
      </c>
    </row>
    <row r="64" spans="1:16" s="1" customFormat="1" x14ac:dyDescent="0.25">
      <c r="A64" s="1" t="s">
        <v>221</v>
      </c>
      <c r="B64" s="1">
        <v>3506</v>
      </c>
      <c r="C64" s="1">
        <v>4986780</v>
      </c>
      <c r="D64" s="3" t="s">
        <v>222</v>
      </c>
      <c r="E64" s="3">
        <v>1</v>
      </c>
      <c r="F64" s="1" t="s">
        <v>33</v>
      </c>
      <c r="G64" s="1" t="s">
        <v>20</v>
      </c>
      <c r="H64" s="1" t="s">
        <v>20</v>
      </c>
      <c r="I64" s="1" t="s">
        <v>20</v>
      </c>
      <c r="J64" s="1" t="s">
        <v>20</v>
      </c>
      <c r="K64" s="1" t="s">
        <v>20</v>
      </c>
      <c r="L64" s="1" t="s">
        <v>20</v>
      </c>
      <c r="M64" s="1" t="s">
        <v>20</v>
      </c>
      <c r="N64" s="1" t="s">
        <v>20</v>
      </c>
      <c r="O64" s="1" t="s">
        <v>20</v>
      </c>
      <c r="P64" s="1" t="s">
        <v>20</v>
      </c>
    </row>
    <row r="65" spans="1:16" s="1" customFormat="1" x14ac:dyDescent="0.25">
      <c r="A65" s="1" t="s">
        <v>224</v>
      </c>
      <c r="B65" s="1">
        <v>5275</v>
      </c>
      <c r="C65" s="1">
        <v>4986420</v>
      </c>
      <c r="D65" s="3" t="s">
        <v>225</v>
      </c>
      <c r="E65" s="3">
        <v>4</v>
      </c>
      <c r="F65" s="1" t="s">
        <v>33</v>
      </c>
      <c r="G65" s="1" t="s">
        <v>41</v>
      </c>
      <c r="H65" s="1" t="s">
        <v>19</v>
      </c>
      <c r="I65" s="1" t="s">
        <v>35</v>
      </c>
      <c r="J65" s="1" t="s">
        <v>20</v>
      </c>
      <c r="K65" s="1" t="s">
        <v>20</v>
      </c>
      <c r="L65" s="1" t="s">
        <v>20</v>
      </c>
      <c r="M65" s="1" t="s">
        <v>20</v>
      </c>
      <c r="N65" s="1" t="s">
        <v>20</v>
      </c>
      <c r="O65" s="1" t="s">
        <v>20</v>
      </c>
      <c r="P65" s="1" t="s">
        <v>20</v>
      </c>
    </row>
    <row r="66" spans="1:16" s="1" customFormat="1" x14ac:dyDescent="0.25">
      <c r="A66" s="1" t="s">
        <v>228</v>
      </c>
      <c r="B66" s="1">
        <v>6081</v>
      </c>
      <c r="C66" s="1">
        <v>4986342</v>
      </c>
      <c r="D66" s="3" t="s">
        <v>229</v>
      </c>
      <c r="E66" s="3">
        <v>4</v>
      </c>
      <c r="F66" s="1" t="s">
        <v>40</v>
      </c>
      <c r="G66" s="1" t="s">
        <v>42</v>
      </c>
      <c r="H66" s="1" t="s">
        <v>24</v>
      </c>
      <c r="I66" s="1" t="s">
        <v>51</v>
      </c>
      <c r="J66" s="1" t="s">
        <v>20</v>
      </c>
      <c r="K66" s="1" t="s">
        <v>20</v>
      </c>
      <c r="L66" s="1" t="s">
        <v>20</v>
      </c>
      <c r="M66" s="1" t="s">
        <v>20</v>
      </c>
      <c r="N66" s="1" t="s">
        <v>20</v>
      </c>
      <c r="O66" s="1" t="s">
        <v>20</v>
      </c>
      <c r="P66" s="1" t="s">
        <v>20</v>
      </c>
    </row>
    <row r="67" spans="1:16" s="1" customFormat="1" x14ac:dyDescent="0.25">
      <c r="A67" s="1" t="s">
        <v>230</v>
      </c>
      <c r="B67" s="1">
        <v>433</v>
      </c>
      <c r="C67" s="1">
        <v>4986449</v>
      </c>
      <c r="D67" s="3" t="s">
        <v>231</v>
      </c>
      <c r="E67" s="3">
        <v>5</v>
      </c>
      <c r="F67" s="1" t="s">
        <v>38</v>
      </c>
      <c r="G67" s="1" t="s">
        <v>39</v>
      </c>
      <c r="H67" s="1" t="s">
        <v>41</v>
      </c>
      <c r="I67" s="1" t="s">
        <v>42</v>
      </c>
      <c r="J67" s="1" t="s">
        <v>34</v>
      </c>
      <c r="K67" s="1" t="s">
        <v>20</v>
      </c>
      <c r="L67" s="1" t="s">
        <v>20</v>
      </c>
      <c r="M67" s="1" t="s">
        <v>20</v>
      </c>
      <c r="N67" s="1" t="s">
        <v>20</v>
      </c>
      <c r="O67" s="1" t="s">
        <v>20</v>
      </c>
      <c r="P67" s="1" t="s">
        <v>20</v>
      </c>
    </row>
    <row r="68" spans="1:16" s="1" customFormat="1" x14ac:dyDescent="0.25">
      <c r="A68" s="1" t="s">
        <v>238</v>
      </c>
      <c r="B68" s="1">
        <v>6612</v>
      </c>
      <c r="C68" s="1">
        <v>4986443</v>
      </c>
      <c r="D68" s="3" t="s">
        <v>239</v>
      </c>
      <c r="E68" s="3">
        <v>1</v>
      </c>
      <c r="F68" s="1" t="s">
        <v>24</v>
      </c>
      <c r="G68" s="1" t="s">
        <v>20</v>
      </c>
      <c r="H68" s="1" t="s">
        <v>20</v>
      </c>
      <c r="I68" s="1" t="s">
        <v>20</v>
      </c>
      <c r="J68" s="1" t="s">
        <v>20</v>
      </c>
      <c r="K68" s="1" t="s">
        <v>20</v>
      </c>
      <c r="L68" s="1" t="s">
        <v>20</v>
      </c>
      <c r="M68" s="1" t="s">
        <v>20</v>
      </c>
      <c r="N68" s="1" t="s">
        <v>20</v>
      </c>
      <c r="O68" s="1" t="s">
        <v>20</v>
      </c>
      <c r="P68" s="1" t="s">
        <v>20</v>
      </c>
    </row>
    <row r="69" spans="1:16" s="1" customFormat="1" x14ac:dyDescent="0.25">
      <c r="A69" s="1" t="s">
        <v>240</v>
      </c>
      <c r="B69" s="1">
        <v>6582</v>
      </c>
      <c r="C69" s="1">
        <v>4986749</v>
      </c>
      <c r="D69" s="3" t="s">
        <v>241</v>
      </c>
      <c r="E69" s="3">
        <v>2</v>
      </c>
      <c r="F69" s="1" t="s">
        <v>70</v>
      </c>
      <c r="G69" s="1" t="s">
        <v>24</v>
      </c>
      <c r="H69" s="1" t="s">
        <v>20</v>
      </c>
      <c r="I69" s="1" t="s">
        <v>20</v>
      </c>
      <c r="J69" s="1" t="s">
        <v>20</v>
      </c>
      <c r="K69" s="1" t="s">
        <v>20</v>
      </c>
      <c r="L69" s="1" t="s">
        <v>20</v>
      </c>
      <c r="M69" s="1" t="s">
        <v>20</v>
      </c>
      <c r="N69" s="1" t="s">
        <v>20</v>
      </c>
      <c r="O69" s="1" t="s">
        <v>20</v>
      </c>
      <c r="P69" s="1" t="s">
        <v>20</v>
      </c>
    </row>
    <row r="70" spans="1:16" s="1" customFormat="1" x14ac:dyDescent="0.25">
      <c r="A70" s="1" t="s">
        <v>243</v>
      </c>
      <c r="B70" s="1">
        <v>1100</v>
      </c>
      <c r="C70" s="1">
        <v>4986468</v>
      </c>
      <c r="D70" s="3" t="s">
        <v>244</v>
      </c>
      <c r="E70" s="3">
        <v>3</v>
      </c>
      <c r="F70" s="1" t="s">
        <v>42</v>
      </c>
      <c r="G70" s="1" t="s">
        <v>24</v>
      </c>
      <c r="H70" s="1" t="s">
        <v>35</v>
      </c>
      <c r="I70" s="1" t="s">
        <v>20</v>
      </c>
      <c r="J70" s="1" t="s">
        <v>20</v>
      </c>
      <c r="K70" s="1" t="s">
        <v>20</v>
      </c>
      <c r="L70" s="1" t="s">
        <v>20</v>
      </c>
      <c r="M70" s="1" t="s">
        <v>20</v>
      </c>
      <c r="N70" s="1" t="s">
        <v>20</v>
      </c>
      <c r="O70" s="1" t="s">
        <v>20</v>
      </c>
      <c r="P70" s="1" t="s">
        <v>20</v>
      </c>
    </row>
    <row r="71" spans="1:16" s="1" customFormat="1" x14ac:dyDescent="0.25">
      <c r="A71" s="1" t="s">
        <v>245</v>
      </c>
      <c r="B71" s="1">
        <v>1099</v>
      </c>
      <c r="C71" s="1">
        <v>4987660</v>
      </c>
      <c r="D71" s="3" t="s">
        <v>246</v>
      </c>
      <c r="E71" s="3">
        <v>1</v>
      </c>
      <c r="F71" s="1" t="s">
        <v>35</v>
      </c>
      <c r="G71" s="1" t="s">
        <v>20</v>
      </c>
      <c r="H71" s="1" t="s">
        <v>20</v>
      </c>
      <c r="I71" s="1" t="s">
        <v>20</v>
      </c>
      <c r="J71" s="1" t="s">
        <v>20</v>
      </c>
      <c r="K71" s="1" t="s">
        <v>20</v>
      </c>
      <c r="L71" s="1" t="s">
        <v>20</v>
      </c>
      <c r="M71" s="1" t="s">
        <v>20</v>
      </c>
      <c r="N71" s="1" t="s">
        <v>20</v>
      </c>
      <c r="O71" s="1" t="s">
        <v>20</v>
      </c>
      <c r="P71" s="1" t="s">
        <v>20</v>
      </c>
    </row>
    <row r="72" spans="1:16" s="1" customFormat="1" x14ac:dyDescent="0.25">
      <c r="A72" s="1" t="s">
        <v>251</v>
      </c>
      <c r="B72" s="1">
        <v>7279</v>
      </c>
      <c r="C72" s="1">
        <v>4986761</v>
      </c>
      <c r="D72" s="3" t="s">
        <v>252</v>
      </c>
      <c r="E72" s="3">
        <v>1</v>
      </c>
      <c r="F72" s="1" t="s">
        <v>24</v>
      </c>
      <c r="G72" s="1" t="s">
        <v>20</v>
      </c>
      <c r="H72" s="1" t="s">
        <v>20</v>
      </c>
      <c r="I72" s="1" t="s">
        <v>20</v>
      </c>
      <c r="J72" s="1" t="s">
        <v>20</v>
      </c>
      <c r="K72" s="1" t="s">
        <v>20</v>
      </c>
      <c r="L72" s="1" t="s">
        <v>20</v>
      </c>
      <c r="M72" s="1" t="s">
        <v>20</v>
      </c>
      <c r="N72" s="1" t="s">
        <v>20</v>
      </c>
      <c r="O72" s="1" t="s">
        <v>20</v>
      </c>
      <c r="P72" s="1" t="s">
        <v>20</v>
      </c>
    </row>
    <row r="73" spans="1:16" s="1" customFormat="1" x14ac:dyDescent="0.25">
      <c r="A73" s="1" t="s">
        <v>257</v>
      </c>
      <c r="B73" s="1">
        <v>5229</v>
      </c>
      <c r="C73" s="1">
        <v>4986421</v>
      </c>
      <c r="D73" s="3" t="s">
        <v>258</v>
      </c>
      <c r="E73" s="3">
        <v>1</v>
      </c>
      <c r="F73" s="1" t="s">
        <v>24</v>
      </c>
      <c r="G73" s="1" t="s">
        <v>20</v>
      </c>
      <c r="H73" s="1" t="s">
        <v>20</v>
      </c>
      <c r="I73" s="1" t="s">
        <v>20</v>
      </c>
      <c r="J73" s="1" t="s">
        <v>20</v>
      </c>
      <c r="K73" s="1" t="s">
        <v>20</v>
      </c>
      <c r="L73" s="1" t="s">
        <v>20</v>
      </c>
      <c r="M73" s="1" t="s">
        <v>20</v>
      </c>
      <c r="N73" s="1" t="s">
        <v>20</v>
      </c>
      <c r="O73" s="1" t="s">
        <v>20</v>
      </c>
      <c r="P73" s="1" t="s">
        <v>20</v>
      </c>
    </row>
    <row r="74" spans="1:16" s="1" customFormat="1" x14ac:dyDescent="0.25">
      <c r="A74" s="1" t="s">
        <v>259</v>
      </c>
      <c r="B74" s="1">
        <v>7852</v>
      </c>
      <c r="C74" s="1">
        <v>4986767</v>
      </c>
      <c r="D74" s="3" t="s">
        <v>260</v>
      </c>
      <c r="E74" s="3">
        <v>5</v>
      </c>
      <c r="F74" s="1" t="s">
        <v>41</v>
      </c>
      <c r="G74" s="1" t="s">
        <v>42</v>
      </c>
      <c r="H74" s="1" t="s">
        <v>43</v>
      </c>
      <c r="I74" s="1" t="s">
        <v>51</v>
      </c>
      <c r="J74" s="1" t="s">
        <v>19</v>
      </c>
      <c r="K74" s="1" t="s">
        <v>20</v>
      </c>
      <c r="L74" s="1" t="s">
        <v>20</v>
      </c>
      <c r="M74" s="1" t="s">
        <v>20</v>
      </c>
      <c r="N74" s="1" t="s">
        <v>20</v>
      </c>
      <c r="O74" s="1" t="s">
        <v>20</v>
      </c>
      <c r="P74" s="1" t="s">
        <v>20</v>
      </c>
    </row>
    <row r="75" spans="1:16" s="1" customFormat="1" x14ac:dyDescent="0.25">
      <c r="A75" s="1" t="s">
        <v>263</v>
      </c>
      <c r="B75" s="1">
        <v>6355</v>
      </c>
      <c r="C75" s="1">
        <v>4986439</v>
      </c>
      <c r="D75" s="3" t="s">
        <v>264</v>
      </c>
      <c r="E75" s="3">
        <v>2</v>
      </c>
      <c r="F75" s="1" t="s">
        <v>70</v>
      </c>
      <c r="G75" s="1" t="s">
        <v>51</v>
      </c>
      <c r="H75" s="1" t="s">
        <v>20</v>
      </c>
      <c r="I75" s="1" t="s">
        <v>20</v>
      </c>
      <c r="J75" s="1" t="s">
        <v>20</v>
      </c>
      <c r="K75" s="1" t="s">
        <v>20</v>
      </c>
      <c r="L75" s="1" t="s">
        <v>20</v>
      </c>
      <c r="M75" s="1" t="s">
        <v>20</v>
      </c>
      <c r="N75" s="1" t="s">
        <v>20</v>
      </c>
      <c r="O75" s="1" t="s">
        <v>20</v>
      </c>
      <c r="P75" s="1" t="s">
        <v>20</v>
      </c>
    </row>
    <row r="76" spans="1:16" s="1" customFormat="1" x14ac:dyDescent="0.25">
      <c r="A76" s="1" t="s">
        <v>265</v>
      </c>
      <c r="B76" s="1">
        <v>6563</v>
      </c>
      <c r="C76" s="1">
        <v>4987577</v>
      </c>
      <c r="D76" s="3" t="s">
        <v>266</v>
      </c>
      <c r="E76" s="3">
        <v>2</v>
      </c>
      <c r="F76" s="1" t="s">
        <v>70</v>
      </c>
      <c r="G76" s="1" t="s">
        <v>34</v>
      </c>
      <c r="H76" s="1" t="s">
        <v>20</v>
      </c>
      <c r="I76" s="1" t="s">
        <v>20</v>
      </c>
      <c r="J76" s="1" t="s">
        <v>20</v>
      </c>
      <c r="K76" s="1" t="s">
        <v>20</v>
      </c>
      <c r="L76" s="1" t="s">
        <v>20</v>
      </c>
      <c r="M76" s="1" t="s">
        <v>20</v>
      </c>
      <c r="N76" s="1" t="s">
        <v>20</v>
      </c>
      <c r="O76" s="1" t="s">
        <v>20</v>
      </c>
      <c r="P76" s="1" t="s">
        <v>20</v>
      </c>
    </row>
    <row r="77" spans="1:16" s="1" customFormat="1" x14ac:dyDescent="0.25">
      <c r="A77" s="1" t="s">
        <v>267</v>
      </c>
      <c r="B77" s="1">
        <v>6544</v>
      </c>
      <c r="C77" s="1">
        <v>4989309</v>
      </c>
      <c r="D77" s="3" t="s">
        <v>268</v>
      </c>
      <c r="E77" s="3">
        <v>1</v>
      </c>
      <c r="F77" s="1" t="s">
        <v>51</v>
      </c>
      <c r="G77" s="1" t="s">
        <v>20</v>
      </c>
      <c r="H77" s="1" t="s">
        <v>20</v>
      </c>
      <c r="I77" s="1" t="s">
        <v>20</v>
      </c>
      <c r="J77" s="1" t="s">
        <v>20</v>
      </c>
      <c r="K77" s="1" t="s">
        <v>20</v>
      </c>
      <c r="L77" s="1" t="s">
        <v>20</v>
      </c>
      <c r="M77" s="1" t="s">
        <v>20</v>
      </c>
      <c r="N77" s="1" t="s">
        <v>20</v>
      </c>
      <c r="O77" s="1" t="s">
        <v>20</v>
      </c>
      <c r="P77" s="1" t="s">
        <v>20</v>
      </c>
    </row>
    <row r="78" spans="1:16" s="1" customFormat="1" x14ac:dyDescent="0.25">
      <c r="A78" s="1" t="s">
        <v>271</v>
      </c>
      <c r="B78" s="1">
        <v>7923</v>
      </c>
      <c r="C78" s="1">
        <v>4986768</v>
      </c>
      <c r="D78" s="3" t="s">
        <v>272</v>
      </c>
      <c r="E78" s="3">
        <v>1</v>
      </c>
      <c r="F78" s="1" t="s">
        <v>51</v>
      </c>
      <c r="G78" s="1" t="s">
        <v>20</v>
      </c>
      <c r="H78" s="1" t="s">
        <v>20</v>
      </c>
      <c r="I78" s="1" t="s">
        <v>20</v>
      </c>
      <c r="J78" s="1" t="s">
        <v>20</v>
      </c>
      <c r="K78" s="1" t="s">
        <v>20</v>
      </c>
      <c r="L78" s="1" t="s">
        <v>20</v>
      </c>
      <c r="M78" s="1" t="s">
        <v>20</v>
      </c>
      <c r="N78" s="1" t="s">
        <v>20</v>
      </c>
      <c r="O78" s="1" t="s">
        <v>20</v>
      </c>
      <c r="P78" s="1" t="s">
        <v>20</v>
      </c>
    </row>
    <row r="79" spans="1:16" s="1" customFormat="1" x14ac:dyDescent="0.25">
      <c r="A79" s="1" t="s">
        <v>279</v>
      </c>
      <c r="B79" s="1">
        <v>8907</v>
      </c>
      <c r="C79" s="1">
        <v>4987605</v>
      </c>
      <c r="D79" s="3" t="s">
        <v>280</v>
      </c>
      <c r="E79" s="3">
        <v>1</v>
      </c>
      <c r="F79" s="1" t="s">
        <v>24</v>
      </c>
      <c r="G79" s="1" t="s">
        <v>20</v>
      </c>
      <c r="H79" s="1" t="s">
        <v>20</v>
      </c>
      <c r="I79" s="1" t="s">
        <v>20</v>
      </c>
      <c r="J79" s="1" t="s">
        <v>20</v>
      </c>
      <c r="K79" s="1" t="s">
        <v>20</v>
      </c>
      <c r="L79" s="1" t="s">
        <v>20</v>
      </c>
      <c r="M79" s="1" t="s">
        <v>20</v>
      </c>
      <c r="N79" s="1" t="s">
        <v>20</v>
      </c>
      <c r="O79" s="1" t="s">
        <v>20</v>
      </c>
      <c r="P79" s="1" t="s">
        <v>20</v>
      </c>
    </row>
    <row r="80" spans="1:16" s="1" customFormat="1" x14ac:dyDescent="0.25">
      <c r="A80" s="1" t="s">
        <v>282</v>
      </c>
      <c r="B80" s="1">
        <v>5922</v>
      </c>
      <c r="C80" s="1">
        <v>4986730</v>
      </c>
      <c r="D80" s="3" t="s">
        <v>283</v>
      </c>
      <c r="E80" s="3">
        <v>2</v>
      </c>
      <c r="F80" s="1" t="s">
        <v>51</v>
      </c>
      <c r="G80" s="1" t="s">
        <v>35</v>
      </c>
      <c r="H80" s="1" t="s">
        <v>20</v>
      </c>
      <c r="I80" s="1" t="s">
        <v>20</v>
      </c>
      <c r="J80" s="1" t="s">
        <v>20</v>
      </c>
      <c r="K80" s="1" t="s">
        <v>20</v>
      </c>
      <c r="L80" s="1" t="s">
        <v>20</v>
      </c>
      <c r="M80" s="1" t="s">
        <v>20</v>
      </c>
      <c r="N80" s="1" t="s">
        <v>20</v>
      </c>
      <c r="O80" s="1" t="s">
        <v>20</v>
      </c>
      <c r="P80" s="1" t="s">
        <v>20</v>
      </c>
    </row>
    <row r="81" spans="1:16" s="1" customFormat="1" x14ac:dyDescent="0.25">
      <c r="A81" s="1" t="s">
        <v>284</v>
      </c>
      <c r="B81" s="1">
        <v>6455</v>
      </c>
      <c r="C81" s="1">
        <v>4986744</v>
      </c>
      <c r="D81" s="3" t="s">
        <v>285</v>
      </c>
      <c r="E81" s="3">
        <v>1</v>
      </c>
      <c r="F81" s="1" t="s">
        <v>19</v>
      </c>
      <c r="G81" s="1" t="s">
        <v>20</v>
      </c>
      <c r="H81" s="1" t="s">
        <v>20</v>
      </c>
      <c r="I81" s="1" t="s">
        <v>20</v>
      </c>
      <c r="J81" s="1" t="s">
        <v>20</v>
      </c>
      <c r="K81" s="1" t="s">
        <v>20</v>
      </c>
      <c r="L81" s="1" t="s">
        <v>20</v>
      </c>
      <c r="M81" s="1" t="s">
        <v>20</v>
      </c>
      <c r="N81" s="1" t="s">
        <v>20</v>
      </c>
      <c r="O81" s="1" t="s">
        <v>20</v>
      </c>
      <c r="P81" s="1" t="s">
        <v>20</v>
      </c>
    </row>
    <row r="82" spans="1:16" s="1" customFormat="1" x14ac:dyDescent="0.25">
      <c r="A82" s="1" t="s">
        <v>286</v>
      </c>
      <c r="B82" s="1">
        <v>6794</v>
      </c>
      <c r="C82" s="1">
        <v>4987585</v>
      </c>
      <c r="D82" s="3" t="s">
        <v>287</v>
      </c>
      <c r="E82" s="3">
        <v>1</v>
      </c>
      <c r="F82" s="1" t="s">
        <v>18</v>
      </c>
      <c r="G82" s="1" t="s">
        <v>20</v>
      </c>
      <c r="H82" s="1" t="s">
        <v>20</v>
      </c>
      <c r="I82" s="1" t="s">
        <v>20</v>
      </c>
      <c r="J82" s="1" t="s">
        <v>20</v>
      </c>
      <c r="K82" s="1" t="s">
        <v>20</v>
      </c>
      <c r="L82" s="1" t="s">
        <v>20</v>
      </c>
      <c r="M82" s="1" t="s">
        <v>20</v>
      </c>
      <c r="N82" s="1" t="s">
        <v>20</v>
      </c>
      <c r="O82" s="1" t="s">
        <v>20</v>
      </c>
      <c r="P82" s="1" t="s">
        <v>20</v>
      </c>
    </row>
    <row r="83" spans="1:16" s="1" customFormat="1" x14ac:dyDescent="0.25">
      <c r="A83" s="1" t="s">
        <v>288</v>
      </c>
      <c r="B83" s="1">
        <v>6847</v>
      </c>
      <c r="C83" s="1">
        <v>4991824</v>
      </c>
      <c r="D83" s="3" t="s">
        <v>289</v>
      </c>
      <c r="E83" s="3">
        <v>1</v>
      </c>
      <c r="F83" s="1" t="s">
        <v>51</v>
      </c>
      <c r="G83" s="1" t="s">
        <v>20</v>
      </c>
      <c r="H83" s="1" t="s">
        <v>20</v>
      </c>
      <c r="I83" s="1" t="s">
        <v>20</v>
      </c>
      <c r="J83" s="1" t="s">
        <v>20</v>
      </c>
      <c r="K83" s="1" t="s">
        <v>20</v>
      </c>
      <c r="L83" s="1" t="s">
        <v>20</v>
      </c>
      <c r="M83" s="1" t="s">
        <v>20</v>
      </c>
      <c r="N83" s="1" t="s">
        <v>20</v>
      </c>
      <c r="O83" s="1" t="s">
        <v>20</v>
      </c>
      <c r="P83" s="1" t="s">
        <v>20</v>
      </c>
    </row>
    <row r="84" spans="1:16" s="1" customFormat="1" x14ac:dyDescent="0.25">
      <c r="A84" s="1" t="s">
        <v>290</v>
      </c>
      <c r="B84" s="1">
        <v>7959</v>
      </c>
      <c r="C84" s="1">
        <v>4989270</v>
      </c>
      <c r="D84" s="3" t="s">
        <v>291</v>
      </c>
      <c r="E84" s="3">
        <v>8</v>
      </c>
      <c r="F84" s="1" t="s">
        <v>70</v>
      </c>
      <c r="G84" s="1" t="s">
        <v>41</v>
      </c>
      <c r="H84" s="1" t="s">
        <v>42</v>
      </c>
      <c r="I84" s="1" t="s">
        <v>43</v>
      </c>
      <c r="J84" s="1" t="s">
        <v>18</v>
      </c>
      <c r="K84" s="1" t="s">
        <v>51</v>
      </c>
      <c r="L84" s="1" t="s">
        <v>34</v>
      </c>
      <c r="M84" s="1" t="s">
        <v>19</v>
      </c>
      <c r="N84" s="1" t="s">
        <v>20</v>
      </c>
      <c r="O84" s="1" t="s">
        <v>20</v>
      </c>
      <c r="P84" s="1" t="s">
        <v>20</v>
      </c>
    </row>
    <row r="85" spans="1:16" s="1" customFormat="1" x14ac:dyDescent="0.25">
      <c r="A85" s="1" t="s">
        <v>296</v>
      </c>
      <c r="B85" s="1">
        <v>7912</v>
      </c>
      <c r="C85" s="1">
        <v>100001398</v>
      </c>
      <c r="D85" s="3" t="s">
        <v>297</v>
      </c>
      <c r="E85" s="3">
        <v>4</v>
      </c>
      <c r="F85" s="1" t="s">
        <v>42</v>
      </c>
      <c r="G85" s="1" t="s">
        <v>24</v>
      </c>
      <c r="H85" s="1" t="s">
        <v>51</v>
      </c>
      <c r="I85" s="1" t="s">
        <v>19</v>
      </c>
      <c r="J85" s="1" t="s">
        <v>20</v>
      </c>
      <c r="K85" s="1" t="s">
        <v>20</v>
      </c>
      <c r="L85" s="1" t="s">
        <v>20</v>
      </c>
      <c r="M85" s="1" t="s">
        <v>20</v>
      </c>
      <c r="N85" s="1" t="s">
        <v>20</v>
      </c>
      <c r="O85" s="1" t="s">
        <v>20</v>
      </c>
      <c r="P85" s="1" t="s">
        <v>20</v>
      </c>
    </row>
    <row r="86" spans="1:16" s="1" customFormat="1" x14ac:dyDescent="0.25">
      <c r="A86" s="1" t="s">
        <v>298</v>
      </c>
      <c r="B86" s="1">
        <v>6527</v>
      </c>
      <c r="C86" s="1">
        <v>4987576</v>
      </c>
      <c r="D86" s="3" t="s">
        <v>299</v>
      </c>
      <c r="E86" s="3">
        <v>2</v>
      </c>
      <c r="F86" s="1" t="s">
        <v>70</v>
      </c>
      <c r="G86" s="1" t="s">
        <v>51</v>
      </c>
      <c r="H86" s="1" t="s">
        <v>20</v>
      </c>
      <c r="I86" s="1" t="s">
        <v>20</v>
      </c>
      <c r="J86" s="1" t="s">
        <v>20</v>
      </c>
      <c r="K86" s="1" t="s">
        <v>20</v>
      </c>
      <c r="L86" s="1" t="s">
        <v>20</v>
      </c>
      <c r="M86" s="1" t="s">
        <v>20</v>
      </c>
      <c r="N86" s="1" t="s">
        <v>20</v>
      </c>
      <c r="O86" s="1" t="s">
        <v>20</v>
      </c>
      <c r="P86" s="1" t="s">
        <v>20</v>
      </c>
    </row>
    <row r="87" spans="1:16" s="1" customFormat="1" x14ac:dyDescent="0.25">
      <c r="A87" s="1" t="s">
        <v>300</v>
      </c>
      <c r="B87" s="1">
        <v>6354</v>
      </c>
      <c r="C87" s="1">
        <v>4986742</v>
      </c>
      <c r="D87" s="3" t="s">
        <v>301</v>
      </c>
      <c r="E87" s="3">
        <v>1</v>
      </c>
      <c r="F87" s="1" t="s">
        <v>151</v>
      </c>
      <c r="G87" s="1" t="s">
        <v>20</v>
      </c>
      <c r="H87" s="1" t="s">
        <v>20</v>
      </c>
      <c r="I87" s="1" t="s">
        <v>20</v>
      </c>
      <c r="J87" s="1" t="s">
        <v>20</v>
      </c>
      <c r="K87" s="1" t="s">
        <v>20</v>
      </c>
      <c r="L87" s="1" t="s">
        <v>20</v>
      </c>
      <c r="M87" s="1" t="s">
        <v>20</v>
      </c>
      <c r="N87" s="1" t="s">
        <v>20</v>
      </c>
      <c r="O87" s="1" t="s">
        <v>20</v>
      </c>
      <c r="P87" s="1" t="s">
        <v>20</v>
      </c>
    </row>
    <row r="88" spans="1:16" s="1" customFormat="1" x14ac:dyDescent="0.25">
      <c r="A88" s="1" t="s">
        <v>302</v>
      </c>
      <c r="B88" s="1">
        <v>403</v>
      </c>
      <c r="C88" s="1">
        <v>4986340</v>
      </c>
      <c r="D88" s="3" t="s">
        <v>303</v>
      </c>
      <c r="E88" s="3">
        <v>8</v>
      </c>
      <c r="F88" s="1" t="s">
        <v>151</v>
      </c>
      <c r="G88" s="1" t="s">
        <v>70</v>
      </c>
      <c r="H88" s="1" t="s">
        <v>151</v>
      </c>
      <c r="I88" s="1" t="s">
        <v>42</v>
      </c>
      <c r="J88" s="1" t="s">
        <v>18</v>
      </c>
      <c r="K88" s="1" t="s">
        <v>51</v>
      </c>
      <c r="L88" s="1" t="s">
        <v>34</v>
      </c>
      <c r="M88" s="1" t="s">
        <v>19</v>
      </c>
      <c r="N88" s="1" t="s">
        <v>20</v>
      </c>
      <c r="O88" s="1" t="s">
        <v>20</v>
      </c>
      <c r="P88" s="1" t="s">
        <v>20</v>
      </c>
    </row>
    <row r="89" spans="1:16" s="1" customFormat="1" x14ac:dyDescent="0.25">
      <c r="A89" s="1" t="s">
        <v>304</v>
      </c>
      <c r="B89" s="1">
        <v>6547</v>
      </c>
      <c r="C89" s="1">
        <v>4986745</v>
      </c>
      <c r="D89" s="3" t="s">
        <v>305</v>
      </c>
      <c r="E89" s="3">
        <v>2</v>
      </c>
      <c r="F89" s="1" t="s">
        <v>70</v>
      </c>
      <c r="G89" s="1" t="s">
        <v>51</v>
      </c>
      <c r="H89" s="1" t="s">
        <v>20</v>
      </c>
      <c r="I89" s="1" t="s">
        <v>20</v>
      </c>
      <c r="J89" s="1" t="s">
        <v>20</v>
      </c>
      <c r="K89" s="1" t="s">
        <v>20</v>
      </c>
      <c r="L89" s="1" t="s">
        <v>20</v>
      </c>
      <c r="M89" s="1" t="s">
        <v>20</v>
      </c>
      <c r="N89" s="1" t="s">
        <v>20</v>
      </c>
      <c r="O89" s="1" t="s">
        <v>20</v>
      </c>
      <c r="P89" s="1" t="s">
        <v>20</v>
      </c>
    </row>
    <row r="90" spans="1:16" s="1" customFormat="1" x14ac:dyDescent="0.25">
      <c r="A90" s="1" t="s">
        <v>307</v>
      </c>
      <c r="B90" s="1">
        <v>1614</v>
      </c>
      <c r="C90" s="1">
        <v>4986474</v>
      </c>
      <c r="D90" s="3" t="s">
        <v>308</v>
      </c>
      <c r="E90" s="3">
        <v>4</v>
      </c>
      <c r="F90" s="1" t="s">
        <v>33</v>
      </c>
      <c r="G90" s="1" t="s">
        <v>151</v>
      </c>
      <c r="H90" s="1" t="s">
        <v>34</v>
      </c>
      <c r="I90" s="1" t="s">
        <v>35</v>
      </c>
      <c r="J90" s="1" t="s">
        <v>20</v>
      </c>
      <c r="K90" s="1" t="s">
        <v>20</v>
      </c>
      <c r="L90" s="1" t="s">
        <v>20</v>
      </c>
      <c r="M90" s="1" t="s">
        <v>20</v>
      </c>
      <c r="N90" s="1" t="s">
        <v>20</v>
      </c>
      <c r="O90" s="1" t="s">
        <v>20</v>
      </c>
      <c r="P90" s="1" t="s">
        <v>20</v>
      </c>
    </row>
    <row r="91" spans="1:16" s="1" customFormat="1" x14ac:dyDescent="0.25">
      <c r="A91" s="1" t="s">
        <v>310</v>
      </c>
      <c r="B91" s="1">
        <v>972</v>
      </c>
      <c r="C91" s="1">
        <v>4986467</v>
      </c>
      <c r="D91" s="3" t="s">
        <v>311</v>
      </c>
      <c r="E91" s="3">
        <v>2</v>
      </c>
      <c r="F91" s="1" t="s">
        <v>33</v>
      </c>
      <c r="G91" s="1" t="s">
        <v>34</v>
      </c>
      <c r="H91" s="1" t="s">
        <v>20</v>
      </c>
      <c r="I91" s="1" t="s">
        <v>20</v>
      </c>
      <c r="J91" s="1" t="s">
        <v>20</v>
      </c>
      <c r="K91" s="1" t="s">
        <v>20</v>
      </c>
      <c r="L91" s="1" t="s">
        <v>20</v>
      </c>
      <c r="M91" s="1" t="s">
        <v>20</v>
      </c>
      <c r="N91" s="1" t="s">
        <v>20</v>
      </c>
      <c r="O91" s="1" t="s">
        <v>20</v>
      </c>
      <c r="P91" s="1" t="s">
        <v>20</v>
      </c>
    </row>
    <row r="92" spans="1:16" s="1" customFormat="1" x14ac:dyDescent="0.25">
      <c r="A92" s="1" t="s">
        <v>312</v>
      </c>
      <c r="B92" s="1">
        <v>6543</v>
      </c>
      <c r="C92" s="1">
        <v>4987575</v>
      </c>
      <c r="D92" s="3" t="s">
        <v>313</v>
      </c>
      <c r="E92" s="3">
        <v>1</v>
      </c>
      <c r="F92" s="1" t="s">
        <v>51</v>
      </c>
      <c r="G92" s="1" t="s">
        <v>20</v>
      </c>
      <c r="H92" s="1" t="s">
        <v>20</v>
      </c>
      <c r="I92" s="1" t="s">
        <v>20</v>
      </c>
      <c r="J92" s="1" t="s">
        <v>20</v>
      </c>
      <c r="K92" s="1" t="s">
        <v>20</v>
      </c>
      <c r="L92" s="1" t="s">
        <v>20</v>
      </c>
      <c r="M92" s="1" t="s">
        <v>20</v>
      </c>
      <c r="N92" s="1" t="s">
        <v>20</v>
      </c>
      <c r="O92" s="1" t="s">
        <v>20</v>
      </c>
      <c r="P92" s="1" t="s">
        <v>20</v>
      </c>
    </row>
    <row r="93" spans="1:16" s="1" customFormat="1" x14ac:dyDescent="0.25">
      <c r="A93" s="1" t="s">
        <v>314</v>
      </c>
      <c r="B93" s="1">
        <v>6541</v>
      </c>
      <c r="C93" s="1">
        <v>4987574</v>
      </c>
      <c r="D93" s="3" t="s">
        <v>315</v>
      </c>
      <c r="E93" s="3">
        <v>1</v>
      </c>
      <c r="F93" s="1" t="s">
        <v>51</v>
      </c>
      <c r="G93" s="1" t="s">
        <v>20</v>
      </c>
      <c r="H93" s="1" t="s">
        <v>20</v>
      </c>
      <c r="I93" s="1" t="s">
        <v>20</v>
      </c>
      <c r="J93" s="1" t="s">
        <v>20</v>
      </c>
      <c r="K93" s="1" t="s">
        <v>20</v>
      </c>
      <c r="L93" s="1" t="s">
        <v>20</v>
      </c>
      <c r="M93" s="1" t="s">
        <v>20</v>
      </c>
      <c r="N93" s="1" t="s">
        <v>20</v>
      </c>
      <c r="O93" s="1" t="s">
        <v>20</v>
      </c>
      <c r="P93" s="1" t="s">
        <v>20</v>
      </c>
    </row>
    <row r="94" spans="1:16" s="1" customFormat="1" x14ac:dyDescent="0.25">
      <c r="A94" s="1" t="s">
        <v>320</v>
      </c>
      <c r="B94" s="1">
        <v>6469</v>
      </c>
      <c r="C94" s="1">
        <v>4986748</v>
      </c>
      <c r="D94" s="3" t="s">
        <v>321</v>
      </c>
      <c r="E94" s="3">
        <v>2</v>
      </c>
      <c r="F94" s="1" t="s">
        <v>70</v>
      </c>
      <c r="G94" s="1" t="s">
        <v>24</v>
      </c>
      <c r="H94" s="1" t="s">
        <v>20</v>
      </c>
      <c r="I94" s="1" t="s">
        <v>20</v>
      </c>
      <c r="J94" s="1" t="s">
        <v>20</v>
      </c>
      <c r="K94" s="1" t="s">
        <v>20</v>
      </c>
      <c r="L94" s="1" t="s">
        <v>20</v>
      </c>
      <c r="M94" s="1" t="s">
        <v>20</v>
      </c>
      <c r="N94" s="1" t="s">
        <v>20</v>
      </c>
      <c r="O94" s="1" t="s">
        <v>20</v>
      </c>
      <c r="P94" s="1" t="s">
        <v>20</v>
      </c>
    </row>
    <row r="95" spans="1:16" s="1" customFormat="1" x14ac:dyDescent="0.25">
      <c r="A95" s="1" t="s">
        <v>323</v>
      </c>
      <c r="B95" s="1">
        <v>8042</v>
      </c>
      <c r="C95" s="1">
        <v>4987601</v>
      </c>
      <c r="D95" s="3" t="s">
        <v>324</v>
      </c>
      <c r="E95" s="3">
        <v>1</v>
      </c>
      <c r="F95" s="1" t="s">
        <v>51</v>
      </c>
      <c r="G95" s="1" t="s">
        <v>20</v>
      </c>
      <c r="H95" s="1" t="s">
        <v>20</v>
      </c>
      <c r="I95" s="1" t="s">
        <v>20</v>
      </c>
      <c r="J95" s="1" t="s">
        <v>20</v>
      </c>
      <c r="K95" s="1" t="s">
        <v>20</v>
      </c>
      <c r="L95" s="1" t="s">
        <v>20</v>
      </c>
      <c r="M95" s="1" t="s">
        <v>20</v>
      </c>
      <c r="N95" s="1" t="s">
        <v>20</v>
      </c>
      <c r="O95" s="1" t="s">
        <v>20</v>
      </c>
      <c r="P95" s="1" t="s">
        <v>20</v>
      </c>
    </row>
    <row r="96" spans="1:16" s="1" customFormat="1" x14ac:dyDescent="0.25">
      <c r="A96" s="1" t="s">
        <v>327</v>
      </c>
      <c r="B96" s="1">
        <v>4603</v>
      </c>
      <c r="C96" s="1">
        <v>4987176</v>
      </c>
      <c r="D96" s="3" t="s">
        <v>328</v>
      </c>
      <c r="E96" s="3">
        <v>1</v>
      </c>
      <c r="F96" s="1" t="s">
        <v>35</v>
      </c>
      <c r="G96" s="1" t="s">
        <v>20</v>
      </c>
      <c r="H96" s="1" t="s">
        <v>20</v>
      </c>
      <c r="I96" s="1" t="s">
        <v>20</v>
      </c>
      <c r="J96" s="1" t="s">
        <v>20</v>
      </c>
      <c r="K96" s="1" t="s">
        <v>20</v>
      </c>
      <c r="L96" s="1" t="s">
        <v>20</v>
      </c>
      <c r="M96" s="1" t="s">
        <v>20</v>
      </c>
      <c r="N96" s="1" t="s">
        <v>20</v>
      </c>
      <c r="O96" s="1" t="s">
        <v>20</v>
      </c>
      <c r="P96" s="1" t="s">
        <v>20</v>
      </c>
    </row>
    <row r="97" spans="1:16" s="1" customFormat="1" x14ac:dyDescent="0.25">
      <c r="A97" s="1" t="s">
        <v>329</v>
      </c>
      <c r="B97" s="1">
        <v>5267</v>
      </c>
      <c r="C97" s="1">
        <v>4987490</v>
      </c>
      <c r="D97" s="3" t="s">
        <v>330</v>
      </c>
      <c r="E97" s="3">
        <v>1</v>
      </c>
      <c r="F97" s="1" t="s">
        <v>35</v>
      </c>
      <c r="G97" s="1" t="s">
        <v>20</v>
      </c>
      <c r="H97" s="1" t="s">
        <v>20</v>
      </c>
      <c r="I97" s="1" t="s">
        <v>20</v>
      </c>
      <c r="J97" s="1" t="s">
        <v>20</v>
      </c>
      <c r="K97" s="1" t="s">
        <v>20</v>
      </c>
      <c r="L97" s="1" t="s">
        <v>20</v>
      </c>
      <c r="M97" s="1" t="s">
        <v>20</v>
      </c>
      <c r="N97" s="1" t="s">
        <v>20</v>
      </c>
      <c r="O97" s="1" t="s">
        <v>20</v>
      </c>
      <c r="P97" s="1" t="s">
        <v>20</v>
      </c>
    </row>
    <row r="98" spans="1:16" s="1" customFormat="1" x14ac:dyDescent="0.25">
      <c r="A98" s="1" t="s">
        <v>332</v>
      </c>
      <c r="B98" s="1">
        <v>1193</v>
      </c>
      <c r="C98" s="1">
        <v>4986469</v>
      </c>
      <c r="D98" s="3" t="s">
        <v>333</v>
      </c>
      <c r="E98" s="3">
        <v>1</v>
      </c>
      <c r="F98" s="1" t="s">
        <v>33</v>
      </c>
      <c r="G98" s="1" t="s">
        <v>20</v>
      </c>
      <c r="H98" s="1" t="s">
        <v>20</v>
      </c>
      <c r="I98" s="1" t="s">
        <v>20</v>
      </c>
      <c r="J98" s="1" t="s">
        <v>20</v>
      </c>
      <c r="K98" s="1" t="s">
        <v>20</v>
      </c>
      <c r="L98" s="1" t="s">
        <v>20</v>
      </c>
      <c r="M98" s="1" t="s">
        <v>20</v>
      </c>
      <c r="N98" s="1" t="s">
        <v>20</v>
      </c>
      <c r="O98" s="1" t="s">
        <v>20</v>
      </c>
      <c r="P98" s="1" t="s">
        <v>20</v>
      </c>
    </row>
    <row r="99" spans="1:16" s="1" customFormat="1" x14ac:dyDescent="0.25">
      <c r="A99" s="1" t="s">
        <v>335</v>
      </c>
      <c r="B99" s="1">
        <v>6252</v>
      </c>
      <c r="C99" s="1">
        <v>4986438</v>
      </c>
      <c r="D99" s="3" t="s">
        <v>336</v>
      </c>
      <c r="E99" s="3">
        <v>1</v>
      </c>
      <c r="F99" s="1" t="s">
        <v>42</v>
      </c>
      <c r="G99" s="1" t="s">
        <v>20</v>
      </c>
      <c r="H99" s="1" t="s">
        <v>20</v>
      </c>
      <c r="I99" s="1" t="s">
        <v>20</v>
      </c>
      <c r="J99" s="1" t="s">
        <v>20</v>
      </c>
      <c r="K99" s="1" t="s">
        <v>20</v>
      </c>
      <c r="L99" s="1" t="s">
        <v>20</v>
      </c>
      <c r="M99" s="1" t="s">
        <v>20</v>
      </c>
      <c r="N99" s="1" t="s">
        <v>20</v>
      </c>
      <c r="O99" s="1" t="s">
        <v>20</v>
      </c>
      <c r="P99" s="1" t="s">
        <v>20</v>
      </c>
    </row>
    <row r="100" spans="1:16" s="1" customFormat="1" x14ac:dyDescent="0.25">
      <c r="A100" s="1" t="s">
        <v>337</v>
      </c>
      <c r="B100" s="1">
        <v>3731</v>
      </c>
      <c r="C100" s="1">
        <v>4986786</v>
      </c>
      <c r="D100" s="3" t="s">
        <v>338</v>
      </c>
      <c r="E100" s="3">
        <v>1</v>
      </c>
      <c r="F100" s="1" t="s">
        <v>35</v>
      </c>
      <c r="G100" s="1" t="s">
        <v>20</v>
      </c>
      <c r="H100" s="1" t="s">
        <v>20</v>
      </c>
      <c r="I100" s="1" t="s">
        <v>20</v>
      </c>
      <c r="J100" s="1" t="s">
        <v>20</v>
      </c>
      <c r="K100" s="1" t="s">
        <v>20</v>
      </c>
      <c r="L100" s="1" t="s">
        <v>20</v>
      </c>
      <c r="M100" s="1" t="s">
        <v>20</v>
      </c>
      <c r="N100" s="1" t="s">
        <v>20</v>
      </c>
      <c r="O100" s="1" t="s">
        <v>20</v>
      </c>
      <c r="P100" s="1" t="s">
        <v>20</v>
      </c>
    </row>
    <row r="101" spans="1:16" s="1" customFormat="1" x14ac:dyDescent="0.25">
      <c r="A101" s="1" t="s">
        <v>341</v>
      </c>
      <c r="B101" s="1">
        <v>3537</v>
      </c>
      <c r="C101" s="1">
        <v>4986774</v>
      </c>
      <c r="D101" s="3" t="s">
        <v>342</v>
      </c>
      <c r="E101" s="3">
        <v>1</v>
      </c>
      <c r="F101" s="1" t="s">
        <v>33</v>
      </c>
      <c r="G101" s="1" t="s">
        <v>20</v>
      </c>
      <c r="H101" s="1" t="s">
        <v>20</v>
      </c>
      <c r="I101" s="1" t="s">
        <v>20</v>
      </c>
      <c r="J101" s="1" t="s">
        <v>20</v>
      </c>
      <c r="K101" s="1" t="s">
        <v>20</v>
      </c>
      <c r="L101" s="1" t="s">
        <v>20</v>
      </c>
      <c r="M101" s="1" t="s">
        <v>20</v>
      </c>
      <c r="N101" s="1" t="s">
        <v>20</v>
      </c>
      <c r="O101" s="1" t="s">
        <v>20</v>
      </c>
      <c r="P101" s="1" t="s">
        <v>20</v>
      </c>
    </row>
    <row r="102" spans="1:16" s="1" customFormat="1" x14ac:dyDescent="0.25">
      <c r="A102" s="1" t="s">
        <v>343</v>
      </c>
      <c r="B102" s="1">
        <v>1066</v>
      </c>
      <c r="C102" s="1">
        <v>100001299</v>
      </c>
      <c r="D102" s="3" t="s">
        <v>344</v>
      </c>
      <c r="E102" s="3">
        <v>5</v>
      </c>
      <c r="F102" s="1" t="s">
        <v>33</v>
      </c>
      <c r="G102" s="1" t="s">
        <v>24</v>
      </c>
      <c r="H102" s="1" t="s">
        <v>51</v>
      </c>
      <c r="I102" s="1" t="s">
        <v>34</v>
      </c>
      <c r="J102" s="1" t="s">
        <v>35</v>
      </c>
      <c r="K102" s="1" t="s">
        <v>20</v>
      </c>
      <c r="L102" s="1" t="s">
        <v>20</v>
      </c>
      <c r="M102" s="1" t="s">
        <v>20</v>
      </c>
      <c r="N102" s="1" t="s">
        <v>20</v>
      </c>
      <c r="O102" s="1" t="s">
        <v>20</v>
      </c>
      <c r="P102" s="1" t="s">
        <v>20</v>
      </c>
    </row>
    <row r="103" spans="1:16" s="1" customFormat="1" x14ac:dyDescent="0.25">
      <c r="A103" s="1" t="s">
        <v>347</v>
      </c>
      <c r="B103" s="1">
        <v>5128</v>
      </c>
      <c r="C103" s="1">
        <v>100001368</v>
      </c>
      <c r="D103" s="3" t="s">
        <v>348</v>
      </c>
      <c r="E103" s="3">
        <v>3</v>
      </c>
      <c r="F103" s="1" t="s">
        <v>18</v>
      </c>
      <c r="G103" s="1" t="s">
        <v>24</v>
      </c>
      <c r="H103" s="1" t="s">
        <v>19</v>
      </c>
      <c r="I103" s="1" t="s">
        <v>20</v>
      </c>
      <c r="J103" s="1" t="s">
        <v>20</v>
      </c>
      <c r="K103" s="1" t="s">
        <v>20</v>
      </c>
      <c r="L103" s="1" t="s">
        <v>20</v>
      </c>
      <c r="M103" s="1" t="s">
        <v>20</v>
      </c>
      <c r="N103" s="1" t="s">
        <v>20</v>
      </c>
      <c r="O103" s="1" t="s">
        <v>20</v>
      </c>
      <c r="P103" s="1" t="s">
        <v>20</v>
      </c>
    </row>
    <row r="104" spans="1:16" s="1" customFormat="1" x14ac:dyDescent="0.25">
      <c r="A104" s="1" t="s">
        <v>353</v>
      </c>
      <c r="B104" s="1">
        <v>373</v>
      </c>
      <c r="C104" s="1">
        <v>4989241</v>
      </c>
      <c r="D104" s="3" t="s">
        <v>354</v>
      </c>
      <c r="E104" s="3">
        <v>4</v>
      </c>
      <c r="F104" s="1" t="s">
        <v>40</v>
      </c>
      <c r="G104" s="1" t="s">
        <v>41</v>
      </c>
      <c r="H104" s="1" t="s">
        <v>42</v>
      </c>
      <c r="I104" s="1" t="s">
        <v>19</v>
      </c>
      <c r="J104" s="1" t="s">
        <v>20</v>
      </c>
      <c r="K104" s="1" t="s">
        <v>20</v>
      </c>
      <c r="L104" s="1" t="s">
        <v>20</v>
      </c>
      <c r="M104" s="1" t="s">
        <v>20</v>
      </c>
      <c r="N104" s="1" t="s">
        <v>20</v>
      </c>
      <c r="O104" s="1" t="s">
        <v>20</v>
      </c>
      <c r="P104" s="1" t="s">
        <v>20</v>
      </c>
    </row>
    <row r="105" spans="1:16" s="1" customFormat="1" x14ac:dyDescent="0.25">
      <c r="A105" s="1" t="s">
        <v>360</v>
      </c>
      <c r="B105" s="1">
        <v>7856</v>
      </c>
      <c r="C105" s="1">
        <v>4987600</v>
      </c>
      <c r="D105" s="3" t="s">
        <v>361</v>
      </c>
      <c r="E105" s="3">
        <v>1</v>
      </c>
      <c r="F105" s="1" t="s">
        <v>18</v>
      </c>
      <c r="G105" s="1" t="s">
        <v>20</v>
      </c>
      <c r="H105" s="1" t="s">
        <v>20</v>
      </c>
      <c r="I105" s="1" t="s">
        <v>20</v>
      </c>
      <c r="J105" s="1" t="s">
        <v>20</v>
      </c>
      <c r="K105" s="1" t="s">
        <v>20</v>
      </c>
      <c r="L105" s="1" t="s">
        <v>20</v>
      </c>
      <c r="M105" s="1" t="s">
        <v>20</v>
      </c>
      <c r="N105" s="1" t="s">
        <v>20</v>
      </c>
      <c r="O105" s="1" t="s">
        <v>20</v>
      </c>
      <c r="P105" s="1" t="s">
        <v>20</v>
      </c>
    </row>
    <row r="106" spans="1:16" s="1" customFormat="1" x14ac:dyDescent="0.25">
      <c r="A106" s="1" t="s">
        <v>362</v>
      </c>
      <c r="B106" s="1">
        <v>5861</v>
      </c>
      <c r="C106" s="1">
        <v>4986433</v>
      </c>
      <c r="D106" s="3" t="s">
        <v>363</v>
      </c>
      <c r="E106" s="3">
        <v>1</v>
      </c>
      <c r="F106" s="1" t="s">
        <v>18</v>
      </c>
      <c r="G106" s="1" t="s">
        <v>20</v>
      </c>
      <c r="H106" s="1" t="s">
        <v>20</v>
      </c>
      <c r="I106" s="1" t="s">
        <v>20</v>
      </c>
      <c r="J106" s="1" t="s">
        <v>20</v>
      </c>
      <c r="K106" s="1" t="s">
        <v>20</v>
      </c>
      <c r="L106" s="1" t="s">
        <v>20</v>
      </c>
      <c r="M106" s="1" t="s">
        <v>20</v>
      </c>
      <c r="N106" s="1" t="s">
        <v>20</v>
      </c>
      <c r="O106" s="1" t="s">
        <v>20</v>
      </c>
      <c r="P106" s="1" t="s">
        <v>20</v>
      </c>
    </row>
    <row r="107" spans="1:16" s="1" customFormat="1" x14ac:dyDescent="0.25">
      <c r="A107" s="1" t="s">
        <v>364</v>
      </c>
      <c r="B107" s="1">
        <v>5916</v>
      </c>
      <c r="C107" s="1">
        <v>4987543</v>
      </c>
      <c r="D107" s="3" t="s">
        <v>365</v>
      </c>
      <c r="E107" s="3">
        <v>1</v>
      </c>
      <c r="F107" s="1" t="s">
        <v>39</v>
      </c>
      <c r="G107" s="1" t="s">
        <v>20</v>
      </c>
      <c r="H107" s="1" t="s">
        <v>20</v>
      </c>
      <c r="I107" s="1" t="s">
        <v>20</v>
      </c>
      <c r="J107" s="1" t="s">
        <v>20</v>
      </c>
      <c r="K107" s="1" t="s">
        <v>20</v>
      </c>
      <c r="L107" s="1" t="s">
        <v>20</v>
      </c>
      <c r="M107" s="1" t="s">
        <v>20</v>
      </c>
      <c r="N107" s="1" t="s">
        <v>20</v>
      </c>
      <c r="O107" s="1" t="s">
        <v>20</v>
      </c>
      <c r="P107" s="1" t="s">
        <v>20</v>
      </c>
    </row>
    <row r="108" spans="1:16" s="1" customFormat="1" x14ac:dyDescent="0.25">
      <c r="A108" s="1" t="s">
        <v>366</v>
      </c>
      <c r="B108" s="1">
        <v>866</v>
      </c>
      <c r="C108" s="1">
        <v>4986802</v>
      </c>
      <c r="D108" s="3" t="s">
        <v>367</v>
      </c>
      <c r="E108" s="3">
        <v>1</v>
      </c>
      <c r="F108" s="1" t="s">
        <v>35</v>
      </c>
      <c r="G108" s="1" t="s">
        <v>20</v>
      </c>
      <c r="H108" s="1" t="s">
        <v>20</v>
      </c>
      <c r="I108" s="1" t="s">
        <v>20</v>
      </c>
      <c r="J108" s="1" t="s">
        <v>20</v>
      </c>
      <c r="K108" s="1" t="s">
        <v>20</v>
      </c>
      <c r="L108" s="1" t="s">
        <v>20</v>
      </c>
      <c r="M108" s="1" t="s">
        <v>20</v>
      </c>
      <c r="N108" s="1" t="s">
        <v>20</v>
      </c>
      <c r="O108" s="1" t="s">
        <v>20</v>
      </c>
      <c r="P108" s="1" t="s">
        <v>20</v>
      </c>
    </row>
    <row r="109" spans="1:16" s="1" customFormat="1" x14ac:dyDescent="0.25">
      <c r="A109" s="1" t="s">
        <v>368</v>
      </c>
      <c r="B109" s="1">
        <v>3542</v>
      </c>
      <c r="C109" s="1">
        <v>4987623</v>
      </c>
      <c r="D109" s="3" t="s">
        <v>369</v>
      </c>
      <c r="E109" s="3">
        <v>1</v>
      </c>
      <c r="F109" s="1" t="s">
        <v>33</v>
      </c>
      <c r="G109" s="1" t="s">
        <v>20</v>
      </c>
      <c r="H109" s="1" t="s">
        <v>20</v>
      </c>
      <c r="I109" s="1" t="s">
        <v>20</v>
      </c>
      <c r="J109" s="1" t="s">
        <v>20</v>
      </c>
      <c r="K109" s="1" t="s">
        <v>20</v>
      </c>
      <c r="L109" s="1" t="s">
        <v>20</v>
      </c>
      <c r="M109" s="1" t="s">
        <v>20</v>
      </c>
      <c r="N109" s="1" t="s">
        <v>20</v>
      </c>
      <c r="O109" s="1" t="s">
        <v>20</v>
      </c>
      <c r="P109" s="1" t="s">
        <v>20</v>
      </c>
    </row>
    <row r="110" spans="1:16" s="1" customFormat="1" x14ac:dyDescent="0.25">
      <c r="A110" s="1" t="s">
        <v>370</v>
      </c>
      <c r="B110" s="1">
        <v>948</v>
      </c>
      <c r="C110" s="1">
        <v>4986466</v>
      </c>
      <c r="D110" s="3" t="s">
        <v>371</v>
      </c>
      <c r="E110" s="3">
        <v>1</v>
      </c>
      <c r="F110" s="1" t="s">
        <v>24</v>
      </c>
      <c r="G110" s="1" t="s">
        <v>20</v>
      </c>
      <c r="H110" s="1" t="s">
        <v>20</v>
      </c>
      <c r="I110" s="1" t="s">
        <v>20</v>
      </c>
      <c r="J110" s="1" t="s">
        <v>20</v>
      </c>
      <c r="K110" s="1" t="s">
        <v>20</v>
      </c>
      <c r="L110" s="1" t="s">
        <v>20</v>
      </c>
      <c r="M110" s="1" t="s">
        <v>20</v>
      </c>
      <c r="N110" s="1" t="s">
        <v>20</v>
      </c>
      <c r="O110" s="1" t="s">
        <v>20</v>
      </c>
      <c r="P110" s="1" t="s">
        <v>20</v>
      </c>
    </row>
    <row r="111" spans="1:16" s="1" customFormat="1" x14ac:dyDescent="0.25">
      <c r="A111" s="1" t="s">
        <v>375</v>
      </c>
      <c r="B111" s="1">
        <v>4733</v>
      </c>
      <c r="C111" s="1">
        <v>5998676</v>
      </c>
      <c r="D111" s="3" t="s">
        <v>376</v>
      </c>
      <c r="E111" s="3">
        <v>2</v>
      </c>
      <c r="F111" s="1" t="s">
        <v>70</v>
      </c>
      <c r="G111" s="1" t="s">
        <v>44</v>
      </c>
      <c r="H111" s="1" t="s">
        <v>20</v>
      </c>
      <c r="I111" s="1" t="s">
        <v>20</v>
      </c>
      <c r="J111" s="1" t="s">
        <v>20</v>
      </c>
      <c r="K111" s="1" t="s">
        <v>20</v>
      </c>
      <c r="L111" s="1" t="s">
        <v>20</v>
      </c>
      <c r="M111" s="1" t="s">
        <v>20</v>
      </c>
      <c r="N111" s="1" t="s">
        <v>20</v>
      </c>
      <c r="O111" s="1" t="s">
        <v>20</v>
      </c>
      <c r="P111" s="1" t="s">
        <v>20</v>
      </c>
    </row>
    <row r="112" spans="1:16" s="1" customFormat="1" x14ac:dyDescent="0.25">
      <c r="A112" s="1" t="s">
        <v>378</v>
      </c>
      <c r="B112" s="1">
        <v>6519</v>
      </c>
      <c r="C112" s="1">
        <v>4986739</v>
      </c>
      <c r="D112" s="3" t="s">
        <v>379</v>
      </c>
      <c r="E112" s="3">
        <v>1</v>
      </c>
      <c r="F112" s="1" t="s">
        <v>34</v>
      </c>
      <c r="G112" s="1" t="s">
        <v>20</v>
      </c>
      <c r="H112" s="1" t="s">
        <v>20</v>
      </c>
      <c r="I112" s="1" t="s">
        <v>20</v>
      </c>
      <c r="J112" s="1" t="s">
        <v>20</v>
      </c>
      <c r="K112" s="1" t="s">
        <v>20</v>
      </c>
      <c r="L112" s="1" t="s">
        <v>20</v>
      </c>
      <c r="M112" s="1" t="s">
        <v>20</v>
      </c>
      <c r="N112" s="1" t="s">
        <v>20</v>
      </c>
      <c r="O112" s="1" t="s">
        <v>20</v>
      </c>
      <c r="P112" s="1" t="s">
        <v>20</v>
      </c>
    </row>
    <row r="113" spans="1:16" s="1" customFormat="1" x14ac:dyDescent="0.25">
      <c r="A113" s="1" t="s">
        <v>380</v>
      </c>
      <c r="B113" s="1">
        <v>7174</v>
      </c>
      <c r="C113" s="1">
        <v>4986447</v>
      </c>
      <c r="D113" s="3" t="s">
        <v>381</v>
      </c>
      <c r="E113" s="3">
        <v>5</v>
      </c>
      <c r="F113" s="1" t="s">
        <v>38</v>
      </c>
      <c r="G113" s="1" t="s">
        <v>39</v>
      </c>
      <c r="H113" s="1" t="s">
        <v>41</v>
      </c>
      <c r="I113" s="1" t="s">
        <v>34</v>
      </c>
      <c r="J113" s="1" t="s">
        <v>35</v>
      </c>
      <c r="K113" s="1" t="s">
        <v>20</v>
      </c>
      <c r="L113" s="1" t="s">
        <v>20</v>
      </c>
      <c r="M113" s="1" t="s">
        <v>20</v>
      </c>
      <c r="N113" s="1" t="s">
        <v>20</v>
      </c>
      <c r="O113" s="1" t="s">
        <v>20</v>
      </c>
      <c r="P113" s="1" t="s">
        <v>20</v>
      </c>
    </row>
    <row r="114" spans="1:16" s="1" customFormat="1" x14ac:dyDescent="0.25">
      <c r="A114" s="1" t="s">
        <v>382</v>
      </c>
      <c r="B114" s="1">
        <v>6331</v>
      </c>
      <c r="C114" s="1">
        <v>4986741</v>
      </c>
      <c r="D114" s="3" t="s">
        <v>383</v>
      </c>
      <c r="E114" s="3">
        <v>1</v>
      </c>
      <c r="F114" s="1" t="s">
        <v>151</v>
      </c>
      <c r="G114" s="1" t="s">
        <v>20</v>
      </c>
      <c r="H114" s="1" t="s">
        <v>20</v>
      </c>
      <c r="I114" s="1" t="s">
        <v>20</v>
      </c>
      <c r="J114" s="1" t="s">
        <v>20</v>
      </c>
      <c r="K114" s="1" t="s">
        <v>20</v>
      </c>
      <c r="L114" s="1" t="s">
        <v>20</v>
      </c>
      <c r="M114" s="1" t="s">
        <v>20</v>
      </c>
      <c r="N114" s="1" t="s">
        <v>20</v>
      </c>
      <c r="O114" s="1" t="s">
        <v>20</v>
      </c>
      <c r="P114" s="1" t="s">
        <v>20</v>
      </c>
    </row>
    <row r="115" spans="1:16" s="1" customFormat="1" x14ac:dyDescent="0.25">
      <c r="A115" s="1" t="s">
        <v>384</v>
      </c>
      <c r="B115" s="1">
        <v>395</v>
      </c>
      <c r="C115" s="1">
        <v>4986339</v>
      </c>
      <c r="D115" s="3" t="s">
        <v>385</v>
      </c>
      <c r="E115" s="3">
        <v>8</v>
      </c>
      <c r="F115" s="1" t="s">
        <v>33</v>
      </c>
      <c r="G115" s="1" t="s">
        <v>151</v>
      </c>
      <c r="H115" s="1" t="s">
        <v>151</v>
      </c>
      <c r="I115" s="1" t="s">
        <v>42</v>
      </c>
      <c r="J115" s="1" t="s">
        <v>18</v>
      </c>
      <c r="K115" s="1" t="s">
        <v>51</v>
      </c>
      <c r="L115" s="1" t="s">
        <v>34</v>
      </c>
      <c r="M115" s="1" t="s">
        <v>19</v>
      </c>
      <c r="N115" s="1" t="s">
        <v>20</v>
      </c>
      <c r="O115" s="1" t="s">
        <v>20</v>
      </c>
      <c r="P115" s="1" t="s">
        <v>20</v>
      </c>
    </row>
    <row r="116" spans="1:16" s="1" customFormat="1" x14ac:dyDescent="0.25">
      <c r="A116" s="1" t="s">
        <v>386</v>
      </c>
      <c r="B116" s="1">
        <v>5587</v>
      </c>
      <c r="C116" s="1">
        <v>4986430</v>
      </c>
      <c r="D116" s="3" t="s">
        <v>387</v>
      </c>
      <c r="E116" s="3">
        <v>2</v>
      </c>
      <c r="F116" s="1" t="s">
        <v>41</v>
      </c>
      <c r="G116" s="1" t="s">
        <v>51</v>
      </c>
      <c r="H116" s="1" t="s">
        <v>20</v>
      </c>
      <c r="I116" s="1" t="s">
        <v>20</v>
      </c>
      <c r="J116" s="1" t="s">
        <v>20</v>
      </c>
      <c r="K116" s="1" t="s">
        <v>20</v>
      </c>
      <c r="L116" s="1" t="s">
        <v>20</v>
      </c>
      <c r="M116" s="1" t="s">
        <v>20</v>
      </c>
      <c r="N116" s="1" t="s">
        <v>20</v>
      </c>
      <c r="O116" s="1" t="s">
        <v>20</v>
      </c>
      <c r="P116" s="1" t="s">
        <v>20</v>
      </c>
    </row>
    <row r="117" spans="1:16" s="1" customFormat="1" x14ac:dyDescent="0.25">
      <c r="A117" s="1" t="s">
        <v>388</v>
      </c>
      <c r="B117" s="1">
        <v>5577</v>
      </c>
      <c r="C117" s="1">
        <v>4986726</v>
      </c>
      <c r="D117" s="3" t="s">
        <v>389</v>
      </c>
      <c r="E117" s="3">
        <v>2</v>
      </c>
      <c r="F117" s="1" t="s">
        <v>41</v>
      </c>
      <c r="G117" s="1" t="s">
        <v>51</v>
      </c>
      <c r="H117" s="1" t="s">
        <v>20</v>
      </c>
      <c r="I117" s="1" t="s">
        <v>20</v>
      </c>
      <c r="J117" s="1" t="s">
        <v>20</v>
      </c>
      <c r="K117" s="1" t="s">
        <v>20</v>
      </c>
      <c r="L117" s="1" t="s">
        <v>20</v>
      </c>
      <c r="M117" s="1" t="s">
        <v>20</v>
      </c>
      <c r="N117" s="1" t="s">
        <v>20</v>
      </c>
      <c r="O117" s="1" t="s">
        <v>20</v>
      </c>
      <c r="P117" s="1" t="s">
        <v>20</v>
      </c>
    </row>
    <row r="118" spans="1:16" s="1" customFormat="1" x14ac:dyDescent="0.25">
      <c r="A118" s="1" t="s">
        <v>390</v>
      </c>
      <c r="B118" s="1">
        <v>5625</v>
      </c>
      <c r="C118" s="1">
        <v>4986727</v>
      </c>
      <c r="D118" s="3" t="s">
        <v>391</v>
      </c>
      <c r="E118" s="3">
        <v>2</v>
      </c>
      <c r="F118" s="1" t="s">
        <v>24</v>
      </c>
      <c r="G118" s="1" t="s">
        <v>51</v>
      </c>
      <c r="H118" s="1" t="s">
        <v>20</v>
      </c>
      <c r="I118" s="1" t="s">
        <v>20</v>
      </c>
      <c r="J118" s="1" t="s">
        <v>20</v>
      </c>
      <c r="K118" s="1" t="s">
        <v>20</v>
      </c>
      <c r="L118" s="1" t="s">
        <v>20</v>
      </c>
      <c r="M118" s="1" t="s">
        <v>20</v>
      </c>
      <c r="N118" s="1" t="s">
        <v>20</v>
      </c>
      <c r="O118" s="1" t="s">
        <v>20</v>
      </c>
      <c r="P118" s="1" t="s">
        <v>20</v>
      </c>
    </row>
    <row r="119" spans="1:16" s="1" customFormat="1" x14ac:dyDescent="0.25">
      <c r="A119" s="1" t="s">
        <v>394</v>
      </c>
      <c r="B119" s="1">
        <v>207</v>
      </c>
      <c r="C119" s="1">
        <v>100001272</v>
      </c>
      <c r="D119" s="3" t="s">
        <v>395</v>
      </c>
      <c r="E119" s="3">
        <v>3</v>
      </c>
      <c r="F119" s="1" t="s">
        <v>33</v>
      </c>
      <c r="G119" s="1" t="s">
        <v>51</v>
      </c>
      <c r="H119" s="1" t="s">
        <v>19</v>
      </c>
      <c r="I119" s="1" t="s">
        <v>20</v>
      </c>
      <c r="J119" s="1" t="s">
        <v>20</v>
      </c>
      <c r="K119" s="1" t="s">
        <v>20</v>
      </c>
      <c r="L119" s="1" t="s">
        <v>20</v>
      </c>
      <c r="M119" s="1" t="s">
        <v>20</v>
      </c>
      <c r="N119" s="1" t="s">
        <v>20</v>
      </c>
      <c r="O119" s="1" t="s">
        <v>20</v>
      </c>
      <c r="P119" s="1" t="s">
        <v>20</v>
      </c>
    </row>
    <row r="120" spans="1:16" s="1" customFormat="1" x14ac:dyDescent="0.25">
      <c r="A120" s="1" t="s">
        <v>396</v>
      </c>
      <c r="B120" s="1">
        <v>7670</v>
      </c>
      <c r="C120" s="1">
        <v>4987595</v>
      </c>
      <c r="D120" s="3" t="s">
        <v>397</v>
      </c>
      <c r="E120" s="3">
        <v>3</v>
      </c>
      <c r="F120" s="1" t="s">
        <v>18</v>
      </c>
      <c r="G120" s="1" t="s">
        <v>51</v>
      </c>
      <c r="H120" s="1" t="s">
        <v>19</v>
      </c>
      <c r="I120" s="1" t="s">
        <v>20</v>
      </c>
      <c r="J120" s="1" t="s">
        <v>20</v>
      </c>
      <c r="K120" s="1" t="s">
        <v>20</v>
      </c>
      <c r="L120" s="1" t="s">
        <v>20</v>
      </c>
      <c r="M120" s="1" t="s">
        <v>20</v>
      </c>
      <c r="N120" s="1" t="s">
        <v>20</v>
      </c>
      <c r="O120" s="1" t="s">
        <v>20</v>
      </c>
      <c r="P120" s="1" t="s">
        <v>20</v>
      </c>
    </row>
    <row r="121" spans="1:16" s="1" customFormat="1" x14ac:dyDescent="0.25">
      <c r="A121" s="1" t="s">
        <v>399</v>
      </c>
      <c r="B121" s="1">
        <v>1945</v>
      </c>
      <c r="C121" s="1">
        <v>4986325</v>
      </c>
      <c r="D121" s="3" t="s">
        <v>400</v>
      </c>
      <c r="E121" s="3">
        <v>9</v>
      </c>
      <c r="F121" s="1" t="s">
        <v>38</v>
      </c>
      <c r="G121" s="1" t="s">
        <v>401</v>
      </c>
      <c r="H121" s="1" t="s">
        <v>40</v>
      </c>
      <c r="I121" s="1" t="s">
        <v>151</v>
      </c>
      <c r="J121" s="1" t="s">
        <v>41</v>
      </c>
      <c r="K121" s="1" t="s">
        <v>42</v>
      </c>
      <c r="L121" s="1" t="s">
        <v>43</v>
      </c>
      <c r="M121" s="1" t="s">
        <v>18</v>
      </c>
      <c r="N121" s="1" t="s">
        <v>35</v>
      </c>
      <c r="O121" s="1" t="s">
        <v>20</v>
      </c>
      <c r="P121" s="1" t="s">
        <v>20</v>
      </c>
    </row>
    <row r="122" spans="1:16" s="1" customFormat="1" x14ac:dyDescent="0.25">
      <c r="A122" s="1" t="s">
        <v>406</v>
      </c>
      <c r="B122" s="1">
        <v>3457</v>
      </c>
      <c r="C122" s="1">
        <v>4989420</v>
      </c>
      <c r="D122" s="3" t="s">
        <v>407</v>
      </c>
      <c r="E122" s="3">
        <v>1</v>
      </c>
      <c r="F122" s="1" t="s">
        <v>35</v>
      </c>
      <c r="G122" s="1" t="s">
        <v>20</v>
      </c>
      <c r="H122" s="1" t="s">
        <v>20</v>
      </c>
      <c r="I122" s="1" t="s">
        <v>20</v>
      </c>
      <c r="J122" s="1" t="s">
        <v>20</v>
      </c>
      <c r="K122" s="1" t="s">
        <v>20</v>
      </c>
      <c r="L122" s="1" t="s">
        <v>20</v>
      </c>
      <c r="M122" s="1" t="s">
        <v>20</v>
      </c>
      <c r="N122" s="1" t="s">
        <v>20</v>
      </c>
      <c r="O122" s="1" t="s">
        <v>20</v>
      </c>
      <c r="P122" s="1" t="s">
        <v>20</v>
      </c>
    </row>
    <row r="123" spans="1:16" s="1" customFormat="1" x14ac:dyDescent="0.25">
      <c r="A123" s="1" t="s">
        <v>409</v>
      </c>
      <c r="B123" s="1">
        <v>235</v>
      </c>
      <c r="C123" s="1">
        <v>100001273</v>
      </c>
      <c r="D123" s="3" t="s">
        <v>410</v>
      </c>
      <c r="E123" s="3">
        <v>2</v>
      </c>
      <c r="F123" s="1" t="s">
        <v>33</v>
      </c>
      <c r="G123" s="1" t="s">
        <v>19</v>
      </c>
      <c r="H123" s="1" t="s">
        <v>20</v>
      </c>
      <c r="I123" s="1" t="s">
        <v>20</v>
      </c>
      <c r="J123" s="1" t="s">
        <v>20</v>
      </c>
      <c r="K123" s="1" t="s">
        <v>20</v>
      </c>
      <c r="L123" s="1" t="s">
        <v>20</v>
      </c>
      <c r="M123" s="1" t="s">
        <v>20</v>
      </c>
      <c r="N123" s="1" t="s">
        <v>20</v>
      </c>
      <c r="O123" s="1" t="s">
        <v>20</v>
      </c>
      <c r="P123" s="1" t="s">
        <v>20</v>
      </c>
    </row>
    <row r="124" spans="1:16" s="1" customFormat="1" x14ac:dyDescent="0.25">
      <c r="A124" s="1" t="s">
        <v>411</v>
      </c>
      <c r="B124" s="1">
        <v>4161</v>
      </c>
      <c r="C124" s="1">
        <v>4987640</v>
      </c>
      <c r="D124" s="3" t="s">
        <v>412</v>
      </c>
      <c r="E124" s="3">
        <v>1</v>
      </c>
      <c r="F124" s="1" t="s">
        <v>35</v>
      </c>
      <c r="G124" s="1" t="s">
        <v>20</v>
      </c>
      <c r="H124" s="1" t="s">
        <v>20</v>
      </c>
      <c r="I124" s="1" t="s">
        <v>20</v>
      </c>
      <c r="J124" s="1" t="s">
        <v>20</v>
      </c>
      <c r="K124" s="1" t="s">
        <v>20</v>
      </c>
      <c r="L124" s="1" t="s">
        <v>20</v>
      </c>
      <c r="M124" s="1" t="s">
        <v>20</v>
      </c>
      <c r="N124" s="1" t="s">
        <v>20</v>
      </c>
      <c r="O124" s="1" t="s">
        <v>20</v>
      </c>
      <c r="P124" s="1" t="s">
        <v>20</v>
      </c>
    </row>
    <row r="125" spans="1:16" s="1" customFormat="1" x14ac:dyDescent="0.25">
      <c r="A125" s="1" t="s">
        <v>411</v>
      </c>
      <c r="B125" s="1">
        <v>4160</v>
      </c>
      <c r="C125" s="1">
        <v>4986796</v>
      </c>
      <c r="D125" s="3" t="s">
        <v>413</v>
      </c>
      <c r="E125" s="3">
        <v>1</v>
      </c>
      <c r="F125" s="1" t="s">
        <v>35</v>
      </c>
      <c r="G125" s="1" t="s">
        <v>20</v>
      </c>
      <c r="H125" s="1" t="s">
        <v>20</v>
      </c>
      <c r="I125" s="1" t="s">
        <v>20</v>
      </c>
      <c r="J125" s="1" t="s">
        <v>20</v>
      </c>
      <c r="K125" s="1" t="s">
        <v>20</v>
      </c>
      <c r="L125" s="1" t="s">
        <v>20</v>
      </c>
      <c r="M125" s="1" t="s">
        <v>20</v>
      </c>
      <c r="N125" s="1" t="s">
        <v>20</v>
      </c>
      <c r="O125" s="1" t="s">
        <v>20</v>
      </c>
      <c r="P125" s="1" t="s">
        <v>20</v>
      </c>
    </row>
    <row r="126" spans="1:16" s="1" customFormat="1" x14ac:dyDescent="0.25">
      <c r="A126" s="1" t="s">
        <v>414</v>
      </c>
      <c r="B126" s="1">
        <v>6120</v>
      </c>
      <c r="C126" s="1">
        <v>4986746</v>
      </c>
      <c r="D126" s="3" t="s">
        <v>415</v>
      </c>
      <c r="E126" s="3">
        <v>2</v>
      </c>
      <c r="F126" s="1" t="s">
        <v>70</v>
      </c>
      <c r="G126" s="1" t="s">
        <v>51</v>
      </c>
      <c r="H126" s="1" t="s">
        <v>20</v>
      </c>
      <c r="I126" s="1" t="s">
        <v>20</v>
      </c>
      <c r="J126" s="1" t="s">
        <v>20</v>
      </c>
      <c r="K126" s="1" t="s">
        <v>20</v>
      </c>
      <c r="L126" s="1" t="s">
        <v>20</v>
      </c>
      <c r="M126" s="1" t="s">
        <v>20</v>
      </c>
      <c r="N126" s="1" t="s">
        <v>20</v>
      </c>
      <c r="O126" s="1" t="s">
        <v>20</v>
      </c>
      <c r="P126" s="1" t="s">
        <v>20</v>
      </c>
    </row>
    <row r="127" spans="1:16" s="1" customFormat="1" x14ac:dyDescent="0.25">
      <c r="A127" s="1" t="s">
        <v>416</v>
      </c>
      <c r="B127" s="1">
        <v>6099</v>
      </c>
      <c r="C127" s="1">
        <v>4999797</v>
      </c>
      <c r="D127" s="3" t="s">
        <v>417</v>
      </c>
      <c r="E127" s="3">
        <v>2</v>
      </c>
      <c r="F127" s="1" t="s">
        <v>70</v>
      </c>
      <c r="G127" s="1" t="s">
        <v>24</v>
      </c>
      <c r="H127" s="1" t="s">
        <v>20</v>
      </c>
      <c r="I127" s="1" t="s">
        <v>20</v>
      </c>
      <c r="J127" s="1" t="s">
        <v>20</v>
      </c>
      <c r="K127" s="1" t="s">
        <v>20</v>
      </c>
      <c r="L127" s="1" t="s">
        <v>20</v>
      </c>
      <c r="M127" s="1" t="s">
        <v>20</v>
      </c>
      <c r="N127" s="1" t="s">
        <v>20</v>
      </c>
      <c r="O127" s="1" t="s">
        <v>20</v>
      </c>
      <c r="P127" s="1" t="s">
        <v>20</v>
      </c>
    </row>
    <row r="128" spans="1:16" s="1" customFormat="1" x14ac:dyDescent="0.25">
      <c r="A128" s="1" t="s">
        <v>418</v>
      </c>
      <c r="B128" s="1">
        <v>6096</v>
      </c>
      <c r="C128" s="1">
        <v>4987578</v>
      </c>
      <c r="D128" s="3" t="s">
        <v>419</v>
      </c>
      <c r="E128" s="3">
        <v>1</v>
      </c>
      <c r="F128" s="1" t="s">
        <v>24</v>
      </c>
      <c r="G128" s="1" t="s">
        <v>20</v>
      </c>
      <c r="H128" s="1" t="s">
        <v>20</v>
      </c>
      <c r="I128" s="1" t="s">
        <v>20</v>
      </c>
      <c r="J128" s="1" t="s">
        <v>20</v>
      </c>
      <c r="K128" s="1" t="s">
        <v>20</v>
      </c>
      <c r="L128" s="1" t="s">
        <v>20</v>
      </c>
      <c r="M128" s="1" t="s">
        <v>20</v>
      </c>
      <c r="N128" s="1" t="s">
        <v>20</v>
      </c>
      <c r="O128" s="1" t="s">
        <v>20</v>
      </c>
      <c r="P128" s="1" t="s">
        <v>20</v>
      </c>
    </row>
    <row r="129" spans="1:16" s="1" customFormat="1" x14ac:dyDescent="0.25">
      <c r="A129" s="1" t="s">
        <v>420</v>
      </c>
      <c r="B129" s="1">
        <v>6113</v>
      </c>
      <c r="C129" s="1">
        <v>4986442</v>
      </c>
      <c r="D129" s="3" t="s">
        <v>421</v>
      </c>
      <c r="E129" s="3">
        <v>1</v>
      </c>
      <c r="F129" s="1" t="s">
        <v>51</v>
      </c>
      <c r="G129" s="1" t="s">
        <v>20</v>
      </c>
      <c r="H129" s="1" t="s">
        <v>20</v>
      </c>
      <c r="I129" s="1" t="s">
        <v>20</v>
      </c>
      <c r="J129" s="1" t="s">
        <v>20</v>
      </c>
      <c r="K129" s="1" t="s">
        <v>20</v>
      </c>
      <c r="L129" s="1" t="s">
        <v>20</v>
      </c>
      <c r="M129" s="1" t="s">
        <v>20</v>
      </c>
      <c r="N129" s="1" t="s">
        <v>20</v>
      </c>
      <c r="O129" s="1" t="s">
        <v>20</v>
      </c>
      <c r="P129" s="1" t="s">
        <v>20</v>
      </c>
    </row>
    <row r="130" spans="1:16" s="1" customFormat="1" x14ac:dyDescent="0.25">
      <c r="A130" s="1" t="s">
        <v>422</v>
      </c>
      <c r="B130" s="1">
        <v>2983</v>
      </c>
      <c r="C130" s="1">
        <v>100001295</v>
      </c>
      <c r="D130" s="3" t="s">
        <v>423</v>
      </c>
      <c r="E130" s="3">
        <v>1</v>
      </c>
      <c r="F130" s="1" t="s">
        <v>19</v>
      </c>
      <c r="G130" s="1" t="s">
        <v>20</v>
      </c>
      <c r="H130" s="1" t="s">
        <v>20</v>
      </c>
      <c r="I130" s="1" t="s">
        <v>20</v>
      </c>
      <c r="J130" s="1" t="s">
        <v>20</v>
      </c>
      <c r="K130" s="1" t="s">
        <v>20</v>
      </c>
      <c r="L130" s="1" t="s">
        <v>20</v>
      </c>
      <c r="M130" s="1" t="s">
        <v>20</v>
      </c>
      <c r="N130" s="1" t="s">
        <v>20</v>
      </c>
      <c r="O130" s="1" t="s">
        <v>20</v>
      </c>
      <c r="P130" s="1" t="s">
        <v>20</v>
      </c>
    </row>
    <row r="131" spans="1:16" s="1" customFormat="1" x14ac:dyDescent="0.25">
      <c r="A131" s="1" t="s">
        <v>424</v>
      </c>
      <c r="B131" s="1">
        <v>2067</v>
      </c>
      <c r="C131" s="1">
        <v>100001287</v>
      </c>
      <c r="D131" s="3" t="s">
        <v>425</v>
      </c>
      <c r="E131" s="3">
        <v>1</v>
      </c>
      <c r="F131" s="1" t="s">
        <v>35</v>
      </c>
      <c r="G131" s="1" t="s">
        <v>20</v>
      </c>
      <c r="H131" s="1" t="s">
        <v>20</v>
      </c>
      <c r="I131" s="1" t="s">
        <v>20</v>
      </c>
      <c r="J131" s="1" t="s">
        <v>20</v>
      </c>
      <c r="K131" s="1" t="s">
        <v>20</v>
      </c>
      <c r="L131" s="1" t="s">
        <v>20</v>
      </c>
      <c r="M131" s="1" t="s">
        <v>20</v>
      </c>
      <c r="N131" s="1" t="s">
        <v>20</v>
      </c>
      <c r="O131" s="1" t="s">
        <v>20</v>
      </c>
      <c r="P131" s="1" t="s">
        <v>20</v>
      </c>
    </row>
    <row r="132" spans="1:16" s="1" customFormat="1" x14ac:dyDescent="0.25">
      <c r="A132" s="1" t="s">
        <v>427</v>
      </c>
      <c r="B132" s="1">
        <v>940</v>
      </c>
      <c r="C132" s="1">
        <v>4986805</v>
      </c>
      <c r="D132" s="3" t="s">
        <v>428</v>
      </c>
      <c r="E132" s="3">
        <v>2</v>
      </c>
      <c r="F132" s="1" t="s">
        <v>34</v>
      </c>
      <c r="G132" s="1" t="s">
        <v>35</v>
      </c>
      <c r="H132" s="1" t="s">
        <v>20</v>
      </c>
      <c r="I132" s="1" t="s">
        <v>20</v>
      </c>
      <c r="J132" s="1" t="s">
        <v>20</v>
      </c>
      <c r="K132" s="1" t="s">
        <v>20</v>
      </c>
      <c r="L132" s="1" t="s">
        <v>20</v>
      </c>
      <c r="M132" s="1" t="s">
        <v>20</v>
      </c>
      <c r="N132" s="1" t="s">
        <v>20</v>
      </c>
      <c r="O132" s="1" t="s">
        <v>20</v>
      </c>
      <c r="P132" s="1" t="s">
        <v>20</v>
      </c>
    </row>
    <row r="133" spans="1:16" s="1" customFormat="1" x14ac:dyDescent="0.25">
      <c r="A133" s="1" t="s">
        <v>433</v>
      </c>
      <c r="B133" s="1">
        <v>2654</v>
      </c>
      <c r="C133" s="1">
        <v>4986454</v>
      </c>
      <c r="D133" s="3" t="s">
        <v>434</v>
      </c>
      <c r="E133" s="3">
        <v>1</v>
      </c>
      <c r="F133" s="1" t="s">
        <v>33</v>
      </c>
      <c r="G133" s="1" t="s">
        <v>20</v>
      </c>
      <c r="H133" s="1" t="s">
        <v>20</v>
      </c>
      <c r="I133" s="1" t="s">
        <v>20</v>
      </c>
      <c r="J133" s="1" t="s">
        <v>20</v>
      </c>
      <c r="K133" s="1" t="s">
        <v>20</v>
      </c>
      <c r="L133" s="1" t="s">
        <v>20</v>
      </c>
      <c r="M133" s="1" t="s">
        <v>20</v>
      </c>
      <c r="N133" s="1" t="s">
        <v>20</v>
      </c>
      <c r="O133" s="1" t="s">
        <v>20</v>
      </c>
      <c r="P133" s="1" t="s">
        <v>20</v>
      </c>
    </row>
    <row r="134" spans="1:16" s="1" customFormat="1" x14ac:dyDescent="0.25">
      <c r="A134" s="1" t="s">
        <v>437</v>
      </c>
      <c r="B134" s="1">
        <v>8704</v>
      </c>
      <c r="C134" s="1">
        <v>4986765</v>
      </c>
      <c r="D134" s="3" t="s">
        <v>438</v>
      </c>
      <c r="E134" s="3">
        <v>3</v>
      </c>
      <c r="F134" s="1" t="s">
        <v>39</v>
      </c>
      <c r="G134" s="1" t="s">
        <v>41</v>
      </c>
      <c r="H134" s="1" t="s">
        <v>24</v>
      </c>
      <c r="I134" s="1" t="s">
        <v>20</v>
      </c>
      <c r="J134" s="1" t="s">
        <v>20</v>
      </c>
      <c r="K134" s="1" t="s">
        <v>20</v>
      </c>
      <c r="L134" s="1" t="s">
        <v>20</v>
      </c>
      <c r="M134" s="1" t="s">
        <v>20</v>
      </c>
      <c r="N134" s="1" t="s">
        <v>20</v>
      </c>
      <c r="O134" s="1" t="s">
        <v>20</v>
      </c>
      <c r="P134" s="1" t="s">
        <v>20</v>
      </c>
    </row>
    <row r="135" spans="1:16" s="1" customFormat="1" x14ac:dyDescent="0.25">
      <c r="A135" s="1" t="s">
        <v>439</v>
      </c>
      <c r="B135" s="1">
        <v>31</v>
      </c>
      <c r="C135" s="3" t="s">
        <v>499</v>
      </c>
      <c r="D135" s="3" t="s">
        <v>440</v>
      </c>
      <c r="E135" s="3">
        <v>9</v>
      </c>
      <c r="F135" s="1" t="s">
        <v>33</v>
      </c>
      <c r="G135" s="1" t="s">
        <v>151</v>
      </c>
      <c r="H135" s="1" t="s">
        <v>41</v>
      </c>
      <c r="I135" s="1" t="s">
        <v>42</v>
      </c>
      <c r="J135" s="1" t="s">
        <v>43</v>
      </c>
      <c r="K135" s="1" t="s">
        <v>44</v>
      </c>
      <c r="L135" s="1" t="s">
        <v>24</v>
      </c>
      <c r="M135" s="1" t="s">
        <v>51</v>
      </c>
      <c r="N135" s="1" t="s">
        <v>34</v>
      </c>
      <c r="O135" s="1" t="s">
        <v>20</v>
      </c>
      <c r="P135" s="1" t="s">
        <v>20</v>
      </c>
    </row>
    <row r="136" spans="1:16" s="1" customFormat="1" x14ac:dyDescent="0.25">
      <c r="A136" s="1" t="s">
        <v>441</v>
      </c>
      <c r="B136" s="1">
        <v>3534</v>
      </c>
      <c r="C136" s="1">
        <v>4986782</v>
      </c>
      <c r="D136" s="3" t="s">
        <v>442</v>
      </c>
      <c r="E136" s="3">
        <v>1</v>
      </c>
      <c r="F136" s="1" t="s">
        <v>35</v>
      </c>
      <c r="G136" s="1" t="s">
        <v>20</v>
      </c>
      <c r="H136" s="1" t="s">
        <v>20</v>
      </c>
      <c r="I136" s="1" t="s">
        <v>20</v>
      </c>
      <c r="J136" s="1" t="s">
        <v>20</v>
      </c>
      <c r="K136" s="1" t="s">
        <v>20</v>
      </c>
      <c r="L136" s="1" t="s">
        <v>20</v>
      </c>
      <c r="M136" s="1" t="s">
        <v>20</v>
      </c>
      <c r="N136" s="1" t="s">
        <v>20</v>
      </c>
      <c r="O136" s="1" t="s">
        <v>20</v>
      </c>
      <c r="P136" s="1" t="s">
        <v>20</v>
      </c>
    </row>
    <row r="137" spans="1:16" s="1" customFormat="1" x14ac:dyDescent="0.25">
      <c r="A137" s="1" t="s">
        <v>443</v>
      </c>
      <c r="B137" s="1">
        <v>4330</v>
      </c>
      <c r="C137" s="1">
        <v>4986800</v>
      </c>
      <c r="D137" s="3" t="s">
        <v>444</v>
      </c>
      <c r="E137" s="3">
        <v>1</v>
      </c>
      <c r="F137" s="1" t="s">
        <v>35</v>
      </c>
      <c r="G137" s="1" t="s">
        <v>20</v>
      </c>
      <c r="H137" s="1" t="s">
        <v>20</v>
      </c>
      <c r="I137" s="1" t="s">
        <v>20</v>
      </c>
      <c r="J137" s="1" t="s">
        <v>20</v>
      </c>
      <c r="K137" s="1" t="s">
        <v>20</v>
      </c>
      <c r="L137" s="1" t="s">
        <v>20</v>
      </c>
      <c r="M137" s="1" t="s">
        <v>20</v>
      </c>
      <c r="N137" s="1" t="s">
        <v>20</v>
      </c>
      <c r="O137" s="1" t="s">
        <v>20</v>
      </c>
      <c r="P137" s="1" t="s">
        <v>20</v>
      </c>
    </row>
    <row r="138" spans="1:16" s="1" customFormat="1" x14ac:dyDescent="0.25">
      <c r="A138" s="1" t="s">
        <v>446</v>
      </c>
      <c r="B138" s="1">
        <v>5246</v>
      </c>
      <c r="C138" s="1">
        <v>4986712</v>
      </c>
      <c r="D138" s="3" t="s">
        <v>447</v>
      </c>
      <c r="E138" s="3">
        <v>3</v>
      </c>
      <c r="F138" s="1" t="s">
        <v>151</v>
      </c>
      <c r="G138" s="1" t="s">
        <v>18</v>
      </c>
      <c r="H138" s="1" t="s">
        <v>35</v>
      </c>
      <c r="I138" s="1" t="s">
        <v>20</v>
      </c>
      <c r="J138" s="1" t="s">
        <v>20</v>
      </c>
      <c r="K138" s="1" t="s">
        <v>20</v>
      </c>
      <c r="L138" s="1" t="s">
        <v>20</v>
      </c>
      <c r="M138" s="1" t="s">
        <v>20</v>
      </c>
      <c r="N138" s="1" t="s">
        <v>20</v>
      </c>
      <c r="O138" s="1" t="s">
        <v>20</v>
      </c>
      <c r="P138" s="1" t="s">
        <v>20</v>
      </c>
    </row>
    <row r="139" spans="1:16" s="1" customFormat="1" x14ac:dyDescent="0.25">
      <c r="A139" s="1" t="s">
        <v>448</v>
      </c>
      <c r="B139" s="1">
        <v>5258</v>
      </c>
      <c r="C139" s="1">
        <v>4987491</v>
      </c>
      <c r="D139" s="3" t="s">
        <v>449</v>
      </c>
      <c r="E139" s="3">
        <v>1</v>
      </c>
      <c r="F139" s="1" t="s">
        <v>19</v>
      </c>
      <c r="G139" s="1" t="s">
        <v>20</v>
      </c>
      <c r="H139" s="1" t="s">
        <v>20</v>
      </c>
      <c r="I139" s="1" t="s">
        <v>20</v>
      </c>
      <c r="J139" s="1" t="s">
        <v>20</v>
      </c>
      <c r="K139" s="1" t="s">
        <v>20</v>
      </c>
      <c r="L139" s="1" t="s">
        <v>20</v>
      </c>
      <c r="M139" s="1" t="s">
        <v>20</v>
      </c>
      <c r="N139" s="1" t="s">
        <v>20</v>
      </c>
      <c r="O139" s="1" t="s">
        <v>20</v>
      </c>
      <c r="P139" s="1" t="s">
        <v>20</v>
      </c>
    </row>
    <row r="140" spans="1:16" s="1" customFormat="1" x14ac:dyDescent="0.25">
      <c r="A140" s="1" t="s">
        <v>455</v>
      </c>
      <c r="B140" s="1">
        <v>434</v>
      </c>
      <c r="C140" s="1">
        <v>4986444</v>
      </c>
      <c r="D140" s="3" t="s">
        <v>456</v>
      </c>
      <c r="E140" s="3">
        <v>2</v>
      </c>
      <c r="F140" s="1" t="s">
        <v>24</v>
      </c>
      <c r="G140" s="1" t="s">
        <v>35</v>
      </c>
      <c r="H140" s="1" t="s">
        <v>20</v>
      </c>
      <c r="I140" s="1" t="s">
        <v>20</v>
      </c>
      <c r="J140" s="1" t="s">
        <v>20</v>
      </c>
      <c r="K140" s="1" t="s">
        <v>20</v>
      </c>
      <c r="L140" s="1" t="s">
        <v>20</v>
      </c>
      <c r="M140" s="1" t="s">
        <v>20</v>
      </c>
      <c r="N140" s="1" t="s">
        <v>20</v>
      </c>
      <c r="O140" s="1" t="s">
        <v>20</v>
      </c>
      <c r="P140" s="1" t="s">
        <v>20</v>
      </c>
    </row>
    <row r="141" spans="1:16" s="1" customFormat="1" x14ac:dyDescent="0.25">
      <c r="A141" s="1" t="s">
        <v>463</v>
      </c>
      <c r="B141" s="1">
        <v>1591</v>
      </c>
      <c r="C141" s="1">
        <v>100001296</v>
      </c>
      <c r="D141" s="3" t="s">
        <v>464</v>
      </c>
      <c r="E141" s="3">
        <v>3</v>
      </c>
      <c r="F141" s="1" t="s">
        <v>33</v>
      </c>
      <c r="G141" s="1" t="s">
        <v>51</v>
      </c>
      <c r="H141" s="1" t="s">
        <v>35</v>
      </c>
      <c r="I141" s="1" t="s">
        <v>20</v>
      </c>
      <c r="J141" s="1" t="s">
        <v>20</v>
      </c>
      <c r="K141" s="1" t="s">
        <v>20</v>
      </c>
      <c r="L141" s="1" t="s">
        <v>20</v>
      </c>
      <c r="M141" s="1" t="s">
        <v>20</v>
      </c>
      <c r="N141" s="1" t="s">
        <v>20</v>
      </c>
      <c r="O141" s="1" t="s">
        <v>20</v>
      </c>
      <c r="P141" s="1" t="s">
        <v>20</v>
      </c>
    </row>
    <row r="142" spans="1:16" s="1" customFormat="1" x14ac:dyDescent="0.25">
      <c r="A142" s="1" t="s">
        <v>472</v>
      </c>
      <c r="B142" s="1">
        <v>7989</v>
      </c>
      <c r="C142" s="1">
        <v>4986769</v>
      </c>
      <c r="D142" s="3" t="s">
        <v>473</v>
      </c>
      <c r="E142" s="3">
        <v>5</v>
      </c>
      <c r="F142" s="1" t="s">
        <v>38</v>
      </c>
      <c r="G142" s="1" t="s">
        <v>51</v>
      </c>
      <c r="H142" s="1" t="s">
        <v>34</v>
      </c>
      <c r="I142" s="1" t="s">
        <v>19</v>
      </c>
      <c r="J142" s="1" t="s">
        <v>35</v>
      </c>
      <c r="K142" s="1" t="s">
        <v>20</v>
      </c>
      <c r="L142" s="1" t="s">
        <v>20</v>
      </c>
      <c r="M142" s="1" t="s">
        <v>20</v>
      </c>
      <c r="N142" s="1" t="s">
        <v>20</v>
      </c>
      <c r="O142" s="1" t="s">
        <v>20</v>
      </c>
      <c r="P142" s="1" t="s">
        <v>20</v>
      </c>
    </row>
    <row r="143" spans="1:16" s="1" customFormat="1" x14ac:dyDescent="0.25">
      <c r="A143" s="1" t="s">
        <v>475</v>
      </c>
      <c r="B143" s="1">
        <v>889</v>
      </c>
      <c r="C143" s="1">
        <v>4989519</v>
      </c>
      <c r="D143" s="3" t="s">
        <v>476</v>
      </c>
      <c r="E143" s="3">
        <v>1</v>
      </c>
      <c r="F143" s="1" t="s">
        <v>24</v>
      </c>
      <c r="G143" s="1" t="s">
        <v>20</v>
      </c>
      <c r="H143" s="1" t="s">
        <v>20</v>
      </c>
      <c r="I143" s="1" t="s">
        <v>20</v>
      </c>
      <c r="J143" s="1" t="s">
        <v>20</v>
      </c>
      <c r="K143" s="1" t="s">
        <v>20</v>
      </c>
      <c r="L143" s="1" t="s">
        <v>20</v>
      </c>
      <c r="M143" s="1" t="s">
        <v>20</v>
      </c>
      <c r="N143" s="1" t="s">
        <v>20</v>
      </c>
      <c r="O143" s="1" t="s">
        <v>20</v>
      </c>
      <c r="P143" s="1" t="s">
        <v>20</v>
      </c>
    </row>
    <row r="144" spans="1:16" s="1" customFormat="1" x14ac:dyDescent="0.25">
      <c r="A144" s="1" t="s">
        <v>477</v>
      </c>
      <c r="B144" s="1">
        <v>882</v>
      </c>
      <c r="C144" s="1">
        <v>4989508</v>
      </c>
      <c r="D144" s="3" t="s">
        <v>478</v>
      </c>
      <c r="E144" s="3">
        <v>3</v>
      </c>
      <c r="F144" s="1" t="s">
        <v>38</v>
      </c>
      <c r="G144" s="1" t="s">
        <v>51</v>
      </c>
      <c r="H144" s="1" t="s">
        <v>19</v>
      </c>
      <c r="I144" s="1" t="s">
        <v>20</v>
      </c>
      <c r="J144" s="1" t="s">
        <v>20</v>
      </c>
      <c r="K144" s="1" t="s">
        <v>20</v>
      </c>
      <c r="L144" s="1" t="s">
        <v>20</v>
      </c>
      <c r="M144" s="1" t="s">
        <v>20</v>
      </c>
      <c r="N144" s="1" t="s">
        <v>20</v>
      </c>
      <c r="O144" s="1" t="s">
        <v>20</v>
      </c>
      <c r="P144" s="1" t="s">
        <v>20</v>
      </c>
    </row>
    <row r="145" spans="1:16" s="1" customFormat="1" x14ac:dyDescent="0.25">
      <c r="A145" s="1" t="s">
        <v>479</v>
      </c>
      <c r="B145" s="1">
        <v>881</v>
      </c>
      <c r="C145" s="1">
        <v>4989507</v>
      </c>
      <c r="D145" s="3" t="s">
        <v>480</v>
      </c>
      <c r="E145" s="3">
        <v>6</v>
      </c>
      <c r="F145" s="1" t="s">
        <v>70</v>
      </c>
      <c r="G145" s="1" t="s">
        <v>42</v>
      </c>
      <c r="H145" s="1" t="s">
        <v>44</v>
      </c>
      <c r="I145" s="1" t="s">
        <v>18</v>
      </c>
      <c r="J145" s="1" t="s">
        <v>51</v>
      </c>
      <c r="K145" s="1" t="s">
        <v>19</v>
      </c>
      <c r="L145" s="1" t="s">
        <v>20</v>
      </c>
      <c r="M145" s="1" t="s">
        <v>20</v>
      </c>
      <c r="N145" s="1" t="s">
        <v>20</v>
      </c>
      <c r="O145" s="1" t="s">
        <v>20</v>
      </c>
      <c r="P145" s="1" t="s">
        <v>20</v>
      </c>
    </row>
    <row r="146" spans="1:16" s="1" customFormat="1" x14ac:dyDescent="0.25">
      <c r="A146" s="1" t="s">
        <v>852</v>
      </c>
      <c r="B146" s="1">
        <v>2667</v>
      </c>
      <c r="C146" s="1">
        <v>4986339</v>
      </c>
      <c r="D146" s="3" t="s">
        <v>487</v>
      </c>
      <c r="E146" s="3">
        <v>1</v>
      </c>
      <c r="F146" s="1" t="s">
        <v>19</v>
      </c>
      <c r="G146" s="1" t="s">
        <v>20</v>
      </c>
      <c r="H146" s="1" t="s">
        <v>20</v>
      </c>
      <c r="I146" s="1" t="s">
        <v>20</v>
      </c>
      <c r="J146" s="1" t="s">
        <v>20</v>
      </c>
      <c r="K146" s="1" t="s">
        <v>20</v>
      </c>
      <c r="L146" s="1" t="s">
        <v>20</v>
      </c>
      <c r="M146" s="1" t="s">
        <v>20</v>
      </c>
      <c r="N146" s="1" t="s">
        <v>20</v>
      </c>
      <c r="O146" s="1" t="s">
        <v>20</v>
      </c>
      <c r="P146" s="1" t="s">
        <v>20</v>
      </c>
    </row>
    <row r="147" spans="1:16" s="1" customFormat="1" x14ac:dyDescent="0.25">
      <c r="A147" s="1" t="s">
        <v>491</v>
      </c>
      <c r="B147" s="1">
        <v>306</v>
      </c>
      <c r="C147" s="1">
        <v>4989192</v>
      </c>
      <c r="D147" s="3" t="s">
        <v>492</v>
      </c>
      <c r="E147" s="3">
        <v>1</v>
      </c>
      <c r="F147" s="1" t="s">
        <v>151</v>
      </c>
      <c r="G147" s="1" t="s">
        <v>20</v>
      </c>
      <c r="H147" s="1" t="s">
        <v>20</v>
      </c>
      <c r="I147" s="1" t="s">
        <v>20</v>
      </c>
      <c r="J147" s="1" t="s">
        <v>20</v>
      </c>
      <c r="K147" s="1" t="s">
        <v>20</v>
      </c>
      <c r="L147" s="1" t="s">
        <v>20</v>
      </c>
      <c r="M147" s="1" t="s">
        <v>20</v>
      </c>
      <c r="N147" s="1" t="s">
        <v>20</v>
      </c>
      <c r="O147" s="1" t="s">
        <v>20</v>
      </c>
      <c r="P147" s="1" t="s">
        <v>20</v>
      </c>
    </row>
    <row r="148" spans="1:16" s="1" customFormat="1" x14ac:dyDescent="0.25">
      <c r="A148" s="1" t="s">
        <v>496</v>
      </c>
      <c r="B148" s="1">
        <v>62</v>
      </c>
      <c r="C148" s="1">
        <v>4987658</v>
      </c>
      <c r="D148" s="3" t="s">
        <v>497</v>
      </c>
      <c r="E148" s="3">
        <v>1</v>
      </c>
      <c r="F148" s="1" t="s">
        <v>24</v>
      </c>
      <c r="G148" s="1" t="s">
        <v>20</v>
      </c>
      <c r="H148" s="1" t="s">
        <v>20</v>
      </c>
      <c r="I148" s="1" t="s">
        <v>20</v>
      </c>
      <c r="J148" s="1" t="s">
        <v>20</v>
      </c>
      <c r="K148" s="1" t="s">
        <v>20</v>
      </c>
      <c r="L148" s="1" t="s">
        <v>20</v>
      </c>
      <c r="M148" s="1" t="s">
        <v>20</v>
      </c>
      <c r="N148" s="1" t="s">
        <v>20</v>
      </c>
      <c r="O148" s="1" t="s">
        <v>20</v>
      </c>
      <c r="P148" s="1" t="s">
        <v>20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71"/>
  <sheetViews>
    <sheetView topLeftCell="A6" workbookViewId="0">
      <selection activeCell="A17" sqref="A1:A1048576"/>
    </sheetView>
  </sheetViews>
  <sheetFormatPr defaultRowHeight="15" x14ac:dyDescent="0.25"/>
  <cols>
    <col min="1" max="1" width="34.85546875" bestFit="1" customWidth="1"/>
    <col min="2" max="2" width="5" bestFit="1" customWidth="1"/>
    <col min="3" max="3" width="11.85546875" bestFit="1" customWidth="1"/>
    <col min="4" max="4" width="12.85546875" bestFit="1" customWidth="1"/>
    <col min="5" max="5" width="32.5703125" bestFit="1" customWidth="1"/>
    <col min="6" max="10" width="20.42578125" bestFit="1" customWidth="1"/>
    <col min="11" max="12" width="10.140625" bestFit="1" customWidth="1"/>
    <col min="15" max="16" width="10.140625" bestFit="1" customWidth="1"/>
  </cols>
  <sheetData>
    <row r="1" spans="1:16" x14ac:dyDescent="0.25">
      <c r="A1" s="1" t="s">
        <v>0</v>
      </c>
      <c r="B1" s="3" t="s">
        <v>1</v>
      </c>
      <c r="C1" s="1" t="s">
        <v>2</v>
      </c>
      <c r="D1" s="3" t="s">
        <v>3</v>
      </c>
      <c r="E1" s="2" t="s">
        <v>787</v>
      </c>
      <c r="F1" s="1" t="s">
        <v>5</v>
      </c>
      <c r="G1" s="1" t="s">
        <v>6</v>
      </c>
      <c r="H1" s="1" t="s">
        <v>7</v>
      </c>
      <c r="I1" s="1" t="s">
        <v>8</v>
      </c>
      <c r="J1" s="1" t="s">
        <v>9</v>
      </c>
      <c r="K1" s="1" t="s">
        <v>10</v>
      </c>
      <c r="L1" s="1" t="s">
        <v>11</v>
      </c>
      <c r="M1" s="1" t="s">
        <v>12</v>
      </c>
      <c r="N1" s="1" t="s">
        <v>13</v>
      </c>
      <c r="O1" s="1" t="s">
        <v>14</v>
      </c>
      <c r="P1" s="1" t="s">
        <v>15</v>
      </c>
    </row>
    <row r="2" spans="1:16" s="1" customFormat="1" x14ac:dyDescent="0.25">
      <c r="A2" s="1" t="s">
        <v>27</v>
      </c>
      <c r="B2" s="1">
        <v>5101</v>
      </c>
      <c r="C2" s="1">
        <v>4989092</v>
      </c>
      <c r="D2" s="3" t="s">
        <v>28</v>
      </c>
      <c r="E2" s="3">
        <v>5</v>
      </c>
      <c r="F2" s="1" t="s">
        <v>39</v>
      </c>
      <c r="G2" s="1" t="s">
        <v>151</v>
      </c>
      <c r="H2" s="1" t="s">
        <v>70</v>
      </c>
      <c r="I2" s="1" t="s">
        <v>18</v>
      </c>
      <c r="J2" s="1" t="s">
        <v>35</v>
      </c>
      <c r="K2" s="1" t="s">
        <v>20</v>
      </c>
      <c r="L2" s="1" t="s">
        <v>20</v>
      </c>
      <c r="M2" s="1" t="s">
        <v>20</v>
      </c>
      <c r="N2" s="1" t="s">
        <v>20</v>
      </c>
      <c r="O2" s="1" t="s">
        <v>20</v>
      </c>
      <c r="P2" s="1" t="s">
        <v>20</v>
      </c>
    </row>
    <row r="3" spans="1:16" s="1" customFormat="1" x14ac:dyDescent="0.25">
      <c r="A3" s="1" t="s">
        <v>45</v>
      </c>
      <c r="B3" s="1">
        <v>5834</v>
      </c>
      <c r="C3" s="1">
        <v>4989201</v>
      </c>
      <c r="D3" s="3" t="s">
        <v>46</v>
      </c>
      <c r="E3" s="3">
        <v>1</v>
      </c>
      <c r="F3" s="1" t="s">
        <v>51</v>
      </c>
      <c r="G3" s="1" t="s">
        <v>20</v>
      </c>
      <c r="H3" s="1" t="s">
        <v>20</v>
      </c>
      <c r="I3" s="1" t="s">
        <v>20</v>
      </c>
      <c r="J3" s="1" t="s">
        <v>20</v>
      </c>
      <c r="K3" s="1" t="s">
        <v>20</v>
      </c>
      <c r="L3" s="1" t="s">
        <v>20</v>
      </c>
      <c r="M3" s="1" t="s">
        <v>20</v>
      </c>
      <c r="N3" s="1" t="s">
        <v>20</v>
      </c>
      <c r="O3" s="1" t="s">
        <v>20</v>
      </c>
      <c r="P3" s="1" t="s">
        <v>20</v>
      </c>
    </row>
    <row r="4" spans="1:16" s="1" customFormat="1" x14ac:dyDescent="0.25">
      <c r="A4" s="1" t="s">
        <v>57</v>
      </c>
      <c r="B4" s="1">
        <v>5127</v>
      </c>
      <c r="C4" s="1">
        <v>100001284</v>
      </c>
      <c r="D4" s="3" t="s">
        <v>58</v>
      </c>
      <c r="E4" s="3">
        <v>2</v>
      </c>
      <c r="F4" s="1" t="s">
        <v>40</v>
      </c>
      <c r="G4" s="1" t="s">
        <v>41</v>
      </c>
      <c r="H4" s="1" t="s">
        <v>20</v>
      </c>
      <c r="I4" s="1" t="s">
        <v>20</v>
      </c>
      <c r="J4" s="1" t="s">
        <v>20</v>
      </c>
      <c r="K4" s="1" t="s">
        <v>20</v>
      </c>
      <c r="L4" s="1" t="s">
        <v>20</v>
      </c>
      <c r="M4" s="1" t="s">
        <v>20</v>
      </c>
      <c r="N4" s="1" t="s">
        <v>20</v>
      </c>
      <c r="O4" s="1" t="s">
        <v>20</v>
      </c>
      <c r="P4" s="1" t="s">
        <v>20</v>
      </c>
    </row>
    <row r="5" spans="1:16" s="1" customFormat="1" x14ac:dyDescent="0.25">
      <c r="A5" s="1" t="s">
        <v>59</v>
      </c>
      <c r="B5" s="1">
        <v>3963</v>
      </c>
      <c r="C5" s="1">
        <v>4986461</v>
      </c>
      <c r="D5" s="3" t="s">
        <v>60</v>
      </c>
      <c r="E5" s="3">
        <v>2</v>
      </c>
      <c r="F5" s="1" t="s">
        <v>51</v>
      </c>
      <c r="G5" s="1" t="s">
        <v>35</v>
      </c>
      <c r="H5" s="1" t="s">
        <v>20</v>
      </c>
      <c r="I5" s="1" t="s">
        <v>20</v>
      </c>
      <c r="J5" s="1" t="s">
        <v>20</v>
      </c>
      <c r="K5" s="1" t="s">
        <v>20</v>
      </c>
      <c r="L5" s="1" t="s">
        <v>20</v>
      </c>
      <c r="M5" s="1" t="s">
        <v>20</v>
      </c>
      <c r="N5" s="1" t="s">
        <v>20</v>
      </c>
      <c r="O5" s="1" t="s">
        <v>20</v>
      </c>
      <c r="P5" s="1" t="s">
        <v>20</v>
      </c>
    </row>
    <row r="6" spans="1:16" s="1" customFormat="1" x14ac:dyDescent="0.25">
      <c r="A6" s="1" t="s">
        <v>73</v>
      </c>
      <c r="B6" s="1">
        <v>8603</v>
      </c>
      <c r="C6" s="1">
        <v>4987598</v>
      </c>
      <c r="D6" s="3" t="s">
        <v>74</v>
      </c>
      <c r="E6" s="3">
        <v>1</v>
      </c>
      <c r="F6" s="1" t="s">
        <v>40</v>
      </c>
      <c r="G6" s="1" t="s">
        <v>20</v>
      </c>
      <c r="H6" s="1" t="s">
        <v>20</v>
      </c>
      <c r="I6" s="1" t="s">
        <v>20</v>
      </c>
      <c r="J6" s="1" t="s">
        <v>20</v>
      </c>
      <c r="K6" s="1" t="s">
        <v>20</v>
      </c>
      <c r="L6" s="1" t="s">
        <v>20</v>
      </c>
      <c r="M6" s="1" t="s">
        <v>20</v>
      </c>
      <c r="N6" s="1" t="s">
        <v>20</v>
      </c>
      <c r="O6" s="1" t="s">
        <v>20</v>
      </c>
      <c r="P6" s="1" t="s">
        <v>20</v>
      </c>
    </row>
    <row r="7" spans="1:16" s="1" customFormat="1" x14ac:dyDescent="0.25">
      <c r="A7" s="1" t="s">
        <v>78</v>
      </c>
      <c r="B7" s="1">
        <v>8537</v>
      </c>
      <c r="C7" s="1">
        <v>4986346</v>
      </c>
      <c r="D7" s="3" t="s">
        <v>79</v>
      </c>
      <c r="E7" s="3">
        <v>2</v>
      </c>
      <c r="F7" s="1" t="s">
        <v>38</v>
      </c>
      <c r="G7" s="1" t="s">
        <v>40</v>
      </c>
      <c r="H7" s="1" t="s">
        <v>20</v>
      </c>
      <c r="I7" s="1" t="s">
        <v>20</v>
      </c>
      <c r="J7" s="1" t="s">
        <v>20</v>
      </c>
      <c r="K7" s="1" t="s">
        <v>20</v>
      </c>
      <c r="L7" s="1" t="s">
        <v>20</v>
      </c>
      <c r="M7" s="1" t="s">
        <v>20</v>
      </c>
      <c r="N7" s="1" t="s">
        <v>20</v>
      </c>
      <c r="O7" s="1" t="s">
        <v>20</v>
      </c>
      <c r="P7" s="1" t="s">
        <v>20</v>
      </c>
    </row>
    <row r="8" spans="1:16" s="1" customFormat="1" x14ac:dyDescent="0.25">
      <c r="A8" s="1" t="s">
        <v>81</v>
      </c>
      <c r="B8" s="1">
        <v>8587</v>
      </c>
      <c r="C8" s="1">
        <v>4989360</v>
      </c>
      <c r="D8" s="3" t="s">
        <v>82</v>
      </c>
      <c r="E8" s="3">
        <v>1</v>
      </c>
      <c r="F8" s="1" t="s">
        <v>39</v>
      </c>
      <c r="G8" s="1" t="s">
        <v>20</v>
      </c>
      <c r="H8" s="1" t="s">
        <v>20</v>
      </c>
      <c r="I8" s="1" t="s">
        <v>20</v>
      </c>
      <c r="J8" s="1" t="s">
        <v>20</v>
      </c>
      <c r="K8" s="1" t="s">
        <v>20</v>
      </c>
      <c r="L8" s="1" t="s">
        <v>20</v>
      </c>
      <c r="M8" s="1" t="s">
        <v>20</v>
      </c>
      <c r="N8" s="1" t="s">
        <v>20</v>
      </c>
      <c r="O8" s="1" t="s">
        <v>20</v>
      </c>
      <c r="P8" s="1" t="s">
        <v>20</v>
      </c>
    </row>
    <row r="9" spans="1:16" s="1" customFormat="1" x14ac:dyDescent="0.25">
      <c r="A9" s="1" t="s">
        <v>83</v>
      </c>
      <c r="B9" s="1">
        <v>8595</v>
      </c>
      <c r="C9" s="1">
        <v>4987599</v>
      </c>
      <c r="D9" s="3" t="s">
        <v>84</v>
      </c>
      <c r="E9" s="3">
        <v>1</v>
      </c>
      <c r="F9" s="1" t="s">
        <v>40</v>
      </c>
      <c r="G9" s="1" t="s">
        <v>20</v>
      </c>
      <c r="H9" s="1" t="s">
        <v>20</v>
      </c>
      <c r="I9" s="1" t="s">
        <v>20</v>
      </c>
      <c r="J9" s="1" t="s">
        <v>20</v>
      </c>
      <c r="K9" s="1" t="s">
        <v>20</v>
      </c>
      <c r="L9" s="1" t="s">
        <v>20</v>
      </c>
      <c r="M9" s="1" t="s">
        <v>20</v>
      </c>
      <c r="N9" s="1" t="s">
        <v>20</v>
      </c>
      <c r="O9" s="1" t="s">
        <v>20</v>
      </c>
      <c r="P9" s="1" t="s">
        <v>20</v>
      </c>
    </row>
    <row r="10" spans="1:16" s="1" customFormat="1" x14ac:dyDescent="0.25">
      <c r="A10" s="1" t="s">
        <v>89</v>
      </c>
      <c r="B10" s="1">
        <v>5491</v>
      </c>
      <c r="C10" s="1">
        <v>4986428</v>
      </c>
      <c r="D10" s="3" t="s">
        <v>90</v>
      </c>
      <c r="E10" s="3">
        <v>4</v>
      </c>
      <c r="F10" s="1" t="s">
        <v>33</v>
      </c>
      <c r="G10" s="1" t="s">
        <v>39</v>
      </c>
      <c r="H10" s="1" t="s">
        <v>40</v>
      </c>
      <c r="I10" s="1" t="s">
        <v>70</v>
      </c>
      <c r="J10" s="1" t="s">
        <v>20</v>
      </c>
      <c r="K10" s="1" t="s">
        <v>20</v>
      </c>
      <c r="L10" s="1" t="s">
        <v>20</v>
      </c>
      <c r="M10" s="1" t="s">
        <v>20</v>
      </c>
      <c r="N10" s="1" t="s">
        <v>20</v>
      </c>
      <c r="O10" s="1" t="s">
        <v>20</v>
      </c>
      <c r="P10" s="1" t="s">
        <v>20</v>
      </c>
    </row>
    <row r="11" spans="1:16" s="1" customFormat="1" x14ac:dyDescent="0.25">
      <c r="A11" s="1" t="s">
        <v>91</v>
      </c>
      <c r="B11" s="1">
        <v>5479</v>
      </c>
      <c r="C11" s="1">
        <v>4986429</v>
      </c>
      <c r="D11" s="3" t="s">
        <v>92</v>
      </c>
      <c r="E11" s="3">
        <v>2</v>
      </c>
      <c r="F11" s="1" t="s">
        <v>40</v>
      </c>
      <c r="G11" s="1" t="s">
        <v>41</v>
      </c>
      <c r="H11" s="1" t="s">
        <v>20</v>
      </c>
      <c r="I11" s="1" t="s">
        <v>20</v>
      </c>
      <c r="J11" s="1" t="s">
        <v>20</v>
      </c>
      <c r="K11" s="1" t="s">
        <v>20</v>
      </c>
      <c r="L11" s="1" t="s">
        <v>20</v>
      </c>
      <c r="M11" s="1" t="s">
        <v>20</v>
      </c>
      <c r="N11" s="1" t="s">
        <v>20</v>
      </c>
      <c r="O11" s="1" t="s">
        <v>20</v>
      </c>
      <c r="P11" s="1" t="s">
        <v>20</v>
      </c>
    </row>
    <row r="12" spans="1:16" s="1" customFormat="1" x14ac:dyDescent="0.25">
      <c r="A12" s="1" t="s">
        <v>95</v>
      </c>
      <c r="B12" s="1">
        <v>7391</v>
      </c>
      <c r="C12" s="1">
        <v>100081055</v>
      </c>
      <c r="D12" s="3" t="s">
        <v>96</v>
      </c>
      <c r="E12" s="3">
        <v>1</v>
      </c>
      <c r="F12" s="1" t="s">
        <v>38</v>
      </c>
      <c r="G12" s="1" t="s">
        <v>20</v>
      </c>
      <c r="H12" s="1" t="s">
        <v>20</v>
      </c>
      <c r="I12" s="1" t="s">
        <v>20</v>
      </c>
      <c r="J12" s="1" t="s">
        <v>20</v>
      </c>
      <c r="K12" s="1" t="s">
        <v>20</v>
      </c>
      <c r="L12" s="1" t="s">
        <v>20</v>
      </c>
      <c r="M12" s="1" t="s">
        <v>20</v>
      </c>
      <c r="N12" s="1" t="s">
        <v>20</v>
      </c>
      <c r="O12" s="1" t="s">
        <v>20</v>
      </c>
      <c r="P12" s="1" t="s">
        <v>20</v>
      </c>
    </row>
    <row r="13" spans="1:16" s="1" customFormat="1" x14ac:dyDescent="0.25">
      <c r="A13" s="1" t="s">
        <v>104</v>
      </c>
      <c r="B13" s="1">
        <v>1868</v>
      </c>
      <c r="C13" s="1">
        <v>4986324</v>
      </c>
      <c r="D13" s="3" t="s">
        <v>105</v>
      </c>
      <c r="E13" s="3">
        <v>2</v>
      </c>
      <c r="F13" s="1" t="s">
        <v>151</v>
      </c>
      <c r="G13" s="1" t="s">
        <v>35</v>
      </c>
      <c r="H13" s="1" t="s">
        <v>20</v>
      </c>
      <c r="I13" s="1" t="s">
        <v>20</v>
      </c>
      <c r="J13" s="1" t="s">
        <v>20</v>
      </c>
      <c r="K13" s="1" t="s">
        <v>20</v>
      </c>
      <c r="L13" s="1" t="s">
        <v>20</v>
      </c>
      <c r="M13" s="1" t="s">
        <v>20</v>
      </c>
      <c r="N13" s="1" t="s">
        <v>20</v>
      </c>
      <c r="O13" s="1" t="s">
        <v>20</v>
      </c>
      <c r="P13" s="1" t="s">
        <v>20</v>
      </c>
    </row>
    <row r="14" spans="1:16" s="1" customFormat="1" x14ac:dyDescent="0.25">
      <c r="A14" s="1" t="s">
        <v>114</v>
      </c>
      <c r="B14" s="1">
        <v>6851</v>
      </c>
      <c r="C14" s="1">
        <v>4986450</v>
      </c>
      <c r="D14" s="3" t="s">
        <v>115</v>
      </c>
      <c r="E14" s="3">
        <v>3</v>
      </c>
      <c r="F14" s="1" t="s">
        <v>38</v>
      </c>
      <c r="G14" s="1" t="s">
        <v>39</v>
      </c>
      <c r="H14" s="1" t="s">
        <v>42</v>
      </c>
      <c r="I14" s="1" t="s">
        <v>20</v>
      </c>
      <c r="J14" s="1" t="s">
        <v>20</v>
      </c>
      <c r="K14" s="1" t="s">
        <v>20</v>
      </c>
      <c r="L14" s="1" t="s">
        <v>20</v>
      </c>
      <c r="M14" s="1" t="s">
        <v>20</v>
      </c>
      <c r="N14" s="1" t="s">
        <v>20</v>
      </c>
      <c r="O14" s="1" t="s">
        <v>20</v>
      </c>
      <c r="P14" s="1" t="s">
        <v>20</v>
      </c>
    </row>
    <row r="15" spans="1:16" s="1" customFormat="1" x14ac:dyDescent="0.25">
      <c r="A15" s="1" t="s">
        <v>117</v>
      </c>
      <c r="B15" s="1">
        <v>311</v>
      </c>
      <c r="C15" s="1">
        <v>100089907</v>
      </c>
      <c r="D15" s="3" t="s">
        <v>118</v>
      </c>
      <c r="E15" s="3">
        <v>2</v>
      </c>
      <c r="F15" s="1" t="s">
        <v>151</v>
      </c>
      <c r="G15" s="1" t="s">
        <v>70</v>
      </c>
      <c r="H15" s="1" t="s">
        <v>20</v>
      </c>
      <c r="I15" s="1" t="s">
        <v>20</v>
      </c>
      <c r="J15" s="1" t="s">
        <v>20</v>
      </c>
      <c r="K15" s="1" t="s">
        <v>20</v>
      </c>
      <c r="L15" s="1" t="s">
        <v>20</v>
      </c>
      <c r="M15" s="1" t="s">
        <v>20</v>
      </c>
      <c r="N15" s="1" t="s">
        <v>20</v>
      </c>
      <c r="O15" s="1" t="s">
        <v>20</v>
      </c>
      <c r="P15" s="1" t="s">
        <v>20</v>
      </c>
    </row>
    <row r="16" spans="1:16" s="1" customFormat="1" x14ac:dyDescent="0.25">
      <c r="A16" s="1" t="s">
        <v>119</v>
      </c>
      <c r="B16" s="1">
        <v>5984</v>
      </c>
      <c r="C16" s="1">
        <v>4989122</v>
      </c>
      <c r="D16" s="3" t="s">
        <v>120</v>
      </c>
      <c r="E16" s="3">
        <v>1</v>
      </c>
      <c r="F16" s="1" t="s">
        <v>39</v>
      </c>
      <c r="G16" s="1" t="s">
        <v>20</v>
      </c>
      <c r="H16" s="1" t="s">
        <v>20</v>
      </c>
      <c r="I16" s="1" t="s">
        <v>20</v>
      </c>
      <c r="J16" s="1" t="s">
        <v>20</v>
      </c>
      <c r="K16" s="1" t="s">
        <v>20</v>
      </c>
      <c r="L16" s="1" t="s">
        <v>20</v>
      </c>
      <c r="M16" s="1" t="s">
        <v>20</v>
      </c>
      <c r="N16" s="1" t="s">
        <v>20</v>
      </c>
      <c r="O16" s="1" t="s">
        <v>20</v>
      </c>
      <c r="P16" s="1" t="s">
        <v>20</v>
      </c>
    </row>
    <row r="17" spans="1:16" s="1" customFormat="1" x14ac:dyDescent="0.25">
      <c r="A17" s="1" t="s">
        <v>129</v>
      </c>
      <c r="B17" s="1">
        <v>1533</v>
      </c>
      <c r="C17" s="1">
        <v>4986472</v>
      </c>
      <c r="D17" s="3" t="s">
        <v>130</v>
      </c>
      <c r="E17" s="3">
        <v>1</v>
      </c>
      <c r="F17" s="1" t="s">
        <v>39</v>
      </c>
      <c r="G17" s="1" t="s">
        <v>20</v>
      </c>
      <c r="H17" s="1" t="s">
        <v>20</v>
      </c>
      <c r="I17" s="1" t="s">
        <v>20</v>
      </c>
      <c r="J17" s="1" t="s">
        <v>20</v>
      </c>
      <c r="K17" s="1" t="s">
        <v>20</v>
      </c>
      <c r="L17" s="1" t="s">
        <v>20</v>
      </c>
      <c r="M17" s="1" t="s">
        <v>20</v>
      </c>
      <c r="N17" s="1" t="s">
        <v>20</v>
      </c>
      <c r="O17" s="1" t="s">
        <v>20</v>
      </c>
      <c r="P17" s="1" t="s">
        <v>20</v>
      </c>
    </row>
    <row r="18" spans="1:16" s="1" customFormat="1" x14ac:dyDescent="0.25">
      <c r="A18" s="1" t="s">
        <v>152</v>
      </c>
      <c r="B18" s="1">
        <v>6964</v>
      </c>
      <c r="C18" s="1">
        <v>4989329</v>
      </c>
      <c r="D18" s="3" t="s">
        <v>153</v>
      </c>
      <c r="E18" s="3">
        <v>1</v>
      </c>
      <c r="F18" s="1" t="s">
        <v>70</v>
      </c>
      <c r="G18" s="1" t="s">
        <v>20</v>
      </c>
      <c r="H18" s="1" t="s">
        <v>20</v>
      </c>
      <c r="I18" s="1" t="s">
        <v>20</v>
      </c>
      <c r="J18" s="1" t="s">
        <v>20</v>
      </c>
      <c r="K18" s="1" t="s">
        <v>20</v>
      </c>
      <c r="L18" s="1" t="s">
        <v>20</v>
      </c>
      <c r="M18" s="1" t="s">
        <v>20</v>
      </c>
      <c r="N18" s="1" t="s">
        <v>20</v>
      </c>
      <c r="O18" s="1" t="s">
        <v>20</v>
      </c>
      <c r="P18" s="1" t="s">
        <v>20</v>
      </c>
    </row>
    <row r="19" spans="1:16" s="1" customFormat="1" x14ac:dyDescent="0.25">
      <c r="A19" s="1" t="s">
        <v>160</v>
      </c>
      <c r="B19" s="1">
        <v>6991</v>
      </c>
      <c r="C19" s="1">
        <v>4987588</v>
      </c>
      <c r="D19" s="3" t="s">
        <v>161</v>
      </c>
      <c r="E19" s="3">
        <v>1</v>
      </c>
      <c r="F19" s="1" t="s">
        <v>38</v>
      </c>
      <c r="G19" s="1" t="s">
        <v>20</v>
      </c>
      <c r="H19" s="1" t="s">
        <v>20</v>
      </c>
      <c r="I19" s="1" t="s">
        <v>20</v>
      </c>
      <c r="J19" s="1" t="s">
        <v>20</v>
      </c>
      <c r="K19" s="1" t="s">
        <v>20</v>
      </c>
      <c r="L19" s="1" t="s">
        <v>20</v>
      </c>
      <c r="M19" s="1" t="s">
        <v>20</v>
      </c>
      <c r="N19" s="1" t="s">
        <v>20</v>
      </c>
      <c r="O19" s="1" t="s">
        <v>20</v>
      </c>
      <c r="P19" s="1" t="s">
        <v>20</v>
      </c>
    </row>
    <row r="20" spans="1:16" s="1" customFormat="1" x14ac:dyDescent="0.25">
      <c r="A20" s="1" t="s">
        <v>179</v>
      </c>
      <c r="B20" s="1">
        <v>5086</v>
      </c>
      <c r="C20" s="1">
        <v>4989070</v>
      </c>
      <c r="D20" s="3" t="s">
        <v>180</v>
      </c>
      <c r="E20" s="3">
        <v>1</v>
      </c>
      <c r="F20" s="1" t="s">
        <v>39</v>
      </c>
      <c r="G20" s="1" t="s">
        <v>20</v>
      </c>
      <c r="H20" s="1" t="s">
        <v>20</v>
      </c>
      <c r="I20" s="1" t="s">
        <v>20</v>
      </c>
      <c r="J20" s="1" t="s">
        <v>20</v>
      </c>
      <c r="K20" s="1" t="s">
        <v>20</v>
      </c>
      <c r="L20" s="1" t="s">
        <v>20</v>
      </c>
      <c r="M20" s="1" t="s">
        <v>20</v>
      </c>
      <c r="N20" s="1" t="s">
        <v>20</v>
      </c>
      <c r="O20" s="1" t="s">
        <v>20</v>
      </c>
      <c r="P20" s="1" t="s">
        <v>20</v>
      </c>
    </row>
    <row r="21" spans="1:16" s="1" customFormat="1" x14ac:dyDescent="0.25">
      <c r="A21" s="1" t="s">
        <v>183</v>
      </c>
      <c r="B21" s="1">
        <v>208</v>
      </c>
      <c r="C21" s="1">
        <v>4987633</v>
      </c>
      <c r="D21" s="3" t="s">
        <v>184</v>
      </c>
      <c r="E21" s="3">
        <v>1</v>
      </c>
      <c r="F21" s="1" t="s">
        <v>51</v>
      </c>
      <c r="G21" s="1" t="s">
        <v>20</v>
      </c>
      <c r="H21" s="1" t="s">
        <v>20</v>
      </c>
      <c r="I21" s="1" t="s">
        <v>20</v>
      </c>
      <c r="J21" s="1" t="s">
        <v>20</v>
      </c>
      <c r="K21" s="1" t="s">
        <v>20</v>
      </c>
      <c r="L21" s="1" t="s">
        <v>20</v>
      </c>
      <c r="M21" s="1" t="s">
        <v>20</v>
      </c>
      <c r="N21" s="1" t="s">
        <v>20</v>
      </c>
      <c r="O21" s="1" t="s">
        <v>20</v>
      </c>
      <c r="P21" s="1" t="s">
        <v>20</v>
      </c>
    </row>
    <row r="22" spans="1:16" s="1" customFormat="1" x14ac:dyDescent="0.25">
      <c r="A22" s="1" t="s">
        <v>188</v>
      </c>
      <c r="B22" s="1">
        <v>1680</v>
      </c>
      <c r="C22" s="1">
        <v>4986815</v>
      </c>
      <c r="D22" s="3" t="s">
        <v>189</v>
      </c>
      <c r="E22" s="3">
        <v>3</v>
      </c>
      <c r="F22" s="1" t="s">
        <v>39</v>
      </c>
      <c r="G22" s="1" t="s">
        <v>42</v>
      </c>
      <c r="H22" s="1" t="s">
        <v>35</v>
      </c>
      <c r="I22" s="1" t="s">
        <v>20</v>
      </c>
      <c r="J22" s="1" t="s">
        <v>20</v>
      </c>
      <c r="K22" s="1" t="s">
        <v>20</v>
      </c>
      <c r="L22" s="1" t="s">
        <v>20</v>
      </c>
      <c r="M22" s="1" t="s">
        <v>20</v>
      </c>
      <c r="N22" s="1" t="s">
        <v>20</v>
      </c>
      <c r="O22" s="1" t="s">
        <v>20</v>
      </c>
      <c r="P22" s="1" t="s">
        <v>20</v>
      </c>
    </row>
    <row r="23" spans="1:16" s="1" customFormat="1" x14ac:dyDescent="0.25">
      <c r="A23" s="1" t="s">
        <v>200</v>
      </c>
      <c r="B23" s="1">
        <v>5525</v>
      </c>
      <c r="C23" s="1">
        <v>4986321</v>
      </c>
      <c r="D23" s="3" t="s">
        <v>201</v>
      </c>
      <c r="E23" s="3">
        <v>7</v>
      </c>
      <c r="F23" s="1" t="s">
        <v>38</v>
      </c>
      <c r="G23" s="1" t="s">
        <v>33</v>
      </c>
      <c r="H23" s="1" t="s">
        <v>39</v>
      </c>
      <c r="I23" s="1" t="s">
        <v>40</v>
      </c>
      <c r="J23" s="1" t="s">
        <v>151</v>
      </c>
      <c r="K23" s="1" t="s">
        <v>41</v>
      </c>
      <c r="L23" s="1" t="s">
        <v>42</v>
      </c>
      <c r="M23" s="1" t="s">
        <v>20</v>
      </c>
      <c r="N23" s="1" t="s">
        <v>20</v>
      </c>
      <c r="O23" s="1" t="s">
        <v>20</v>
      </c>
      <c r="P23" s="1" t="s">
        <v>20</v>
      </c>
    </row>
    <row r="24" spans="1:16" s="1" customFormat="1" x14ac:dyDescent="0.25">
      <c r="A24" s="1" t="s">
        <v>206</v>
      </c>
      <c r="B24" s="1">
        <v>1162</v>
      </c>
      <c r="C24" s="1">
        <v>4986809</v>
      </c>
      <c r="D24" s="3" t="s">
        <v>207</v>
      </c>
      <c r="E24" s="3">
        <v>1</v>
      </c>
      <c r="F24" s="1" t="s">
        <v>35</v>
      </c>
      <c r="G24" s="1" t="s">
        <v>20</v>
      </c>
      <c r="H24" s="1" t="s">
        <v>20</v>
      </c>
      <c r="I24" s="1" t="s">
        <v>20</v>
      </c>
      <c r="J24" s="1" t="s">
        <v>20</v>
      </c>
      <c r="K24" s="1" t="s">
        <v>20</v>
      </c>
      <c r="L24" s="1" t="s">
        <v>20</v>
      </c>
      <c r="M24" s="1" t="s">
        <v>20</v>
      </c>
      <c r="N24" s="1" t="s">
        <v>20</v>
      </c>
      <c r="O24" s="1" t="s">
        <v>20</v>
      </c>
      <c r="P24" s="1" t="s">
        <v>20</v>
      </c>
    </row>
    <row r="25" spans="1:16" s="1" customFormat="1" x14ac:dyDescent="0.25">
      <c r="A25" s="1" t="s">
        <v>209</v>
      </c>
      <c r="B25" s="1">
        <v>9152</v>
      </c>
      <c r="C25" s="1">
        <v>4986344</v>
      </c>
      <c r="D25" s="3" t="s">
        <v>210</v>
      </c>
      <c r="E25" s="3">
        <v>4</v>
      </c>
      <c r="F25" s="1" t="s">
        <v>38</v>
      </c>
      <c r="G25" s="1" t="s">
        <v>40</v>
      </c>
      <c r="H25" s="1" t="s">
        <v>41</v>
      </c>
      <c r="I25" s="1" t="s">
        <v>42</v>
      </c>
      <c r="J25" s="1" t="s">
        <v>20</v>
      </c>
      <c r="K25" s="1" t="s">
        <v>20</v>
      </c>
      <c r="L25" s="1" t="s">
        <v>20</v>
      </c>
      <c r="M25" s="1" t="s">
        <v>20</v>
      </c>
      <c r="N25" s="1" t="s">
        <v>20</v>
      </c>
      <c r="O25" s="1" t="s">
        <v>20</v>
      </c>
      <c r="P25" s="1" t="s">
        <v>20</v>
      </c>
    </row>
    <row r="26" spans="1:16" s="1" customFormat="1" x14ac:dyDescent="0.25">
      <c r="A26" s="1" t="s">
        <v>212</v>
      </c>
      <c r="B26" s="1">
        <v>3637</v>
      </c>
      <c r="C26" s="1">
        <v>100001274</v>
      </c>
      <c r="D26" s="3" t="s">
        <v>213</v>
      </c>
      <c r="E26" s="3">
        <v>1</v>
      </c>
      <c r="F26" s="1" t="s">
        <v>35</v>
      </c>
      <c r="G26" s="1" t="s">
        <v>20</v>
      </c>
      <c r="H26" s="1" t="s">
        <v>20</v>
      </c>
      <c r="I26" s="1" t="s">
        <v>20</v>
      </c>
      <c r="J26" s="1" t="s">
        <v>20</v>
      </c>
      <c r="K26" s="1" t="s">
        <v>20</v>
      </c>
      <c r="L26" s="1" t="s">
        <v>20</v>
      </c>
      <c r="M26" s="1" t="s">
        <v>20</v>
      </c>
      <c r="N26" s="1" t="s">
        <v>20</v>
      </c>
      <c r="O26" s="1" t="s">
        <v>20</v>
      </c>
      <c r="P26" s="1" t="s">
        <v>20</v>
      </c>
    </row>
    <row r="27" spans="1:16" s="1" customFormat="1" x14ac:dyDescent="0.25">
      <c r="A27" s="1" t="s">
        <v>214</v>
      </c>
      <c r="B27" s="1">
        <v>5197</v>
      </c>
      <c r="C27" s="1">
        <v>100001285</v>
      </c>
      <c r="D27" s="3" t="s">
        <v>215</v>
      </c>
      <c r="E27" s="3">
        <v>1</v>
      </c>
      <c r="F27" s="1" t="s">
        <v>41</v>
      </c>
      <c r="G27" s="1" t="s">
        <v>20</v>
      </c>
      <c r="H27" s="1" t="s">
        <v>20</v>
      </c>
      <c r="I27" s="1" t="s">
        <v>20</v>
      </c>
      <c r="J27" s="1" t="s">
        <v>20</v>
      </c>
      <c r="K27" s="1" t="s">
        <v>20</v>
      </c>
      <c r="L27" s="1" t="s">
        <v>20</v>
      </c>
      <c r="M27" s="1" t="s">
        <v>20</v>
      </c>
      <c r="N27" s="1" t="s">
        <v>20</v>
      </c>
      <c r="O27" s="1" t="s">
        <v>20</v>
      </c>
      <c r="P27" s="1" t="s">
        <v>20</v>
      </c>
    </row>
    <row r="28" spans="1:16" s="1" customFormat="1" x14ac:dyDescent="0.25">
      <c r="A28" s="1" t="s">
        <v>217</v>
      </c>
      <c r="B28" s="1">
        <v>6303</v>
      </c>
      <c r="C28" s="1">
        <v>4987582</v>
      </c>
      <c r="D28" s="3" t="s">
        <v>218</v>
      </c>
      <c r="E28" s="3">
        <v>2</v>
      </c>
      <c r="F28" s="1" t="s">
        <v>39</v>
      </c>
      <c r="G28" s="1" t="s">
        <v>41</v>
      </c>
      <c r="H28" s="1" t="s">
        <v>20</v>
      </c>
      <c r="I28" s="1" t="s">
        <v>20</v>
      </c>
      <c r="J28" s="1" t="s">
        <v>20</v>
      </c>
      <c r="K28" s="1" t="s">
        <v>20</v>
      </c>
      <c r="L28" s="1" t="s">
        <v>20</v>
      </c>
      <c r="M28" s="1" t="s">
        <v>20</v>
      </c>
      <c r="N28" s="1" t="s">
        <v>20</v>
      </c>
      <c r="O28" s="1" t="s">
        <v>20</v>
      </c>
      <c r="P28" s="1" t="s">
        <v>20</v>
      </c>
    </row>
    <row r="29" spans="1:16" s="1" customFormat="1" x14ac:dyDescent="0.25">
      <c r="A29" s="1" t="s">
        <v>219</v>
      </c>
      <c r="B29" s="1">
        <v>5219</v>
      </c>
      <c r="C29" s="1">
        <v>4986415</v>
      </c>
      <c r="D29" s="3" t="s">
        <v>220</v>
      </c>
      <c r="E29" s="3">
        <v>4</v>
      </c>
      <c r="F29" s="1" t="s">
        <v>38</v>
      </c>
      <c r="G29" s="1" t="s">
        <v>401</v>
      </c>
      <c r="H29" s="1" t="s">
        <v>41</v>
      </c>
      <c r="I29" s="1" t="s">
        <v>18</v>
      </c>
      <c r="J29" s="1" t="s">
        <v>20</v>
      </c>
      <c r="K29" s="1" t="s">
        <v>20</v>
      </c>
      <c r="L29" s="1" t="s">
        <v>20</v>
      </c>
      <c r="M29" s="1" t="s">
        <v>20</v>
      </c>
      <c r="N29" s="1" t="s">
        <v>20</v>
      </c>
      <c r="O29" s="1" t="s">
        <v>20</v>
      </c>
      <c r="P29" s="1" t="s">
        <v>20</v>
      </c>
    </row>
    <row r="30" spans="1:16" s="1" customFormat="1" x14ac:dyDescent="0.25">
      <c r="A30" s="1" t="s">
        <v>224</v>
      </c>
      <c r="B30" s="1">
        <v>5275</v>
      </c>
      <c r="C30" s="1">
        <v>4986420</v>
      </c>
      <c r="D30" s="3" t="s">
        <v>225</v>
      </c>
      <c r="E30" s="3">
        <v>3</v>
      </c>
      <c r="F30" s="1" t="s">
        <v>39</v>
      </c>
      <c r="G30" s="1" t="s">
        <v>40</v>
      </c>
      <c r="H30" s="1" t="s">
        <v>70</v>
      </c>
      <c r="I30" s="1" t="s">
        <v>20</v>
      </c>
      <c r="J30" s="1" t="s">
        <v>20</v>
      </c>
      <c r="K30" s="1" t="s">
        <v>20</v>
      </c>
      <c r="L30" s="1" t="s">
        <v>20</v>
      </c>
      <c r="M30" s="1" t="s">
        <v>20</v>
      </c>
      <c r="N30" s="1" t="s">
        <v>20</v>
      </c>
      <c r="O30" s="1" t="s">
        <v>20</v>
      </c>
      <c r="P30" s="1" t="s">
        <v>20</v>
      </c>
    </row>
    <row r="31" spans="1:16" s="1" customFormat="1" x14ac:dyDescent="0.25">
      <c r="A31" s="1" t="s">
        <v>226</v>
      </c>
      <c r="B31" s="1">
        <v>6846</v>
      </c>
      <c r="C31" s="1">
        <v>4989324</v>
      </c>
      <c r="D31" s="3" t="s">
        <v>227</v>
      </c>
      <c r="E31" s="3">
        <v>2</v>
      </c>
      <c r="F31" s="1" t="s">
        <v>70</v>
      </c>
      <c r="G31" s="1" t="s">
        <v>51</v>
      </c>
      <c r="H31" s="1" t="s">
        <v>20</v>
      </c>
      <c r="I31" s="1" t="s">
        <v>20</v>
      </c>
      <c r="J31" s="1" t="s">
        <v>20</v>
      </c>
      <c r="K31" s="1" t="s">
        <v>20</v>
      </c>
      <c r="L31" s="1" t="s">
        <v>20</v>
      </c>
      <c r="M31" s="1" t="s">
        <v>20</v>
      </c>
      <c r="N31" s="1" t="s">
        <v>20</v>
      </c>
      <c r="O31" s="1" t="s">
        <v>20</v>
      </c>
      <c r="P31" s="1" t="s">
        <v>20</v>
      </c>
    </row>
    <row r="32" spans="1:16" s="1" customFormat="1" x14ac:dyDescent="0.25">
      <c r="A32" s="1" t="s">
        <v>232</v>
      </c>
      <c r="B32" s="1">
        <v>6608</v>
      </c>
      <c r="C32" s="1">
        <v>4986750</v>
      </c>
      <c r="D32" s="3" t="s">
        <v>233</v>
      </c>
      <c r="E32" s="3">
        <v>1</v>
      </c>
      <c r="F32" s="1" t="s">
        <v>24</v>
      </c>
      <c r="G32" s="1" t="s">
        <v>20</v>
      </c>
      <c r="H32" s="1" t="s">
        <v>20</v>
      </c>
      <c r="I32" s="1" t="s">
        <v>20</v>
      </c>
      <c r="J32" s="1" t="s">
        <v>20</v>
      </c>
      <c r="K32" s="1" t="s">
        <v>20</v>
      </c>
      <c r="L32" s="1" t="s">
        <v>20</v>
      </c>
      <c r="M32" s="1" t="s">
        <v>20</v>
      </c>
      <c r="N32" s="1" t="s">
        <v>20</v>
      </c>
      <c r="O32" s="1" t="s">
        <v>20</v>
      </c>
      <c r="P32" s="1" t="s">
        <v>20</v>
      </c>
    </row>
    <row r="33" spans="1:16" s="1" customFormat="1" x14ac:dyDescent="0.25">
      <c r="A33" s="1" t="s">
        <v>235</v>
      </c>
      <c r="B33" s="1">
        <v>420</v>
      </c>
      <c r="C33" s="1">
        <v>4987583</v>
      </c>
      <c r="D33" s="3" t="s">
        <v>236</v>
      </c>
      <c r="E33" s="3">
        <v>2</v>
      </c>
      <c r="F33" s="1" t="s">
        <v>70</v>
      </c>
      <c r="G33" s="1" t="s">
        <v>24</v>
      </c>
      <c r="H33" s="1" t="s">
        <v>20</v>
      </c>
      <c r="I33" s="1" t="s">
        <v>20</v>
      </c>
      <c r="J33" s="1" t="s">
        <v>20</v>
      </c>
      <c r="K33" s="1" t="s">
        <v>20</v>
      </c>
      <c r="L33" s="1" t="s">
        <v>20</v>
      </c>
      <c r="M33" s="1" t="s">
        <v>20</v>
      </c>
      <c r="N33" s="1" t="s">
        <v>20</v>
      </c>
      <c r="O33" s="1" t="s">
        <v>20</v>
      </c>
      <c r="P33" s="1" t="s">
        <v>20</v>
      </c>
    </row>
    <row r="34" spans="1:16" s="1" customFormat="1" x14ac:dyDescent="0.25">
      <c r="A34" s="1" t="s">
        <v>247</v>
      </c>
      <c r="B34" s="1">
        <v>7297</v>
      </c>
      <c r="C34" s="1">
        <v>4987590</v>
      </c>
      <c r="D34" s="3" t="s">
        <v>248</v>
      </c>
      <c r="E34" s="3">
        <v>1</v>
      </c>
      <c r="F34" s="1" t="s">
        <v>24</v>
      </c>
      <c r="G34" s="1" t="s">
        <v>20</v>
      </c>
      <c r="H34" s="1" t="s">
        <v>20</v>
      </c>
      <c r="I34" s="1" t="s">
        <v>20</v>
      </c>
      <c r="J34" s="1" t="s">
        <v>20</v>
      </c>
      <c r="K34" s="1" t="s">
        <v>20</v>
      </c>
      <c r="L34" s="1" t="s">
        <v>20</v>
      </c>
      <c r="M34" s="1" t="s">
        <v>20</v>
      </c>
      <c r="N34" s="1" t="s">
        <v>20</v>
      </c>
      <c r="O34" s="1" t="s">
        <v>20</v>
      </c>
      <c r="P34" s="1" t="s">
        <v>20</v>
      </c>
    </row>
    <row r="35" spans="1:16" s="1" customFormat="1" x14ac:dyDescent="0.25">
      <c r="A35" s="1" t="s">
        <v>249</v>
      </c>
      <c r="B35" s="1">
        <v>7312</v>
      </c>
      <c r="C35" s="1">
        <v>4986757</v>
      </c>
      <c r="D35" s="3" t="s">
        <v>250</v>
      </c>
      <c r="E35" s="3">
        <v>5</v>
      </c>
      <c r="F35" s="1" t="s">
        <v>38</v>
      </c>
      <c r="G35" s="1" t="s">
        <v>39</v>
      </c>
      <c r="H35" s="1" t="s">
        <v>41</v>
      </c>
      <c r="I35" s="1" t="s">
        <v>42</v>
      </c>
      <c r="J35" s="1" t="s">
        <v>24</v>
      </c>
      <c r="K35" s="1" t="s">
        <v>20</v>
      </c>
      <c r="L35" s="1" t="s">
        <v>20</v>
      </c>
      <c r="M35" s="1" t="s">
        <v>20</v>
      </c>
      <c r="N35" s="1" t="s">
        <v>20</v>
      </c>
      <c r="O35" s="1" t="s">
        <v>20</v>
      </c>
      <c r="P35" s="1" t="s">
        <v>20</v>
      </c>
    </row>
    <row r="36" spans="1:16" s="1" customFormat="1" x14ac:dyDescent="0.25">
      <c r="A36" s="1" t="s">
        <v>253</v>
      </c>
      <c r="B36" s="1">
        <v>501</v>
      </c>
      <c r="C36" s="15">
        <v>4991930</v>
      </c>
      <c r="D36" s="3" t="s">
        <v>254</v>
      </c>
      <c r="E36" s="3">
        <v>1</v>
      </c>
      <c r="F36" s="1" t="s">
        <v>24</v>
      </c>
      <c r="G36" s="1" t="s">
        <v>20</v>
      </c>
      <c r="H36" s="1" t="s">
        <v>20</v>
      </c>
      <c r="I36" s="1" t="s">
        <v>20</v>
      </c>
      <c r="J36" s="1" t="s">
        <v>20</v>
      </c>
      <c r="K36" s="1" t="s">
        <v>20</v>
      </c>
      <c r="L36" s="1" t="s">
        <v>20</v>
      </c>
      <c r="M36" s="1" t="s">
        <v>20</v>
      </c>
      <c r="N36" s="1" t="s">
        <v>20</v>
      </c>
      <c r="O36" s="1" t="s">
        <v>20</v>
      </c>
      <c r="P36" s="1" t="s">
        <v>20</v>
      </c>
    </row>
    <row r="37" spans="1:16" s="1" customFormat="1" x14ac:dyDescent="0.25">
      <c r="A37" s="1" t="s">
        <v>257</v>
      </c>
      <c r="B37" s="1">
        <v>5229</v>
      </c>
      <c r="C37" s="1">
        <v>4986421</v>
      </c>
      <c r="D37" s="3" t="s">
        <v>258</v>
      </c>
      <c r="E37" s="3">
        <v>3</v>
      </c>
      <c r="F37" s="1" t="s">
        <v>40</v>
      </c>
      <c r="G37" s="1" t="s">
        <v>70</v>
      </c>
      <c r="H37" s="1" t="s">
        <v>41</v>
      </c>
      <c r="I37" s="1" t="s">
        <v>20</v>
      </c>
      <c r="J37" s="1" t="s">
        <v>20</v>
      </c>
      <c r="K37" s="1" t="s">
        <v>20</v>
      </c>
      <c r="L37" s="1" t="s">
        <v>20</v>
      </c>
      <c r="M37" s="1" t="s">
        <v>20</v>
      </c>
      <c r="N37" s="1" t="s">
        <v>20</v>
      </c>
      <c r="O37" s="1" t="s">
        <v>20</v>
      </c>
      <c r="P37" s="1" t="s">
        <v>20</v>
      </c>
    </row>
    <row r="38" spans="1:16" s="1" customFormat="1" x14ac:dyDescent="0.25">
      <c r="A38" s="1" t="s">
        <v>259</v>
      </c>
      <c r="B38" s="1">
        <v>7852</v>
      </c>
      <c r="C38" s="1">
        <v>4986767</v>
      </c>
      <c r="D38" s="3" t="s">
        <v>260</v>
      </c>
      <c r="E38" s="3">
        <v>1</v>
      </c>
      <c r="F38" s="1" t="s">
        <v>38</v>
      </c>
      <c r="G38" s="1" t="s">
        <v>20</v>
      </c>
      <c r="H38" s="1" t="s">
        <v>20</v>
      </c>
      <c r="I38" s="1" t="s">
        <v>20</v>
      </c>
      <c r="J38" s="1" t="s">
        <v>20</v>
      </c>
      <c r="K38" s="1" t="s">
        <v>20</v>
      </c>
      <c r="L38" s="1" t="s">
        <v>20</v>
      </c>
      <c r="M38" s="1" t="s">
        <v>20</v>
      </c>
      <c r="N38" s="1" t="s">
        <v>20</v>
      </c>
      <c r="O38" s="1" t="s">
        <v>20</v>
      </c>
      <c r="P38" s="1" t="s">
        <v>20</v>
      </c>
    </row>
    <row r="39" spans="1:16" s="1" customFormat="1" x14ac:dyDescent="0.25">
      <c r="A39" s="1" t="s">
        <v>263</v>
      </c>
      <c r="B39" s="1">
        <v>6355</v>
      </c>
      <c r="C39" s="1">
        <v>4986439</v>
      </c>
      <c r="D39" s="3" t="s">
        <v>264</v>
      </c>
      <c r="E39" s="3">
        <v>1</v>
      </c>
      <c r="F39" s="1" t="s">
        <v>42</v>
      </c>
      <c r="G39" s="1" t="s">
        <v>20</v>
      </c>
      <c r="H39" s="1" t="s">
        <v>20</v>
      </c>
      <c r="I39" s="1" t="s">
        <v>20</v>
      </c>
      <c r="J39" s="1" t="s">
        <v>20</v>
      </c>
      <c r="K39" s="1" t="s">
        <v>20</v>
      </c>
      <c r="L39" s="1" t="s">
        <v>20</v>
      </c>
      <c r="M39" s="1" t="s">
        <v>20</v>
      </c>
      <c r="N39" s="1" t="s">
        <v>20</v>
      </c>
      <c r="O39" s="1" t="s">
        <v>20</v>
      </c>
      <c r="P39" s="1" t="s">
        <v>20</v>
      </c>
    </row>
    <row r="40" spans="1:16" s="1" customFormat="1" x14ac:dyDescent="0.25">
      <c r="A40" s="1" t="s">
        <v>271</v>
      </c>
      <c r="B40" s="1">
        <v>7923</v>
      </c>
      <c r="C40" s="1">
        <v>4986768</v>
      </c>
      <c r="D40" s="3" t="s">
        <v>272</v>
      </c>
      <c r="E40" s="3">
        <v>1</v>
      </c>
      <c r="F40" s="1" t="s">
        <v>41</v>
      </c>
      <c r="G40" s="1" t="s">
        <v>20</v>
      </c>
      <c r="H40" s="1" t="s">
        <v>20</v>
      </c>
      <c r="I40" s="1" t="s">
        <v>20</v>
      </c>
      <c r="J40" s="1" t="s">
        <v>20</v>
      </c>
      <c r="K40" s="1" t="s">
        <v>20</v>
      </c>
      <c r="L40" s="1" t="s">
        <v>20</v>
      </c>
      <c r="M40" s="1" t="s">
        <v>20</v>
      </c>
      <c r="N40" s="1" t="s">
        <v>20</v>
      </c>
      <c r="O40" s="1" t="s">
        <v>20</v>
      </c>
      <c r="P40" s="1" t="s">
        <v>20</v>
      </c>
    </row>
    <row r="41" spans="1:16" s="1" customFormat="1" x14ac:dyDescent="0.25">
      <c r="A41" s="1" t="s">
        <v>276</v>
      </c>
      <c r="B41" s="1">
        <v>4774</v>
      </c>
      <c r="C41" s="1">
        <v>4988947</v>
      </c>
      <c r="D41" s="3" t="s">
        <v>277</v>
      </c>
      <c r="E41" s="3">
        <v>1</v>
      </c>
      <c r="F41" s="1" t="s">
        <v>70</v>
      </c>
      <c r="G41" s="1" t="s">
        <v>20</v>
      </c>
      <c r="H41" s="1" t="s">
        <v>20</v>
      </c>
      <c r="I41" s="1" t="s">
        <v>20</v>
      </c>
      <c r="J41" s="1" t="s">
        <v>20</v>
      </c>
      <c r="K41" s="1" t="s">
        <v>20</v>
      </c>
      <c r="L41" s="1" t="s">
        <v>20</v>
      </c>
      <c r="M41" s="1" t="s">
        <v>20</v>
      </c>
      <c r="N41" s="1" t="s">
        <v>20</v>
      </c>
      <c r="O41" s="1" t="s">
        <v>20</v>
      </c>
      <c r="P41" s="1" t="s">
        <v>20</v>
      </c>
    </row>
    <row r="42" spans="1:16" s="1" customFormat="1" x14ac:dyDescent="0.25">
      <c r="A42" s="1" t="s">
        <v>284</v>
      </c>
      <c r="B42" s="1">
        <v>6455</v>
      </c>
      <c r="C42" s="1">
        <v>4986744</v>
      </c>
      <c r="D42" s="3" t="s">
        <v>285</v>
      </c>
      <c r="E42" s="3">
        <v>2</v>
      </c>
      <c r="F42" s="1" t="s">
        <v>39</v>
      </c>
      <c r="G42" s="1" t="s">
        <v>40</v>
      </c>
      <c r="H42" s="1" t="s">
        <v>20</v>
      </c>
      <c r="I42" s="1" t="s">
        <v>20</v>
      </c>
      <c r="J42" s="1" t="s">
        <v>20</v>
      </c>
      <c r="K42" s="1" t="s">
        <v>20</v>
      </c>
      <c r="L42" s="1" t="s">
        <v>20</v>
      </c>
      <c r="M42" s="1" t="s">
        <v>20</v>
      </c>
      <c r="N42" s="1" t="s">
        <v>20</v>
      </c>
      <c r="O42" s="1" t="s">
        <v>20</v>
      </c>
      <c r="P42" s="1" t="s">
        <v>20</v>
      </c>
    </row>
    <row r="43" spans="1:16" s="1" customFormat="1" x14ac:dyDescent="0.25">
      <c r="A43" s="1" t="s">
        <v>294</v>
      </c>
      <c r="B43" s="1">
        <v>8848</v>
      </c>
      <c r="C43" s="1">
        <v>4987604</v>
      </c>
      <c r="D43" s="3" t="s">
        <v>295</v>
      </c>
      <c r="E43" s="3">
        <v>1</v>
      </c>
      <c r="F43" s="1" t="s">
        <v>40</v>
      </c>
      <c r="G43" s="1" t="s">
        <v>20</v>
      </c>
      <c r="H43" s="1" t="s">
        <v>20</v>
      </c>
      <c r="I43" s="1" t="s">
        <v>20</v>
      </c>
      <c r="J43" s="1" t="s">
        <v>20</v>
      </c>
      <c r="K43" s="1" t="s">
        <v>20</v>
      </c>
      <c r="L43" s="1" t="s">
        <v>20</v>
      </c>
      <c r="M43" s="1" t="s">
        <v>20</v>
      </c>
      <c r="N43" s="1" t="s">
        <v>20</v>
      </c>
      <c r="O43" s="1" t="s">
        <v>20</v>
      </c>
      <c r="P43" s="1" t="s">
        <v>20</v>
      </c>
    </row>
    <row r="44" spans="1:16" s="1" customFormat="1" x14ac:dyDescent="0.25">
      <c r="A44" s="1" t="s">
        <v>296</v>
      </c>
      <c r="B44" s="1">
        <v>7912</v>
      </c>
      <c r="C44" s="1">
        <v>100001398</v>
      </c>
      <c r="D44" s="3" t="s">
        <v>297</v>
      </c>
      <c r="E44" s="3">
        <v>1</v>
      </c>
      <c r="F44" s="1" t="s">
        <v>41</v>
      </c>
      <c r="G44" s="1" t="s">
        <v>20</v>
      </c>
      <c r="H44" s="1" t="s">
        <v>20</v>
      </c>
      <c r="I44" s="1" t="s">
        <v>20</v>
      </c>
      <c r="J44" s="1" t="s">
        <v>20</v>
      </c>
      <c r="K44" s="1" t="s">
        <v>20</v>
      </c>
      <c r="L44" s="1" t="s">
        <v>20</v>
      </c>
      <c r="M44" s="1" t="s">
        <v>20</v>
      </c>
      <c r="N44" s="1" t="s">
        <v>20</v>
      </c>
      <c r="O44" s="1" t="s">
        <v>20</v>
      </c>
      <c r="P44" s="1" t="s">
        <v>20</v>
      </c>
    </row>
    <row r="45" spans="1:16" s="1" customFormat="1" x14ac:dyDescent="0.25">
      <c r="A45" s="1" t="s">
        <v>302</v>
      </c>
      <c r="B45" s="1">
        <v>403</v>
      </c>
      <c r="C45" s="1">
        <v>4986340</v>
      </c>
      <c r="D45" s="3" t="s">
        <v>303</v>
      </c>
      <c r="E45" s="3">
        <v>1</v>
      </c>
      <c r="F45" s="1" t="s">
        <v>33</v>
      </c>
      <c r="G45" s="1" t="s">
        <v>20</v>
      </c>
      <c r="H45" s="1" t="s">
        <v>20</v>
      </c>
      <c r="I45" s="1" t="s">
        <v>20</v>
      </c>
      <c r="J45" s="1" t="s">
        <v>20</v>
      </c>
      <c r="K45" s="1" t="s">
        <v>20</v>
      </c>
      <c r="L45" s="1" t="s">
        <v>20</v>
      </c>
      <c r="M45" s="1" t="s">
        <v>20</v>
      </c>
      <c r="N45" s="1" t="s">
        <v>20</v>
      </c>
      <c r="O45" s="1" t="s">
        <v>20</v>
      </c>
      <c r="P45" s="1" t="s">
        <v>20</v>
      </c>
    </row>
    <row r="46" spans="1:16" s="1" customFormat="1" x14ac:dyDescent="0.25">
      <c r="A46" s="1" t="s">
        <v>307</v>
      </c>
      <c r="B46" s="1">
        <v>1614</v>
      </c>
      <c r="C46" s="1">
        <v>4986474</v>
      </c>
      <c r="D46" s="3" t="s">
        <v>308</v>
      </c>
      <c r="E46" s="3">
        <v>2</v>
      </c>
      <c r="F46" s="1" t="s">
        <v>40</v>
      </c>
      <c r="G46" s="1" t="s">
        <v>70</v>
      </c>
      <c r="H46" s="1" t="s">
        <v>20</v>
      </c>
      <c r="I46" s="1" t="s">
        <v>20</v>
      </c>
      <c r="J46" s="1" t="s">
        <v>20</v>
      </c>
      <c r="K46" s="1" t="s">
        <v>20</v>
      </c>
      <c r="L46" s="1" t="s">
        <v>20</v>
      </c>
      <c r="M46" s="1" t="s">
        <v>20</v>
      </c>
      <c r="N46" s="1" t="s">
        <v>20</v>
      </c>
      <c r="O46" s="1" t="s">
        <v>20</v>
      </c>
      <c r="P46" s="1" t="s">
        <v>20</v>
      </c>
    </row>
    <row r="47" spans="1:16" s="1" customFormat="1" x14ac:dyDescent="0.25">
      <c r="A47" s="1" t="s">
        <v>310</v>
      </c>
      <c r="B47" s="1">
        <v>972</v>
      </c>
      <c r="C47" s="1">
        <v>4986467</v>
      </c>
      <c r="D47" s="3" t="s">
        <v>311</v>
      </c>
      <c r="E47" s="3">
        <v>1</v>
      </c>
      <c r="F47" s="1" t="s">
        <v>35</v>
      </c>
      <c r="G47" s="1" t="s">
        <v>20</v>
      </c>
      <c r="H47" s="1" t="s">
        <v>20</v>
      </c>
      <c r="I47" s="1" t="s">
        <v>20</v>
      </c>
      <c r="J47" s="1" t="s">
        <v>20</v>
      </c>
      <c r="K47" s="1" t="s">
        <v>20</v>
      </c>
      <c r="L47" s="1" t="s">
        <v>20</v>
      </c>
      <c r="M47" s="1" t="s">
        <v>20</v>
      </c>
      <c r="N47" s="1" t="s">
        <v>20</v>
      </c>
      <c r="O47" s="1" t="s">
        <v>20</v>
      </c>
      <c r="P47" s="1" t="s">
        <v>20</v>
      </c>
    </row>
    <row r="48" spans="1:16" s="1" customFormat="1" x14ac:dyDescent="0.25">
      <c r="A48" s="1" t="s">
        <v>314</v>
      </c>
      <c r="B48" s="1">
        <v>6541</v>
      </c>
      <c r="C48" s="1">
        <v>4987574</v>
      </c>
      <c r="D48" s="3" t="s">
        <v>315</v>
      </c>
      <c r="E48" s="3">
        <v>2</v>
      </c>
      <c r="F48" s="1" t="s">
        <v>70</v>
      </c>
      <c r="G48" s="1" t="s">
        <v>19</v>
      </c>
      <c r="H48" s="1" t="s">
        <v>20</v>
      </c>
      <c r="I48" s="1" t="s">
        <v>20</v>
      </c>
      <c r="J48" s="1" t="s">
        <v>20</v>
      </c>
      <c r="K48" s="1" t="s">
        <v>20</v>
      </c>
      <c r="L48" s="1" t="s">
        <v>20</v>
      </c>
      <c r="M48" s="1" t="s">
        <v>20</v>
      </c>
      <c r="N48" s="1" t="s">
        <v>20</v>
      </c>
      <c r="O48" s="1" t="s">
        <v>20</v>
      </c>
      <c r="P48" s="1" t="s">
        <v>20</v>
      </c>
    </row>
    <row r="49" spans="1:16" s="1" customFormat="1" x14ac:dyDescent="0.25">
      <c r="A49" s="1" t="s">
        <v>323</v>
      </c>
      <c r="B49" s="1">
        <v>8042</v>
      </c>
      <c r="C49" s="1">
        <v>4987601</v>
      </c>
      <c r="D49" s="3" t="s">
        <v>324</v>
      </c>
      <c r="E49" s="3">
        <v>1</v>
      </c>
      <c r="F49" s="1" t="s">
        <v>41</v>
      </c>
      <c r="G49" s="1" t="s">
        <v>20</v>
      </c>
      <c r="H49" s="1" t="s">
        <v>20</v>
      </c>
      <c r="I49" s="1" t="s">
        <v>20</v>
      </c>
      <c r="J49" s="1" t="s">
        <v>20</v>
      </c>
      <c r="K49" s="1" t="s">
        <v>20</v>
      </c>
      <c r="L49" s="1" t="s">
        <v>20</v>
      </c>
      <c r="M49" s="1" t="s">
        <v>20</v>
      </c>
      <c r="N49" s="1" t="s">
        <v>20</v>
      </c>
      <c r="O49" s="1" t="s">
        <v>20</v>
      </c>
      <c r="P49" s="1" t="s">
        <v>20</v>
      </c>
    </row>
    <row r="50" spans="1:16" s="1" customFormat="1" x14ac:dyDescent="0.25">
      <c r="A50" s="1" t="s">
        <v>347</v>
      </c>
      <c r="B50" s="1">
        <v>5128</v>
      </c>
      <c r="C50" s="1">
        <v>100001368</v>
      </c>
      <c r="D50" s="3" t="s">
        <v>348</v>
      </c>
      <c r="E50" s="3">
        <v>2</v>
      </c>
      <c r="F50" s="1" t="s">
        <v>40</v>
      </c>
      <c r="G50" s="1" t="s">
        <v>41</v>
      </c>
      <c r="H50" s="1" t="s">
        <v>20</v>
      </c>
      <c r="I50" s="1" t="s">
        <v>20</v>
      </c>
      <c r="J50" s="1" t="s">
        <v>20</v>
      </c>
      <c r="K50" s="1" t="s">
        <v>20</v>
      </c>
      <c r="L50" s="1" t="s">
        <v>20</v>
      </c>
      <c r="M50" s="1" t="s">
        <v>20</v>
      </c>
      <c r="N50" s="1" t="s">
        <v>20</v>
      </c>
      <c r="O50" s="1" t="s">
        <v>20</v>
      </c>
      <c r="P50" s="1" t="s">
        <v>20</v>
      </c>
    </row>
    <row r="51" spans="1:16" s="1" customFormat="1" x14ac:dyDescent="0.25">
      <c r="A51" s="1" t="s">
        <v>351</v>
      </c>
      <c r="B51" s="1">
        <v>3735</v>
      </c>
      <c r="C51" s="1">
        <v>4986459</v>
      </c>
      <c r="D51" s="3" t="s">
        <v>352</v>
      </c>
      <c r="E51" s="3">
        <v>1</v>
      </c>
      <c r="F51" s="1" t="s">
        <v>35</v>
      </c>
      <c r="G51" s="1" t="s">
        <v>20</v>
      </c>
      <c r="H51" s="1" t="s">
        <v>20</v>
      </c>
      <c r="I51" s="1" t="s">
        <v>20</v>
      </c>
      <c r="J51" s="1" t="s">
        <v>20</v>
      </c>
      <c r="K51" s="1" t="s">
        <v>20</v>
      </c>
      <c r="L51" s="1" t="s">
        <v>20</v>
      </c>
      <c r="M51" s="1" t="s">
        <v>20</v>
      </c>
      <c r="N51" s="1" t="s">
        <v>20</v>
      </c>
      <c r="O51" s="1" t="s">
        <v>20</v>
      </c>
      <c r="P51" s="1" t="s">
        <v>20</v>
      </c>
    </row>
    <row r="52" spans="1:16" s="1" customFormat="1" x14ac:dyDescent="0.25">
      <c r="A52" s="1" t="s">
        <v>356</v>
      </c>
      <c r="B52" s="1">
        <v>7616</v>
      </c>
      <c r="C52" s="1">
        <v>4986771</v>
      </c>
      <c r="D52" s="3" t="s">
        <v>357</v>
      </c>
      <c r="E52" s="3">
        <v>1</v>
      </c>
      <c r="F52" s="1" t="s">
        <v>40</v>
      </c>
      <c r="G52" s="1" t="s">
        <v>20</v>
      </c>
      <c r="H52" s="1" t="s">
        <v>20</v>
      </c>
      <c r="I52" s="1" t="s">
        <v>20</v>
      </c>
      <c r="J52" s="1" t="s">
        <v>20</v>
      </c>
      <c r="K52" s="1" t="s">
        <v>20</v>
      </c>
      <c r="L52" s="1" t="s">
        <v>20</v>
      </c>
      <c r="M52" s="1" t="s">
        <v>20</v>
      </c>
      <c r="N52" s="1" t="s">
        <v>20</v>
      </c>
      <c r="O52" s="1" t="s">
        <v>20</v>
      </c>
      <c r="P52" s="1" t="s">
        <v>20</v>
      </c>
    </row>
    <row r="53" spans="1:16" s="1" customFormat="1" x14ac:dyDescent="0.25">
      <c r="A53" s="1" t="s">
        <v>370</v>
      </c>
      <c r="B53" s="1">
        <v>948</v>
      </c>
      <c r="C53" s="1">
        <v>4986466</v>
      </c>
      <c r="D53" s="3" t="s">
        <v>371</v>
      </c>
      <c r="E53" s="3">
        <v>1</v>
      </c>
      <c r="F53" s="1" t="s">
        <v>42</v>
      </c>
      <c r="G53" s="1" t="s">
        <v>20</v>
      </c>
      <c r="H53" s="1" t="s">
        <v>20</v>
      </c>
      <c r="I53" s="1" t="s">
        <v>20</v>
      </c>
      <c r="J53" s="1" t="s">
        <v>20</v>
      </c>
      <c r="K53" s="1" t="s">
        <v>20</v>
      </c>
      <c r="L53" s="1" t="s">
        <v>20</v>
      </c>
      <c r="M53" s="1" t="s">
        <v>20</v>
      </c>
      <c r="N53" s="1" t="s">
        <v>20</v>
      </c>
      <c r="O53" s="1" t="s">
        <v>20</v>
      </c>
      <c r="P53" s="1" t="s">
        <v>20</v>
      </c>
    </row>
    <row r="54" spans="1:16" s="1" customFormat="1" x14ac:dyDescent="0.25">
      <c r="A54" s="1" t="s">
        <v>380</v>
      </c>
      <c r="B54" s="1">
        <v>7174</v>
      </c>
      <c r="C54" s="1">
        <v>4986447</v>
      </c>
      <c r="D54" s="3" t="s">
        <v>381</v>
      </c>
      <c r="E54" s="3">
        <v>2</v>
      </c>
      <c r="F54" s="1" t="s">
        <v>40</v>
      </c>
      <c r="G54" s="1" t="s">
        <v>42</v>
      </c>
      <c r="H54" s="1" t="s">
        <v>20</v>
      </c>
      <c r="I54" s="1" t="s">
        <v>20</v>
      </c>
      <c r="J54" s="1" t="s">
        <v>20</v>
      </c>
      <c r="K54" s="1" t="s">
        <v>20</v>
      </c>
      <c r="L54" s="1" t="s">
        <v>20</v>
      </c>
      <c r="M54" s="1" t="s">
        <v>20</v>
      </c>
      <c r="N54" s="1" t="s">
        <v>20</v>
      </c>
      <c r="O54" s="1" t="s">
        <v>20</v>
      </c>
      <c r="P54" s="1" t="s">
        <v>20</v>
      </c>
    </row>
    <row r="55" spans="1:16" s="1" customFormat="1" x14ac:dyDescent="0.25">
      <c r="A55" s="1" t="s">
        <v>386</v>
      </c>
      <c r="B55" s="1">
        <v>5587</v>
      </c>
      <c r="C55" s="1">
        <v>4986430</v>
      </c>
      <c r="D55" s="3" t="s">
        <v>387</v>
      </c>
      <c r="E55" s="3">
        <v>1</v>
      </c>
      <c r="F55" s="1" t="s">
        <v>70</v>
      </c>
      <c r="G55" s="1" t="s">
        <v>20</v>
      </c>
      <c r="H55" s="1" t="s">
        <v>20</v>
      </c>
      <c r="I55" s="1" t="s">
        <v>20</v>
      </c>
      <c r="J55" s="1" t="s">
        <v>20</v>
      </c>
      <c r="K55" s="1" t="s">
        <v>20</v>
      </c>
      <c r="L55" s="1" t="s">
        <v>20</v>
      </c>
      <c r="M55" s="1" t="s">
        <v>20</v>
      </c>
      <c r="N55" s="1" t="s">
        <v>20</v>
      </c>
      <c r="O55" s="1" t="s">
        <v>20</v>
      </c>
      <c r="P55" s="1" t="s">
        <v>20</v>
      </c>
    </row>
    <row r="56" spans="1:16" s="1" customFormat="1" x14ac:dyDescent="0.25">
      <c r="A56" s="1" t="s">
        <v>390</v>
      </c>
      <c r="B56" s="1">
        <v>5625</v>
      </c>
      <c r="C56" s="1">
        <v>4986727</v>
      </c>
      <c r="D56" s="3" t="s">
        <v>391</v>
      </c>
      <c r="E56" s="3">
        <v>1</v>
      </c>
      <c r="F56" s="1" t="s">
        <v>41</v>
      </c>
      <c r="G56" s="1" t="s">
        <v>20</v>
      </c>
      <c r="H56" s="1" t="s">
        <v>20</v>
      </c>
      <c r="I56" s="1" t="s">
        <v>20</v>
      </c>
      <c r="J56" s="1" t="s">
        <v>20</v>
      </c>
      <c r="K56" s="1" t="s">
        <v>20</v>
      </c>
      <c r="L56" s="1" t="s">
        <v>20</v>
      </c>
      <c r="M56" s="1" t="s">
        <v>20</v>
      </c>
      <c r="N56" s="1" t="s">
        <v>20</v>
      </c>
      <c r="O56" s="1" t="s">
        <v>20</v>
      </c>
      <c r="P56" s="1" t="s">
        <v>20</v>
      </c>
    </row>
    <row r="57" spans="1:16" s="1" customFormat="1" x14ac:dyDescent="0.25">
      <c r="A57" s="1" t="s">
        <v>404</v>
      </c>
      <c r="B57" s="1">
        <v>5974</v>
      </c>
      <c r="C57" s="1">
        <v>4989112</v>
      </c>
      <c r="D57" s="3" t="s">
        <v>405</v>
      </c>
      <c r="E57" s="3">
        <v>1</v>
      </c>
      <c r="F57" s="1" t="s">
        <v>24</v>
      </c>
      <c r="G57" s="1" t="s">
        <v>20</v>
      </c>
      <c r="H57" s="1" t="s">
        <v>20</v>
      </c>
      <c r="I57" s="1" t="s">
        <v>20</v>
      </c>
      <c r="J57" s="1" t="s">
        <v>20</v>
      </c>
      <c r="K57" s="1" t="s">
        <v>20</v>
      </c>
      <c r="L57" s="1" t="s">
        <v>20</v>
      </c>
      <c r="M57" s="1" t="s">
        <v>20</v>
      </c>
      <c r="N57" s="1" t="s">
        <v>20</v>
      </c>
      <c r="O57" s="1" t="s">
        <v>20</v>
      </c>
      <c r="P57" s="1" t="s">
        <v>20</v>
      </c>
    </row>
    <row r="58" spans="1:16" s="1" customFormat="1" x14ac:dyDescent="0.25">
      <c r="A58" s="1" t="s">
        <v>409</v>
      </c>
      <c r="B58" s="1">
        <v>235</v>
      </c>
      <c r="C58" s="1">
        <v>100001273</v>
      </c>
      <c r="D58" s="3" t="s">
        <v>410</v>
      </c>
      <c r="E58" s="3">
        <v>1</v>
      </c>
      <c r="F58" s="1" t="s">
        <v>35</v>
      </c>
      <c r="G58" s="1" t="s">
        <v>20</v>
      </c>
      <c r="H58" s="1" t="s">
        <v>20</v>
      </c>
      <c r="I58" s="1" t="s">
        <v>20</v>
      </c>
      <c r="J58" s="1" t="s">
        <v>20</v>
      </c>
      <c r="K58" s="1" t="s">
        <v>20</v>
      </c>
      <c r="L58" s="1" t="s">
        <v>20</v>
      </c>
      <c r="M58" s="1" t="s">
        <v>20</v>
      </c>
      <c r="N58" s="1" t="s">
        <v>20</v>
      </c>
      <c r="O58" s="1" t="s">
        <v>20</v>
      </c>
      <c r="P58" s="1" t="s">
        <v>20</v>
      </c>
    </row>
    <row r="59" spans="1:16" s="1" customFormat="1" x14ac:dyDescent="0.25">
      <c r="A59" s="1" t="s">
        <v>429</v>
      </c>
      <c r="B59" s="1">
        <v>5079</v>
      </c>
      <c r="C59" s="1">
        <v>100001373</v>
      </c>
      <c r="D59" s="3" t="s">
        <v>430</v>
      </c>
      <c r="E59" s="3">
        <v>4</v>
      </c>
      <c r="F59" s="1" t="s">
        <v>38</v>
      </c>
      <c r="G59" s="1" t="s">
        <v>41</v>
      </c>
      <c r="H59" s="1" t="s">
        <v>18</v>
      </c>
      <c r="I59" s="1" t="s">
        <v>34</v>
      </c>
      <c r="J59" s="1" t="s">
        <v>20</v>
      </c>
      <c r="K59" s="1" t="s">
        <v>20</v>
      </c>
      <c r="L59" s="1" t="s">
        <v>20</v>
      </c>
      <c r="M59" s="1" t="s">
        <v>20</v>
      </c>
      <c r="N59" s="1" t="s">
        <v>20</v>
      </c>
      <c r="O59" s="1" t="s">
        <v>20</v>
      </c>
      <c r="P59" s="1" t="s">
        <v>20</v>
      </c>
    </row>
    <row r="60" spans="1:16" s="1" customFormat="1" x14ac:dyDescent="0.25">
      <c r="A60" s="1" t="s">
        <v>433</v>
      </c>
      <c r="B60" s="1">
        <v>2654</v>
      </c>
      <c r="C60" s="1">
        <v>4986454</v>
      </c>
      <c r="D60" s="3" t="s">
        <v>434</v>
      </c>
      <c r="E60" s="3">
        <v>1</v>
      </c>
      <c r="F60" s="1" t="s">
        <v>39</v>
      </c>
      <c r="G60" s="1" t="s">
        <v>20</v>
      </c>
      <c r="H60" s="1" t="s">
        <v>20</v>
      </c>
      <c r="I60" s="1" t="s">
        <v>20</v>
      </c>
      <c r="J60" s="1" t="s">
        <v>20</v>
      </c>
      <c r="K60" s="1" t="s">
        <v>20</v>
      </c>
      <c r="L60" s="1" t="s">
        <v>20</v>
      </c>
      <c r="M60" s="1" t="s">
        <v>20</v>
      </c>
      <c r="N60" s="1" t="s">
        <v>20</v>
      </c>
      <c r="O60" s="1" t="s">
        <v>20</v>
      </c>
      <c r="P60" s="1" t="s">
        <v>20</v>
      </c>
    </row>
    <row r="61" spans="1:16" s="1" customFormat="1" x14ac:dyDescent="0.25">
      <c r="A61" s="1" t="s">
        <v>435</v>
      </c>
      <c r="B61" s="1">
        <v>5744</v>
      </c>
      <c r="C61" s="1">
        <v>4986431</v>
      </c>
      <c r="D61" s="3" t="s">
        <v>436</v>
      </c>
      <c r="E61" s="3">
        <v>2</v>
      </c>
      <c r="F61" s="1" t="s">
        <v>41</v>
      </c>
      <c r="G61" s="1" t="s">
        <v>42</v>
      </c>
      <c r="H61" s="1" t="s">
        <v>20</v>
      </c>
      <c r="I61" s="1" t="s">
        <v>20</v>
      </c>
      <c r="J61" s="1" t="s">
        <v>20</v>
      </c>
      <c r="K61" s="1" t="s">
        <v>20</v>
      </c>
      <c r="L61" s="1" t="s">
        <v>20</v>
      </c>
      <c r="M61" s="1" t="s">
        <v>20</v>
      </c>
      <c r="N61" s="1" t="s">
        <v>20</v>
      </c>
      <c r="O61" s="1" t="s">
        <v>20</v>
      </c>
      <c r="P61" s="1" t="s">
        <v>20</v>
      </c>
    </row>
    <row r="62" spans="1:16" s="1" customFormat="1" x14ac:dyDescent="0.25">
      <c r="A62" s="1" t="s">
        <v>437</v>
      </c>
      <c r="B62" s="1">
        <v>8704</v>
      </c>
      <c r="C62" s="1">
        <v>4986765</v>
      </c>
      <c r="D62" s="3" t="s">
        <v>438</v>
      </c>
      <c r="E62" s="3">
        <v>1</v>
      </c>
      <c r="F62" s="1" t="s">
        <v>38</v>
      </c>
      <c r="G62" s="1" t="s">
        <v>20</v>
      </c>
      <c r="H62" s="1" t="s">
        <v>20</v>
      </c>
      <c r="I62" s="1" t="s">
        <v>20</v>
      </c>
      <c r="J62" s="1" t="s">
        <v>20</v>
      </c>
      <c r="K62" s="1" t="s">
        <v>20</v>
      </c>
      <c r="L62" s="1" t="s">
        <v>20</v>
      </c>
      <c r="M62" s="1" t="s">
        <v>20</v>
      </c>
      <c r="N62" s="1" t="s">
        <v>20</v>
      </c>
      <c r="O62" s="1" t="s">
        <v>20</v>
      </c>
      <c r="P62" s="1" t="s">
        <v>20</v>
      </c>
    </row>
    <row r="63" spans="1:16" s="1" customFormat="1" x14ac:dyDescent="0.25">
      <c r="A63" s="1" t="s">
        <v>439</v>
      </c>
      <c r="B63" s="1">
        <v>31</v>
      </c>
      <c r="C63" s="3" t="s">
        <v>499</v>
      </c>
      <c r="D63" s="3" t="s">
        <v>440</v>
      </c>
      <c r="E63" s="3">
        <v>4</v>
      </c>
      <c r="F63" s="1" t="s">
        <v>38</v>
      </c>
      <c r="G63" s="1" t="s">
        <v>39</v>
      </c>
      <c r="H63" s="1" t="s">
        <v>40</v>
      </c>
      <c r="I63" s="1" t="s">
        <v>70</v>
      </c>
      <c r="J63" s="1" t="s">
        <v>20</v>
      </c>
      <c r="K63" s="1" t="s">
        <v>20</v>
      </c>
      <c r="L63" s="1" t="s">
        <v>20</v>
      </c>
      <c r="M63" s="1" t="s">
        <v>20</v>
      </c>
      <c r="N63" s="1" t="s">
        <v>20</v>
      </c>
      <c r="O63" s="1" t="s">
        <v>20</v>
      </c>
      <c r="P63" s="1" t="s">
        <v>20</v>
      </c>
    </row>
    <row r="64" spans="1:16" s="1" customFormat="1" x14ac:dyDescent="0.25">
      <c r="A64" s="1" t="s">
        <v>448</v>
      </c>
      <c r="B64" s="1">
        <v>5258</v>
      </c>
      <c r="C64" s="1">
        <v>4987491</v>
      </c>
      <c r="D64" s="3" t="s">
        <v>449</v>
      </c>
      <c r="E64" s="3">
        <v>2</v>
      </c>
      <c r="F64" s="1" t="s">
        <v>34</v>
      </c>
      <c r="G64" s="1" t="s">
        <v>35</v>
      </c>
      <c r="H64" s="1" t="s">
        <v>20</v>
      </c>
      <c r="I64" s="1" t="s">
        <v>20</v>
      </c>
      <c r="J64" s="1" t="s">
        <v>20</v>
      </c>
      <c r="K64" s="1" t="s">
        <v>20</v>
      </c>
      <c r="L64" s="1" t="s">
        <v>20</v>
      </c>
      <c r="M64" s="1" t="s">
        <v>20</v>
      </c>
      <c r="N64" s="1" t="s">
        <v>20</v>
      </c>
      <c r="O64" s="1" t="s">
        <v>20</v>
      </c>
      <c r="P64" s="1" t="s">
        <v>20</v>
      </c>
    </row>
    <row r="65" spans="1:16" s="1" customFormat="1" x14ac:dyDescent="0.25">
      <c r="A65" s="1" t="s">
        <v>450</v>
      </c>
      <c r="B65" s="1">
        <v>6767</v>
      </c>
      <c r="C65" s="1">
        <v>4987584</v>
      </c>
      <c r="D65" s="3" t="s">
        <v>451</v>
      </c>
      <c r="E65" s="3">
        <v>1</v>
      </c>
      <c r="F65" s="1" t="s">
        <v>51</v>
      </c>
      <c r="G65" s="1" t="s">
        <v>20</v>
      </c>
      <c r="H65" s="1" t="s">
        <v>20</v>
      </c>
      <c r="I65" s="1" t="s">
        <v>20</v>
      </c>
      <c r="J65" s="1" t="s">
        <v>20</v>
      </c>
      <c r="K65" s="1" t="s">
        <v>20</v>
      </c>
      <c r="L65" s="1" t="s">
        <v>20</v>
      </c>
      <c r="M65" s="1" t="s">
        <v>20</v>
      </c>
      <c r="N65" s="1" t="s">
        <v>20</v>
      </c>
      <c r="O65" s="1" t="s">
        <v>20</v>
      </c>
      <c r="P65" s="1" t="s">
        <v>20</v>
      </c>
    </row>
    <row r="66" spans="1:16" s="1" customFormat="1" x14ac:dyDescent="0.25">
      <c r="A66" s="1" t="s">
        <v>455</v>
      </c>
      <c r="B66" s="1">
        <v>434</v>
      </c>
      <c r="C66" s="1">
        <v>4986444</v>
      </c>
      <c r="D66" s="3" t="s">
        <v>456</v>
      </c>
      <c r="E66" s="3">
        <v>7</v>
      </c>
      <c r="F66" s="1" t="s">
        <v>38</v>
      </c>
      <c r="G66" s="1" t="s">
        <v>39</v>
      </c>
      <c r="H66" s="1" t="s">
        <v>40</v>
      </c>
      <c r="I66" s="1" t="s">
        <v>70</v>
      </c>
      <c r="J66" s="1" t="s">
        <v>41</v>
      </c>
      <c r="K66" s="1" t="s">
        <v>42</v>
      </c>
      <c r="L66" s="1" t="s">
        <v>43</v>
      </c>
      <c r="M66" s="1" t="s">
        <v>20</v>
      </c>
      <c r="N66" s="1" t="s">
        <v>20</v>
      </c>
      <c r="O66" s="1" t="s">
        <v>20</v>
      </c>
      <c r="P66" s="1" t="s">
        <v>20</v>
      </c>
    </row>
    <row r="67" spans="1:16" s="1" customFormat="1" x14ac:dyDescent="0.25">
      <c r="A67" s="1" t="s">
        <v>457</v>
      </c>
      <c r="B67" s="1">
        <v>5353</v>
      </c>
      <c r="C67" s="1">
        <v>4986725</v>
      </c>
      <c r="D67" s="3" t="s">
        <v>458</v>
      </c>
      <c r="E67" s="3">
        <v>1</v>
      </c>
      <c r="F67" s="1" t="s">
        <v>51</v>
      </c>
      <c r="G67" s="1" t="s">
        <v>20</v>
      </c>
      <c r="H67" s="1" t="s">
        <v>20</v>
      </c>
      <c r="I67" s="1" t="s">
        <v>20</v>
      </c>
      <c r="J67" s="1" t="s">
        <v>20</v>
      </c>
      <c r="K67" s="1" t="s">
        <v>20</v>
      </c>
      <c r="L67" s="1" t="s">
        <v>20</v>
      </c>
      <c r="M67" s="1" t="s">
        <v>20</v>
      </c>
      <c r="N67" s="1" t="s">
        <v>20</v>
      </c>
      <c r="O67" s="1" t="s">
        <v>20</v>
      </c>
      <c r="P67" s="1" t="s">
        <v>20</v>
      </c>
    </row>
    <row r="68" spans="1:16" s="1" customFormat="1" x14ac:dyDescent="0.25">
      <c r="A68" s="1" t="s">
        <v>460</v>
      </c>
      <c r="B68" s="1">
        <v>5518</v>
      </c>
      <c r="C68" s="1">
        <v>4987532</v>
      </c>
      <c r="D68" s="3" t="s">
        <v>461</v>
      </c>
      <c r="E68" s="3">
        <v>1</v>
      </c>
      <c r="F68" s="1" t="s">
        <v>35</v>
      </c>
      <c r="G68" s="1" t="s">
        <v>20</v>
      </c>
      <c r="H68" s="1" t="s">
        <v>20</v>
      </c>
      <c r="I68" s="1" t="s">
        <v>20</v>
      </c>
      <c r="J68" s="1" t="s">
        <v>20</v>
      </c>
      <c r="K68" s="1" t="s">
        <v>20</v>
      </c>
      <c r="L68" s="1" t="s">
        <v>20</v>
      </c>
      <c r="M68" s="1" t="s">
        <v>20</v>
      </c>
      <c r="N68" s="1" t="s">
        <v>20</v>
      </c>
      <c r="O68" s="1" t="s">
        <v>20</v>
      </c>
      <c r="P68" s="1" t="s">
        <v>20</v>
      </c>
    </row>
    <row r="69" spans="1:16" s="1" customFormat="1" x14ac:dyDescent="0.25">
      <c r="A69" s="1" t="s">
        <v>479</v>
      </c>
      <c r="B69" s="1">
        <v>881</v>
      </c>
      <c r="C69" s="1">
        <v>4989507</v>
      </c>
      <c r="D69" s="3" t="s">
        <v>480</v>
      </c>
      <c r="E69" s="3">
        <v>2</v>
      </c>
      <c r="F69" s="1" t="s">
        <v>38</v>
      </c>
      <c r="G69" s="1" t="s">
        <v>41</v>
      </c>
      <c r="H69" s="1" t="s">
        <v>20</v>
      </c>
      <c r="I69" s="1" t="s">
        <v>20</v>
      </c>
      <c r="J69" s="1" t="s">
        <v>20</v>
      </c>
      <c r="K69" s="1" t="s">
        <v>20</v>
      </c>
      <c r="L69" s="1" t="s">
        <v>20</v>
      </c>
      <c r="M69" s="1" t="s">
        <v>20</v>
      </c>
      <c r="N69" s="1" t="s">
        <v>20</v>
      </c>
      <c r="O69" s="1" t="s">
        <v>20</v>
      </c>
      <c r="P69" s="1" t="s">
        <v>20</v>
      </c>
    </row>
    <row r="70" spans="1:16" s="1" customFormat="1" x14ac:dyDescent="0.25">
      <c r="A70" s="1" t="s">
        <v>489</v>
      </c>
      <c r="B70" s="1">
        <v>4614</v>
      </c>
      <c r="C70" s="1">
        <v>4998379</v>
      </c>
      <c r="D70" s="3" t="s">
        <v>490</v>
      </c>
      <c r="E70" s="3">
        <v>5</v>
      </c>
      <c r="F70" s="1" t="s">
        <v>39</v>
      </c>
      <c r="G70" s="1" t="s">
        <v>70</v>
      </c>
      <c r="H70" s="1" t="s">
        <v>41</v>
      </c>
      <c r="I70" s="1" t="s">
        <v>42</v>
      </c>
      <c r="J70" s="1" t="s">
        <v>51</v>
      </c>
      <c r="K70" s="1" t="s">
        <v>20</v>
      </c>
      <c r="L70" s="1" t="s">
        <v>20</v>
      </c>
      <c r="M70" s="1" t="s">
        <v>20</v>
      </c>
      <c r="N70" s="1" t="s">
        <v>20</v>
      </c>
      <c r="O70" s="1" t="s">
        <v>20</v>
      </c>
      <c r="P70" s="1" t="s">
        <v>20</v>
      </c>
    </row>
    <row r="71" spans="1:16" s="1" customFormat="1" x14ac:dyDescent="0.25">
      <c r="A71" s="1" t="s">
        <v>494</v>
      </c>
      <c r="B71" s="1">
        <v>101</v>
      </c>
      <c r="C71" s="1">
        <v>4987680</v>
      </c>
      <c r="D71" s="3" t="s">
        <v>495</v>
      </c>
      <c r="E71" s="3">
        <v>1</v>
      </c>
      <c r="F71" s="1" t="s">
        <v>18</v>
      </c>
      <c r="G71" s="1" t="s">
        <v>20</v>
      </c>
      <c r="H71" s="1" t="s">
        <v>20</v>
      </c>
      <c r="I71" s="1" t="s">
        <v>20</v>
      </c>
      <c r="J71" s="1" t="s">
        <v>20</v>
      </c>
      <c r="K71" s="1" t="s">
        <v>20</v>
      </c>
      <c r="L71" s="1" t="s">
        <v>20</v>
      </c>
      <c r="M71" s="1" t="s">
        <v>20</v>
      </c>
      <c r="N71" s="1" t="s">
        <v>20</v>
      </c>
      <c r="O71" s="1" t="s">
        <v>20</v>
      </c>
      <c r="P71" s="1" t="s">
        <v>20</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7"/>
  <sheetViews>
    <sheetView topLeftCell="A11" workbookViewId="0">
      <selection activeCell="E33" sqref="E1:E1048576"/>
    </sheetView>
  </sheetViews>
  <sheetFormatPr defaultRowHeight="15" x14ac:dyDescent="0.25"/>
  <cols>
    <col min="1" max="1" width="5" style="1" bestFit="1" customWidth="1"/>
    <col min="2" max="2" width="8.5703125" style="1" bestFit="1" customWidth="1"/>
    <col min="3" max="3" width="11.7109375" style="1" bestFit="1" customWidth="1"/>
    <col min="4" max="4" width="10.7109375" style="1" bestFit="1" customWidth="1"/>
    <col min="5" max="5" width="34.42578125" style="1" bestFit="1" customWidth="1"/>
    <col min="6" max="6" width="26.5703125" style="1" bestFit="1" customWidth="1"/>
    <col min="7" max="7" width="9.42578125" style="79" customWidth="1"/>
    <col min="8" max="16384" width="9.140625" style="1"/>
  </cols>
  <sheetData>
    <row r="1" spans="1:6" x14ac:dyDescent="0.25">
      <c r="A1" s="1" t="s">
        <v>1</v>
      </c>
      <c r="B1" s="1" t="s">
        <v>849</v>
      </c>
      <c r="C1" s="1" t="s">
        <v>500</v>
      </c>
      <c r="D1" s="1" t="s">
        <v>501</v>
      </c>
      <c r="E1" s="3" t="s">
        <v>844</v>
      </c>
      <c r="F1" s="3" t="s">
        <v>845</v>
      </c>
    </row>
    <row r="2" spans="1:6" x14ac:dyDescent="0.25">
      <c r="A2" s="1">
        <v>736</v>
      </c>
      <c r="B2" s="1" t="s">
        <v>503</v>
      </c>
      <c r="C2" s="1">
        <v>166.028638</v>
      </c>
      <c r="D2" s="1">
        <v>-59.897655999999998</v>
      </c>
      <c r="E2" s="1" t="s">
        <v>502</v>
      </c>
      <c r="F2" s="1" t="s">
        <v>504</v>
      </c>
    </row>
    <row r="3" spans="1:6" x14ac:dyDescent="0.25">
      <c r="A3" s="1">
        <v>5101</v>
      </c>
      <c r="B3" s="1" t="s">
        <v>506</v>
      </c>
      <c r="C3" s="1">
        <v>174.05734699999999</v>
      </c>
      <c r="D3" s="1">
        <v>-41.237194000000002</v>
      </c>
      <c r="E3" s="1" t="s">
        <v>505</v>
      </c>
      <c r="F3" s="1">
        <v>1989</v>
      </c>
    </row>
    <row r="4" spans="1:6" x14ac:dyDescent="0.25">
      <c r="A4" s="1">
        <v>3594</v>
      </c>
      <c r="B4" s="1" t="s">
        <v>508</v>
      </c>
      <c r="C4" s="1">
        <v>166.527083</v>
      </c>
      <c r="D4" s="1">
        <v>-45.758763999999999</v>
      </c>
      <c r="E4" s="1" t="s">
        <v>507</v>
      </c>
      <c r="F4" s="1">
        <v>2001</v>
      </c>
    </row>
    <row r="5" spans="1:6" x14ac:dyDescent="0.25">
      <c r="A5" s="1">
        <v>7616</v>
      </c>
      <c r="B5" s="1" t="s">
        <v>510</v>
      </c>
      <c r="C5" s="1">
        <v>174.74027799999999</v>
      </c>
      <c r="D5" s="1">
        <v>-35.483778000000001</v>
      </c>
      <c r="E5" s="1" t="s">
        <v>509</v>
      </c>
      <c r="F5" s="1">
        <v>1936</v>
      </c>
    </row>
    <row r="6" spans="1:6" x14ac:dyDescent="0.25">
      <c r="A6" s="1">
        <v>7297</v>
      </c>
      <c r="B6" s="1" t="s">
        <v>512</v>
      </c>
      <c r="C6" s="1">
        <v>175.098736</v>
      </c>
      <c r="D6" s="1">
        <v>-35.913764</v>
      </c>
      <c r="E6" s="1" t="s">
        <v>511</v>
      </c>
      <c r="F6" s="1">
        <v>1990</v>
      </c>
    </row>
    <row r="7" spans="1:6" x14ac:dyDescent="0.25">
      <c r="A7" s="1">
        <v>4131</v>
      </c>
      <c r="B7" s="1" t="s">
        <v>514</v>
      </c>
      <c r="C7" s="1">
        <v>166.92166700000001</v>
      </c>
      <c r="D7" s="1">
        <v>-45.293430000000001</v>
      </c>
      <c r="E7" s="1" t="s">
        <v>513</v>
      </c>
      <c r="F7" s="1">
        <v>2002</v>
      </c>
    </row>
    <row r="8" spans="1:6" x14ac:dyDescent="0.25">
      <c r="A8" s="1">
        <v>935</v>
      </c>
      <c r="B8" s="1" t="s">
        <v>516</v>
      </c>
      <c r="C8" s="1">
        <v>167.41247200000001</v>
      </c>
      <c r="D8" s="1">
        <v>-47.234597000000001</v>
      </c>
      <c r="E8" s="1" t="s">
        <v>515</v>
      </c>
      <c r="F8" s="1">
        <v>2006</v>
      </c>
    </row>
    <row r="9" spans="1:6" x14ac:dyDescent="0.25">
      <c r="A9" s="1">
        <v>5127</v>
      </c>
      <c r="B9" s="1" t="s">
        <v>518</v>
      </c>
      <c r="C9" s="1">
        <v>174.239597</v>
      </c>
      <c r="D9" s="1">
        <v>-41.175832999999997</v>
      </c>
      <c r="E9" s="1" t="s">
        <v>517</v>
      </c>
      <c r="F9" s="1">
        <v>2005</v>
      </c>
    </row>
    <row r="10" spans="1:6" x14ac:dyDescent="0.25">
      <c r="A10" s="1">
        <v>3963</v>
      </c>
      <c r="B10" s="1" t="s">
        <v>520</v>
      </c>
      <c r="C10" s="1">
        <v>166.63708299999999</v>
      </c>
      <c r="D10" s="1">
        <v>-45.579194000000001</v>
      </c>
      <c r="E10" s="1" t="s">
        <v>519</v>
      </c>
      <c r="F10" s="1">
        <v>1988</v>
      </c>
    </row>
    <row r="11" spans="1:6" x14ac:dyDescent="0.25">
      <c r="A11" s="1">
        <v>375</v>
      </c>
      <c r="B11" s="1" t="s">
        <v>522</v>
      </c>
      <c r="C11" s="1">
        <v>174.895847</v>
      </c>
      <c r="D11" s="1">
        <v>-36.832110999999998</v>
      </c>
      <c r="E11" s="1" t="s">
        <v>521</v>
      </c>
      <c r="F11" s="1">
        <v>1995</v>
      </c>
    </row>
    <row r="12" spans="1:6" x14ac:dyDescent="0.25">
      <c r="A12" s="1">
        <v>7312</v>
      </c>
      <c r="B12" s="1" t="s">
        <v>524</v>
      </c>
      <c r="C12" s="1">
        <v>175.113778</v>
      </c>
      <c r="D12" s="1">
        <v>-35.905040999999997</v>
      </c>
      <c r="E12" s="1" t="s">
        <v>523</v>
      </c>
      <c r="F12" s="1">
        <v>1990</v>
      </c>
    </row>
    <row r="13" spans="1:6" x14ac:dyDescent="0.25">
      <c r="A13" s="1">
        <v>588</v>
      </c>
      <c r="B13" s="1" t="s">
        <v>526</v>
      </c>
      <c r="C13" s="1">
        <v>169.144972</v>
      </c>
      <c r="D13" s="1">
        <v>-52.540444000000001</v>
      </c>
      <c r="E13" s="1" t="s">
        <v>525</v>
      </c>
      <c r="F13" s="1">
        <v>2001</v>
      </c>
    </row>
    <row r="14" spans="1:6" x14ac:dyDescent="0.25">
      <c r="A14" s="1">
        <v>2781</v>
      </c>
      <c r="B14" s="1" t="s">
        <v>528</v>
      </c>
      <c r="C14" s="1">
        <v>166.52706900000001</v>
      </c>
      <c r="D14" s="1">
        <v>-46.052500000000002</v>
      </c>
      <c r="E14" s="1" t="s">
        <v>527</v>
      </c>
      <c r="F14" s="1">
        <v>2001</v>
      </c>
    </row>
    <row r="15" spans="1:6" x14ac:dyDescent="0.25">
      <c r="A15" s="1">
        <v>1868</v>
      </c>
      <c r="B15" s="1" t="s">
        <v>530</v>
      </c>
      <c r="C15" s="1">
        <v>167.632486</v>
      </c>
      <c r="D15" s="1">
        <v>-46.772540999999997</v>
      </c>
      <c r="E15" s="1" t="s">
        <v>529</v>
      </c>
      <c r="F15" s="1">
        <v>1997</v>
      </c>
    </row>
    <row r="16" spans="1:6" x14ac:dyDescent="0.25">
      <c r="A16" s="1">
        <v>7379</v>
      </c>
      <c r="B16" s="1" t="s">
        <v>532</v>
      </c>
      <c r="C16" s="1">
        <v>174.770444</v>
      </c>
      <c r="D16" s="1">
        <v>-35.889194000000003</v>
      </c>
      <c r="E16" s="1" t="s">
        <v>531</v>
      </c>
      <c r="F16" s="1">
        <v>1997</v>
      </c>
    </row>
    <row r="17" spans="1:6" x14ac:dyDescent="0.25">
      <c r="A17" s="1">
        <v>6851</v>
      </c>
      <c r="B17" s="1" t="s">
        <v>534</v>
      </c>
      <c r="C17" s="1">
        <v>175.77288799999999</v>
      </c>
      <c r="D17" s="1">
        <v>-36.436680000000003</v>
      </c>
      <c r="E17" s="1" t="s">
        <v>533</v>
      </c>
      <c r="F17" s="1">
        <v>1993</v>
      </c>
    </row>
    <row r="18" spans="1:6" x14ac:dyDescent="0.25">
      <c r="A18" s="1">
        <v>6608</v>
      </c>
      <c r="B18" s="1" t="s">
        <v>536</v>
      </c>
      <c r="C18" s="1">
        <v>175.902298</v>
      </c>
      <c r="D18" s="1">
        <v>-36.624096999999999</v>
      </c>
      <c r="E18" s="1" t="s">
        <v>535</v>
      </c>
      <c r="F18" s="1">
        <v>1989</v>
      </c>
    </row>
    <row r="19" spans="1:6" x14ac:dyDescent="0.25">
      <c r="A19" s="1">
        <v>5984</v>
      </c>
      <c r="B19" s="1" t="s">
        <v>538</v>
      </c>
      <c r="C19" s="1">
        <v>178.57505499999999</v>
      </c>
      <c r="D19" s="1">
        <v>-37.691096999999999</v>
      </c>
      <c r="E19" s="1" t="s">
        <v>537</v>
      </c>
      <c r="F19" s="1">
        <v>1997</v>
      </c>
    </row>
    <row r="20" spans="1:6" x14ac:dyDescent="0.25">
      <c r="A20" s="1">
        <v>778</v>
      </c>
      <c r="B20" s="1" t="s">
        <v>540</v>
      </c>
      <c r="C20" s="1">
        <v>166.29579100000001</v>
      </c>
      <c r="D20" s="1">
        <v>-50.495415999999999</v>
      </c>
      <c r="E20" s="1" t="s">
        <v>539</v>
      </c>
      <c r="F20" s="1">
        <v>1992</v>
      </c>
    </row>
    <row r="21" spans="1:6" x14ac:dyDescent="0.25">
      <c r="A21" s="1">
        <v>2122</v>
      </c>
      <c r="B21" s="1" t="s">
        <v>542</v>
      </c>
      <c r="C21" s="1">
        <v>166.304102</v>
      </c>
      <c r="D21" s="1">
        <v>-50.528809000000003</v>
      </c>
      <c r="E21" s="1" t="s">
        <v>541</v>
      </c>
      <c r="F21" s="1" t="s">
        <v>504</v>
      </c>
    </row>
    <row r="22" spans="1:6" x14ac:dyDescent="0.25">
      <c r="A22" s="1">
        <v>7279</v>
      </c>
      <c r="B22" s="1" t="s">
        <v>544</v>
      </c>
      <c r="C22" s="1">
        <v>175.14998600000001</v>
      </c>
      <c r="D22" s="1">
        <v>-35.942278000000002</v>
      </c>
      <c r="E22" s="1" t="s">
        <v>543</v>
      </c>
      <c r="F22" s="1">
        <v>1997</v>
      </c>
    </row>
    <row r="23" spans="1:6" x14ac:dyDescent="0.25">
      <c r="A23" s="1">
        <v>5313</v>
      </c>
      <c r="B23" s="1" t="s">
        <v>546</v>
      </c>
      <c r="C23" s="1">
        <v>173.05205000000001</v>
      </c>
      <c r="D23" s="1">
        <v>-40.993079999999999</v>
      </c>
      <c r="E23" s="1" t="s">
        <v>545</v>
      </c>
      <c r="F23" s="1">
        <v>2007</v>
      </c>
    </row>
    <row r="24" spans="1:6" x14ac:dyDescent="0.25">
      <c r="A24" s="1">
        <v>208</v>
      </c>
      <c r="B24" s="1" t="s">
        <v>547</v>
      </c>
      <c r="C24" s="1">
        <v>166.64363800000001</v>
      </c>
      <c r="D24" s="1">
        <v>-45.590361000000001</v>
      </c>
      <c r="E24" s="1" t="s">
        <v>846</v>
      </c>
      <c r="F24" s="1">
        <v>1986</v>
      </c>
    </row>
    <row r="25" spans="1:6" x14ac:dyDescent="0.25">
      <c r="A25" s="1">
        <v>7299</v>
      </c>
      <c r="B25" s="1" t="s">
        <v>549</v>
      </c>
      <c r="C25" s="1">
        <v>175.10468900000001</v>
      </c>
      <c r="D25" s="1">
        <v>-35.910963000000002</v>
      </c>
      <c r="E25" s="1" t="s">
        <v>548</v>
      </c>
      <c r="F25" s="1">
        <v>1990</v>
      </c>
    </row>
    <row r="26" spans="1:6" x14ac:dyDescent="0.25">
      <c r="A26" s="1">
        <v>7296</v>
      </c>
      <c r="B26" s="1" t="s">
        <v>551</v>
      </c>
      <c r="C26" s="1">
        <v>175.10179600000001</v>
      </c>
      <c r="D26" s="1">
        <v>-35.910587999999997</v>
      </c>
      <c r="E26" s="1" t="s">
        <v>550</v>
      </c>
      <c r="F26" s="1">
        <v>1990</v>
      </c>
    </row>
    <row r="27" spans="1:6" x14ac:dyDescent="0.25">
      <c r="A27" s="1">
        <v>7301</v>
      </c>
      <c r="B27" s="1" t="s">
        <v>553</v>
      </c>
      <c r="C27" s="1">
        <v>175.10558399999999</v>
      </c>
      <c r="D27" s="1">
        <v>-35.908315999999999</v>
      </c>
      <c r="E27" s="1" t="s">
        <v>552</v>
      </c>
      <c r="F27" s="1">
        <v>1990</v>
      </c>
    </row>
    <row r="28" spans="1:6" x14ac:dyDescent="0.25">
      <c r="A28" s="1">
        <v>5525</v>
      </c>
      <c r="B28" s="1" t="s">
        <v>555</v>
      </c>
      <c r="C28" s="1">
        <v>174.91374999999999</v>
      </c>
      <c r="D28" s="1">
        <v>-40.857111000000003</v>
      </c>
      <c r="E28" s="1" t="s">
        <v>554</v>
      </c>
      <c r="F28" s="1">
        <v>1996</v>
      </c>
    </row>
    <row r="29" spans="1:6" x14ac:dyDescent="0.25">
      <c r="A29" s="1">
        <v>6582</v>
      </c>
      <c r="B29" s="1" t="s">
        <v>557</v>
      </c>
      <c r="C29" s="1">
        <v>175.887111</v>
      </c>
      <c r="D29" s="1">
        <v>-36.64293</v>
      </c>
      <c r="E29" s="1" t="s">
        <v>556</v>
      </c>
      <c r="F29" s="1">
        <v>1991</v>
      </c>
    </row>
    <row r="30" spans="1:6" x14ac:dyDescent="0.25">
      <c r="A30" s="1">
        <v>420</v>
      </c>
      <c r="B30" s="1" t="s">
        <v>559</v>
      </c>
      <c r="C30" s="1">
        <v>175.84931900000001</v>
      </c>
      <c r="D30" s="1">
        <v>-36.657693999999999</v>
      </c>
      <c r="E30" s="1" t="s">
        <v>558</v>
      </c>
      <c r="F30" s="1">
        <v>1987</v>
      </c>
    </row>
    <row r="31" spans="1:6" x14ac:dyDescent="0.25">
      <c r="A31" s="1">
        <v>7391</v>
      </c>
      <c r="B31" s="1" t="s">
        <v>561</v>
      </c>
      <c r="C31" s="1">
        <v>174.72876400000001</v>
      </c>
      <c r="D31" s="1">
        <v>-35.890236000000002</v>
      </c>
      <c r="E31" s="1" t="s">
        <v>560</v>
      </c>
      <c r="F31" s="1">
        <v>1994</v>
      </c>
    </row>
    <row r="32" spans="1:6" x14ac:dyDescent="0.25">
      <c r="A32" s="1">
        <v>7298</v>
      </c>
      <c r="B32" s="1" t="s">
        <v>563</v>
      </c>
      <c r="C32" s="1">
        <v>175.11381399999999</v>
      </c>
      <c r="D32" s="1">
        <v>-35.909374999999997</v>
      </c>
      <c r="E32" s="1" t="s">
        <v>562</v>
      </c>
      <c r="F32" s="1">
        <v>1978</v>
      </c>
    </row>
    <row r="33" spans="1:6" x14ac:dyDescent="0.25">
      <c r="A33" s="1">
        <v>5197</v>
      </c>
      <c r="B33" s="1" t="s">
        <v>565</v>
      </c>
      <c r="C33" s="1">
        <v>174.275969</v>
      </c>
      <c r="D33" s="1">
        <v>-41.120044</v>
      </c>
      <c r="E33" s="1" t="s">
        <v>564</v>
      </c>
      <c r="F33" s="1">
        <v>1997</v>
      </c>
    </row>
    <row r="34" spans="1:6" x14ac:dyDescent="0.25">
      <c r="A34" s="1">
        <v>16</v>
      </c>
      <c r="B34" s="1" t="s">
        <v>567</v>
      </c>
      <c r="C34" s="1">
        <v>-178.43170799999999</v>
      </c>
      <c r="D34" s="1">
        <v>-30.23293</v>
      </c>
      <c r="E34" s="1" t="s">
        <v>566</v>
      </c>
      <c r="F34" s="1" t="s">
        <v>568</v>
      </c>
    </row>
    <row r="35" spans="1:6" x14ac:dyDescent="0.25">
      <c r="A35" s="1">
        <v>6303</v>
      </c>
      <c r="B35" s="1" t="s">
        <v>570</v>
      </c>
      <c r="C35" s="1">
        <v>175.81874999999999</v>
      </c>
      <c r="D35" s="1">
        <v>-36.830193999999999</v>
      </c>
      <c r="E35" s="1" t="s">
        <v>569</v>
      </c>
      <c r="F35" s="1">
        <v>1990</v>
      </c>
    </row>
    <row r="36" spans="1:6" x14ac:dyDescent="0.25">
      <c r="A36" s="1">
        <v>5219</v>
      </c>
      <c r="B36" s="1" t="s">
        <v>572</v>
      </c>
      <c r="C36" s="1">
        <v>174.78169399999999</v>
      </c>
      <c r="D36" s="1">
        <v>-41.088763999999998</v>
      </c>
      <c r="E36" s="1" t="s">
        <v>571</v>
      </c>
      <c r="F36" s="1">
        <v>1989</v>
      </c>
    </row>
    <row r="37" spans="1:6" x14ac:dyDescent="0.25">
      <c r="A37" s="1">
        <v>584</v>
      </c>
      <c r="B37" s="1" t="s">
        <v>574</v>
      </c>
      <c r="C37" s="1">
        <v>172.13584700000001</v>
      </c>
      <c r="D37" s="1">
        <v>-34.161679999999997</v>
      </c>
      <c r="E37" s="1" t="s">
        <v>847</v>
      </c>
      <c r="F37" s="1">
        <v>1946</v>
      </c>
    </row>
    <row r="38" spans="1:6" x14ac:dyDescent="0.25">
      <c r="A38" s="1">
        <v>638</v>
      </c>
      <c r="B38" s="1" t="s">
        <v>576</v>
      </c>
      <c r="C38" s="1">
        <v>183.70711</v>
      </c>
      <c r="D38" s="1">
        <v>-44.268735</v>
      </c>
      <c r="E38" s="1" t="s">
        <v>575</v>
      </c>
      <c r="F38" s="1" t="s">
        <v>577</v>
      </c>
    </row>
    <row r="39" spans="1:6" x14ac:dyDescent="0.25">
      <c r="A39" s="1">
        <v>412</v>
      </c>
      <c r="B39" s="1" t="s">
        <v>579</v>
      </c>
      <c r="C39" s="1">
        <v>175.005855</v>
      </c>
      <c r="D39" s="1">
        <v>-36.709043999999999</v>
      </c>
      <c r="E39" s="1" t="s">
        <v>578</v>
      </c>
      <c r="F39" s="1">
        <v>1960</v>
      </c>
    </row>
    <row r="40" spans="1:6" x14ac:dyDescent="0.25">
      <c r="A40" s="1">
        <v>5128</v>
      </c>
      <c r="B40" s="1" t="s">
        <v>581</v>
      </c>
      <c r="C40" s="1">
        <v>174.28417999999999</v>
      </c>
      <c r="D40" s="1">
        <v>-41.161278000000003</v>
      </c>
      <c r="E40" s="1" t="s">
        <v>580</v>
      </c>
      <c r="F40" s="1">
        <v>2005</v>
      </c>
    </row>
    <row r="41" spans="1:6" x14ac:dyDescent="0.25">
      <c r="A41" s="1">
        <v>5079</v>
      </c>
      <c r="B41" s="1" t="s">
        <v>583</v>
      </c>
      <c r="C41" s="1">
        <v>174.866264</v>
      </c>
      <c r="D41" s="1">
        <v>-41.259194000000001</v>
      </c>
      <c r="E41" s="1" t="s">
        <v>582</v>
      </c>
      <c r="F41" s="1">
        <v>1990</v>
      </c>
    </row>
    <row r="42" spans="1:6" x14ac:dyDescent="0.25">
      <c r="A42" s="1">
        <v>5275</v>
      </c>
      <c r="B42" s="1" t="s">
        <v>585</v>
      </c>
      <c r="C42" s="1">
        <v>173.890916</v>
      </c>
      <c r="D42" s="1">
        <v>-41.025596999999998</v>
      </c>
      <c r="E42" s="1" t="s">
        <v>584</v>
      </c>
      <c r="F42" s="1">
        <v>1993</v>
      </c>
    </row>
    <row r="43" spans="1:6" x14ac:dyDescent="0.25">
      <c r="A43" s="1">
        <v>6081</v>
      </c>
      <c r="B43" s="1" t="s">
        <v>587</v>
      </c>
      <c r="C43" s="1">
        <v>176.25537499999999</v>
      </c>
      <c r="D43" s="1">
        <v>-37.290416</v>
      </c>
      <c r="E43" s="1" t="s">
        <v>586</v>
      </c>
      <c r="F43" s="1">
        <v>2000</v>
      </c>
    </row>
    <row r="44" spans="1:6" x14ac:dyDescent="0.25">
      <c r="A44" s="1">
        <v>6170</v>
      </c>
      <c r="B44" s="1" t="s">
        <v>589</v>
      </c>
      <c r="C44" s="1">
        <v>176.08464699999999</v>
      </c>
      <c r="D44" s="1">
        <v>-36.957023999999997</v>
      </c>
      <c r="E44" s="1" t="s">
        <v>588</v>
      </c>
      <c r="F44" s="1">
        <v>1992</v>
      </c>
    </row>
    <row r="45" spans="1:6" x14ac:dyDescent="0.25">
      <c r="A45" s="1">
        <v>1100</v>
      </c>
      <c r="B45" s="1" t="s">
        <v>591</v>
      </c>
      <c r="C45" s="1">
        <v>167.405722</v>
      </c>
      <c r="D45" s="1">
        <v>-47.148763000000002</v>
      </c>
      <c r="E45" s="1" t="s">
        <v>590</v>
      </c>
      <c r="F45" s="1">
        <v>2006</v>
      </c>
    </row>
    <row r="46" spans="1:6" x14ac:dyDescent="0.25">
      <c r="A46" s="1">
        <v>501</v>
      </c>
      <c r="B46" s="1" t="s">
        <v>593</v>
      </c>
      <c r="C46" s="1">
        <v>175.09442999999999</v>
      </c>
      <c r="D46" s="1">
        <v>-35.914012999999997</v>
      </c>
      <c r="E46" s="1" t="s">
        <v>592</v>
      </c>
      <c r="F46" s="1">
        <v>1990</v>
      </c>
    </row>
    <row r="47" spans="1:6" x14ac:dyDescent="0.25">
      <c r="A47" s="1" t="s">
        <v>848</v>
      </c>
      <c r="B47" s="1" t="s">
        <v>595</v>
      </c>
      <c r="C47" s="1">
        <v>176.289312</v>
      </c>
      <c r="D47" s="1">
        <v>-38.08193</v>
      </c>
      <c r="E47" s="1" t="s">
        <v>594</v>
      </c>
      <c r="F47" s="1">
        <v>2001</v>
      </c>
    </row>
    <row r="48" spans="1:6" x14ac:dyDescent="0.25">
      <c r="A48" s="1">
        <v>5085</v>
      </c>
      <c r="B48" s="1" t="s">
        <v>597</v>
      </c>
      <c r="C48" s="1">
        <v>174.86477300000001</v>
      </c>
      <c r="D48" s="1">
        <v>-41.251300000000001</v>
      </c>
      <c r="E48" s="1" t="s">
        <v>596</v>
      </c>
      <c r="F48" s="1">
        <v>1990</v>
      </c>
    </row>
    <row r="49" spans="1:6" x14ac:dyDescent="0.25">
      <c r="A49" s="1">
        <v>5229</v>
      </c>
      <c r="B49" s="1" t="s">
        <v>599</v>
      </c>
      <c r="C49" s="1">
        <v>174.275069</v>
      </c>
      <c r="D49" s="1">
        <v>-41.092097000000003</v>
      </c>
      <c r="E49" s="1" t="s">
        <v>598</v>
      </c>
      <c r="F49" s="1">
        <v>1991</v>
      </c>
    </row>
    <row r="50" spans="1:6" x14ac:dyDescent="0.25">
      <c r="A50" s="1">
        <v>5326</v>
      </c>
      <c r="B50" s="1" t="s">
        <v>601</v>
      </c>
      <c r="C50" s="1">
        <v>173.05690300000001</v>
      </c>
      <c r="D50" s="1">
        <v>-40.982526999999997</v>
      </c>
      <c r="E50" s="1" t="s">
        <v>600</v>
      </c>
      <c r="F50" s="1">
        <v>2007</v>
      </c>
    </row>
    <row r="51" spans="1:6" x14ac:dyDescent="0.25">
      <c r="A51" s="1">
        <v>7852</v>
      </c>
      <c r="B51" s="1" t="s">
        <v>603</v>
      </c>
      <c r="C51" s="1">
        <v>174.165639</v>
      </c>
      <c r="D51" s="1">
        <v>-35.232290999999996</v>
      </c>
      <c r="E51" s="1" t="s">
        <v>602</v>
      </c>
      <c r="F51" s="1">
        <v>2009</v>
      </c>
    </row>
    <row r="52" spans="1:6" x14ac:dyDescent="0.25">
      <c r="A52" s="1">
        <v>6543</v>
      </c>
      <c r="B52" s="1" t="s">
        <v>605</v>
      </c>
      <c r="C52" s="1">
        <v>174.964403</v>
      </c>
      <c r="D52" s="1">
        <v>-36.690589000000003</v>
      </c>
      <c r="E52" s="1" t="s">
        <v>604</v>
      </c>
      <c r="F52" s="1">
        <v>2003</v>
      </c>
    </row>
    <row r="53" spans="1:6" x14ac:dyDescent="0.25">
      <c r="A53" s="1">
        <v>6355</v>
      </c>
      <c r="B53" s="1" t="s">
        <v>607</v>
      </c>
      <c r="C53" s="1">
        <v>174.94791599999999</v>
      </c>
      <c r="D53" s="1">
        <v>-36.812097000000001</v>
      </c>
      <c r="E53" s="1" t="s">
        <v>606</v>
      </c>
      <c r="F53" s="1">
        <v>2005</v>
      </c>
    </row>
    <row r="54" spans="1:6" x14ac:dyDescent="0.25">
      <c r="A54" s="1">
        <v>7923</v>
      </c>
      <c r="B54" s="1" t="s">
        <v>609</v>
      </c>
      <c r="C54" s="1">
        <v>174.20287099999999</v>
      </c>
      <c r="D54" s="1">
        <v>-35.217270999999997</v>
      </c>
      <c r="E54" s="1" t="s">
        <v>608</v>
      </c>
      <c r="F54" s="1">
        <v>2009</v>
      </c>
    </row>
    <row r="55" spans="1:6" x14ac:dyDescent="0.25">
      <c r="A55" s="1">
        <v>4774</v>
      </c>
      <c r="B55" s="1" t="s">
        <v>611</v>
      </c>
      <c r="C55" s="1">
        <v>173.07833299999999</v>
      </c>
      <c r="D55" s="1">
        <v>-43.061999999999998</v>
      </c>
      <c r="E55" s="1" t="s">
        <v>610</v>
      </c>
      <c r="F55" s="1">
        <v>1962</v>
      </c>
    </row>
    <row r="56" spans="1:6" x14ac:dyDescent="0.25">
      <c r="A56" s="1">
        <v>5178</v>
      </c>
      <c r="B56" s="1" t="s">
        <v>613</v>
      </c>
      <c r="C56" s="1">
        <v>174.900801</v>
      </c>
      <c r="D56" s="1">
        <v>-40.886578999999998</v>
      </c>
      <c r="E56" s="1" t="s">
        <v>612</v>
      </c>
      <c r="F56" s="1">
        <v>1996</v>
      </c>
    </row>
    <row r="57" spans="1:6" x14ac:dyDescent="0.25">
      <c r="A57" s="1">
        <v>5834</v>
      </c>
      <c r="B57" s="1" t="s">
        <v>615</v>
      </c>
      <c r="C57" s="1">
        <v>177.027916</v>
      </c>
      <c r="D57" s="1">
        <v>-39.833291000000003</v>
      </c>
      <c r="E57" s="1" t="s">
        <v>614</v>
      </c>
      <c r="F57" s="1">
        <v>1991</v>
      </c>
    </row>
    <row r="58" spans="1:6" x14ac:dyDescent="0.25">
      <c r="A58" s="1">
        <v>8907</v>
      </c>
      <c r="B58" s="1" t="s">
        <v>617</v>
      </c>
      <c r="C58" s="1">
        <v>172.637944</v>
      </c>
      <c r="D58" s="1">
        <v>-34.472499999999997</v>
      </c>
      <c r="E58" s="1" t="s">
        <v>616</v>
      </c>
      <c r="F58" s="1">
        <v>1989</v>
      </c>
    </row>
    <row r="59" spans="1:6" x14ac:dyDescent="0.25">
      <c r="A59" s="1">
        <v>7302</v>
      </c>
      <c r="B59" s="1" t="s">
        <v>619</v>
      </c>
      <c r="C59" s="1">
        <v>175.103959</v>
      </c>
      <c r="D59" s="1">
        <v>-35.907665000000001</v>
      </c>
      <c r="E59" s="1" t="s">
        <v>618</v>
      </c>
      <c r="F59" s="1">
        <v>2009</v>
      </c>
    </row>
    <row r="60" spans="1:6" x14ac:dyDescent="0.25">
      <c r="A60" s="1">
        <v>7912</v>
      </c>
      <c r="B60" s="1" t="s">
        <v>621</v>
      </c>
      <c r="C60" s="1">
        <v>174.192486</v>
      </c>
      <c r="D60" s="1">
        <v>-35.222943999999998</v>
      </c>
      <c r="E60" s="1" t="s">
        <v>620</v>
      </c>
      <c r="F60" s="1">
        <v>2009</v>
      </c>
    </row>
    <row r="61" spans="1:6" x14ac:dyDescent="0.25">
      <c r="A61" s="1">
        <v>5097</v>
      </c>
      <c r="B61" s="1" t="s">
        <v>623</v>
      </c>
      <c r="C61" s="1">
        <v>174.060877</v>
      </c>
      <c r="D61" s="1">
        <v>-41.236193</v>
      </c>
      <c r="E61" s="1" t="s">
        <v>843</v>
      </c>
      <c r="F61" s="1">
        <v>1989</v>
      </c>
    </row>
    <row r="62" spans="1:6" x14ac:dyDescent="0.25">
      <c r="A62" s="1">
        <v>403</v>
      </c>
      <c r="B62" s="1" t="s">
        <v>625</v>
      </c>
      <c r="C62" s="1">
        <v>174.91787099999999</v>
      </c>
      <c r="D62" s="1">
        <v>-36.766210999999998</v>
      </c>
      <c r="E62" s="1" t="s">
        <v>622</v>
      </c>
      <c r="F62" s="1">
        <v>2009</v>
      </c>
    </row>
    <row r="63" spans="1:6" x14ac:dyDescent="0.25">
      <c r="A63" s="1">
        <v>5969</v>
      </c>
      <c r="B63" s="1" t="s">
        <v>627</v>
      </c>
      <c r="C63" s="1">
        <v>176.979569</v>
      </c>
      <c r="D63" s="1">
        <v>-37.857111000000003</v>
      </c>
      <c r="E63" s="1" t="s">
        <v>624</v>
      </c>
      <c r="F63" s="1">
        <v>1987</v>
      </c>
    </row>
    <row r="64" spans="1:6" x14ac:dyDescent="0.25">
      <c r="A64" s="1">
        <v>45</v>
      </c>
      <c r="B64" s="1" t="s">
        <v>629</v>
      </c>
      <c r="C64" s="1">
        <v>166.60177200000001</v>
      </c>
      <c r="D64" s="1">
        <v>-48.024602999999999</v>
      </c>
      <c r="E64" s="1" t="s">
        <v>626</v>
      </c>
      <c r="F64" s="1" t="s">
        <v>504</v>
      </c>
    </row>
    <row r="65" spans="1:6" x14ac:dyDescent="0.25">
      <c r="A65" s="1">
        <v>5491</v>
      </c>
      <c r="B65" s="1" t="s">
        <v>631</v>
      </c>
      <c r="C65" s="1">
        <v>174.07558299999999</v>
      </c>
      <c r="D65" s="1">
        <v>-40.900930000000002</v>
      </c>
      <c r="E65" s="1" t="s">
        <v>628</v>
      </c>
      <c r="F65" s="1">
        <v>1994</v>
      </c>
    </row>
    <row r="66" spans="1:6" x14ac:dyDescent="0.25">
      <c r="A66" s="1">
        <v>2947</v>
      </c>
      <c r="B66" s="1" t="s">
        <v>633</v>
      </c>
      <c r="C66" s="1">
        <v>166.27333300000001</v>
      </c>
      <c r="D66" s="1">
        <v>-50.526094000000001</v>
      </c>
      <c r="E66" s="1" t="s">
        <v>630</v>
      </c>
      <c r="F66" s="1">
        <v>1942</v>
      </c>
    </row>
    <row r="67" spans="1:6" x14ac:dyDescent="0.25">
      <c r="A67" s="1">
        <v>6469</v>
      </c>
      <c r="B67" s="1" t="s">
        <v>635</v>
      </c>
      <c r="C67" s="1">
        <v>175.88002700000001</v>
      </c>
      <c r="D67" s="1">
        <v>-36.728665999999997</v>
      </c>
      <c r="E67" s="1" t="s">
        <v>632</v>
      </c>
      <c r="F67" s="1">
        <v>2005</v>
      </c>
    </row>
    <row r="68" spans="1:6" x14ac:dyDescent="0.25">
      <c r="A68" s="1">
        <v>8042</v>
      </c>
      <c r="B68" s="1" t="s">
        <v>637</v>
      </c>
      <c r="C68" s="1">
        <v>174.20958300000001</v>
      </c>
      <c r="D68" s="1">
        <v>-35.200012999999998</v>
      </c>
      <c r="E68" s="1" t="s">
        <v>634</v>
      </c>
      <c r="F68" s="1">
        <v>2009</v>
      </c>
    </row>
    <row r="69" spans="1:6" x14ac:dyDescent="0.25">
      <c r="A69" s="1">
        <v>6541</v>
      </c>
      <c r="B69" s="1" t="s">
        <v>639</v>
      </c>
      <c r="C69" s="1">
        <v>174.97468000000001</v>
      </c>
      <c r="D69" s="1">
        <v>-36.696516000000003</v>
      </c>
      <c r="E69" s="1" t="s">
        <v>636</v>
      </c>
      <c r="F69" s="1">
        <v>2003</v>
      </c>
    </row>
    <row r="70" spans="1:6" x14ac:dyDescent="0.25">
      <c r="A70" s="1">
        <v>258</v>
      </c>
      <c r="B70" s="1" t="s">
        <v>641</v>
      </c>
      <c r="C70" s="1">
        <v>167.472083</v>
      </c>
      <c r="D70" s="1">
        <v>-45.509093999999997</v>
      </c>
      <c r="E70" s="1" t="s">
        <v>638</v>
      </c>
      <c r="F70" s="1">
        <v>2007</v>
      </c>
    </row>
    <row r="71" spans="1:6" x14ac:dyDescent="0.25">
      <c r="A71" s="1">
        <v>7856</v>
      </c>
      <c r="B71" s="1" t="s">
        <v>643</v>
      </c>
      <c r="C71" s="1">
        <v>174.226236</v>
      </c>
      <c r="D71" s="1">
        <v>-35.230443999999999</v>
      </c>
      <c r="E71" s="1" t="s">
        <v>640</v>
      </c>
      <c r="F71" s="1">
        <v>2009</v>
      </c>
    </row>
    <row r="72" spans="1:6" x14ac:dyDescent="0.25">
      <c r="A72" s="1">
        <v>5587</v>
      </c>
      <c r="B72" s="1" t="s">
        <v>645</v>
      </c>
      <c r="C72" s="1">
        <v>173.98091600000001</v>
      </c>
      <c r="D72" s="1">
        <v>-40.77075</v>
      </c>
      <c r="E72" s="1" t="s">
        <v>642</v>
      </c>
      <c r="F72" s="1">
        <v>1999</v>
      </c>
    </row>
    <row r="73" spans="1:6" x14ac:dyDescent="0.25">
      <c r="A73" s="1">
        <v>937</v>
      </c>
      <c r="B73" s="1" t="s">
        <v>647</v>
      </c>
      <c r="C73" s="1">
        <v>167.43831900000001</v>
      </c>
      <c r="D73" s="1">
        <v>-47.224907000000002</v>
      </c>
      <c r="E73" s="1" t="s">
        <v>644</v>
      </c>
      <c r="F73" s="1">
        <v>2006</v>
      </c>
    </row>
    <row r="74" spans="1:6" x14ac:dyDescent="0.25">
      <c r="A74" s="1">
        <v>948</v>
      </c>
      <c r="B74" s="1" t="s">
        <v>649</v>
      </c>
      <c r="C74" s="1">
        <v>167.39166599999999</v>
      </c>
      <c r="D74" s="1">
        <v>-47.216653000000001</v>
      </c>
      <c r="E74" s="1" t="s">
        <v>646</v>
      </c>
      <c r="F74" s="1">
        <v>1997</v>
      </c>
    </row>
    <row r="75" spans="1:6" x14ac:dyDescent="0.25">
      <c r="A75" s="1">
        <v>6519</v>
      </c>
      <c r="B75" s="1" t="s">
        <v>651</v>
      </c>
      <c r="C75" s="1">
        <v>174.950819</v>
      </c>
      <c r="D75" s="1">
        <v>-36.721277999999998</v>
      </c>
      <c r="E75" s="1" t="s">
        <v>648</v>
      </c>
      <c r="F75" s="1">
        <v>2003</v>
      </c>
    </row>
    <row r="76" spans="1:6" x14ac:dyDescent="0.25">
      <c r="A76" s="1">
        <v>395</v>
      </c>
      <c r="B76" s="1" t="s">
        <v>653</v>
      </c>
      <c r="C76" s="1">
        <v>174.86416700000001</v>
      </c>
      <c r="D76" s="1">
        <v>-36.787111000000003</v>
      </c>
      <c r="E76" s="1" t="s">
        <v>650</v>
      </c>
      <c r="F76" s="1">
        <v>2009</v>
      </c>
    </row>
    <row r="77" spans="1:6" x14ac:dyDescent="0.25">
      <c r="A77" s="1">
        <v>15</v>
      </c>
      <c r="B77" s="1" t="s">
        <v>655</v>
      </c>
      <c r="C77" s="1">
        <v>-177.92712499999999</v>
      </c>
      <c r="D77" s="1">
        <v>-29.271263999999999</v>
      </c>
      <c r="E77" s="1" t="s">
        <v>652</v>
      </c>
      <c r="F77" s="1">
        <v>2006</v>
      </c>
    </row>
    <row r="78" spans="1:6" x14ac:dyDescent="0.25">
      <c r="A78" s="1">
        <v>2179</v>
      </c>
      <c r="B78" s="1" t="s">
        <v>657</v>
      </c>
      <c r="C78" s="1">
        <v>167.84669400000001</v>
      </c>
      <c r="D78" s="1">
        <v>-46.45675</v>
      </c>
      <c r="E78" s="1" t="s">
        <v>654</v>
      </c>
      <c r="F78" s="1">
        <v>1997</v>
      </c>
    </row>
    <row r="79" spans="1:6" x14ac:dyDescent="0.25">
      <c r="A79" s="1">
        <v>6612</v>
      </c>
      <c r="B79" s="1" t="s">
        <v>659</v>
      </c>
      <c r="C79" s="1">
        <v>175.93665300000001</v>
      </c>
      <c r="D79" s="1">
        <v>-36.62668</v>
      </c>
      <c r="E79" s="1" t="s">
        <v>656</v>
      </c>
      <c r="F79" s="1">
        <v>1992</v>
      </c>
    </row>
    <row r="80" spans="1:6" x14ac:dyDescent="0.25">
      <c r="A80" s="1">
        <v>940</v>
      </c>
      <c r="B80" s="1" t="s">
        <v>661</v>
      </c>
      <c r="C80" s="1">
        <v>167.43618000000001</v>
      </c>
      <c r="D80" s="1">
        <v>-47.220083000000002</v>
      </c>
      <c r="E80" s="1" t="s">
        <v>658</v>
      </c>
      <c r="F80" s="1">
        <v>2006</v>
      </c>
    </row>
    <row r="81" spans="1:6" x14ac:dyDescent="0.25">
      <c r="A81" s="1" t="s">
        <v>848</v>
      </c>
      <c r="B81" s="1" t="s">
        <v>663</v>
      </c>
      <c r="C81" s="1">
        <v>167.54049699999999</v>
      </c>
      <c r="D81" s="1">
        <v>-45.493523000000003</v>
      </c>
      <c r="E81" s="1" t="s">
        <v>660</v>
      </c>
      <c r="F81" s="1">
        <v>2007</v>
      </c>
    </row>
    <row r="82" spans="1:6" x14ac:dyDescent="0.25">
      <c r="A82" s="1">
        <v>802</v>
      </c>
      <c r="B82" s="1" t="s">
        <v>665</v>
      </c>
      <c r="C82" s="1">
        <v>166.248153</v>
      </c>
      <c r="D82" s="1">
        <v>-50.511944</v>
      </c>
      <c r="E82" s="1" t="s">
        <v>662</v>
      </c>
      <c r="F82" s="1">
        <v>1992</v>
      </c>
    </row>
    <row r="83" spans="1:6" x14ac:dyDescent="0.25">
      <c r="A83" s="1">
        <v>5974</v>
      </c>
      <c r="B83" s="1" t="s">
        <v>667</v>
      </c>
      <c r="C83" s="1">
        <v>176.870361</v>
      </c>
      <c r="D83" s="1">
        <v>-37.831994000000002</v>
      </c>
      <c r="E83" s="1" t="s">
        <v>664</v>
      </c>
      <c r="F83" s="1">
        <v>1984</v>
      </c>
    </row>
    <row r="84" spans="1:6" x14ac:dyDescent="0.25">
      <c r="A84" s="1">
        <v>626</v>
      </c>
      <c r="B84" s="1" t="s">
        <v>669</v>
      </c>
      <c r="C84" s="1">
        <v>183.823973</v>
      </c>
      <c r="D84" s="1">
        <v>-44.345269999999999</v>
      </c>
      <c r="E84" s="1" t="s">
        <v>666</v>
      </c>
      <c r="F84" s="1">
        <v>1916</v>
      </c>
    </row>
    <row r="85" spans="1:6" x14ac:dyDescent="0.25">
      <c r="A85" s="1">
        <v>7304</v>
      </c>
      <c r="B85" s="1" t="s">
        <v>671</v>
      </c>
      <c r="C85" s="1">
        <v>175.104026</v>
      </c>
      <c r="D85" s="1">
        <v>-35.906637000000003</v>
      </c>
      <c r="E85" s="1" t="s">
        <v>668</v>
      </c>
      <c r="F85" s="1">
        <v>1990</v>
      </c>
    </row>
    <row r="86" spans="1:6" x14ac:dyDescent="0.25">
      <c r="A86" s="1">
        <v>7277</v>
      </c>
      <c r="B86" s="1" t="s">
        <v>673</v>
      </c>
      <c r="C86" s="1">
        <v>175.100483</v>
      </c>
      <c r="D86" s="1">
        <v>-35.911611000000001</v>
      </c>
      <c r="E86" s="1" t="s">
        <v>670</v>
      </c>
      <c r="F86" s="1">
        <v>1990</v>
      </c>
    </row>
    <row r="87" spans="1:6" x14ac:dyDescent="0.25">
      <c r="A87" s="1">
        <v>7273</v>
      </c>
      <c r="B87" s="1" t="s">
        <v>675</v>
      </c>
      <c r="C87" s="1">
        <v>175.10131699999999</v>
      </c>
      <c r="D87" s="1">
        <v>-35.912044999999999</v>
      </c>
      <c r="E87" s="1" t="s">
        <v>672</v>
      </c>
      <c r="F87" s="1">
        <v>1990</v>
      </c>
    </row>
    <row r="88" spans="1:6" x14ac:dyDescent="0.25">
      <c r="A88" s="1">
        <v>7291</v>
      </c>
      <c r="B88" s="1" t="s">
        <v>677</v>
      </c>
      <c r="C88" s="1">
        <v>175.10388800000001</v>
      </c>
      <c r="D88" s="1">
        <v>-35.913924999999999</v>
      </c>
      <c r="E88" s="1" t="s">
        <v>674</v>
      </c>
      <c r="F88" s="1">
        <v>1990</v>
      </c>
    </row>
    <row r="89" spans="1:6" x14ac:dyDescent="0.25">
      <c r="A89" s="1">
        <v>7285</v>
      </c>
      <c r="B89" s="1" t="s">
        <v>679</v>
      </c>
      <c r="C89" s="1">
        <v>175.095731</v>
      </c>
      <c r="D89" s="1">
        <v>-35.916677</v>
      </c>
      <c r="E89" s="1" t="s">
        <v>676</v>
      </c>
      <c r="F89" s="1">
        <v>1990</v>
      </c>
    </row>
    <row r="90" spans="1:6" x14ac:dyDescent="0.25">
      <c r="A90" s="1">
        <v>7289</v>
      </c>
      <c r="B90" s="1" t="s">
        <v>681</v>
      </c>
      <c r="C90" s="1">
        <v>175.09852000000001</v>
      </c>
      <c r="D90" s="1">
        <v>-35.915984999999999</v>
      </c>
      <c r="E90" s="1" t="s">
        <v>678</v>
      </c>
      <c r="F90" s="1">
        <v>1990</v>
      </c>
    </row>
    <row r="91" spans="1:6" x14ac:dyDescent="0.25">
      <c r="A91" s="1">
        <v>5744</v>
      </c>
      <c r="B91" s="1" t="s">
        <v>683</v>
      </c>
      <c r="C91" s="1">
        <v>174.00001399999999</v>
      </c>
      <c r="D91" s="1">
        <v>-40.672527000000002</v>
      </c>
      <c r="E91" s="1" t="s">
        <v>680</v>
      </c>
      <c r="F91" s="1">
        <v>1925</v>
      </c>
    </row>
    <row r="92" spans="1:6" x14ac:dyDescent="0.25">
      <c r="A92" s="1">
        <v>5432</v>
      </c>
      <c r="B92" s="1" t="s">
        <v>685</v>
      </c>
      <c r="C92" s="1">
        <v>174.902333</v>
      </c>
      <c r="D92" s="1">
        <v>-40.889347000000001</v>
      </c>
      <c r="E92" s="1" t="s">
        <v>682</v>
      </c>
      <c r="F92" s="1">
        <v>1996</v>
      </c>
    </row>
    <row r="93" spans="1:6" x14ac:dyDescent="0.25">
      <c r="A93" s="1">
        <v>6363</v>
      </c>
      <c r="B93" s="1" t="s">
        <v>687</v>
      </c>
      <c r="C93" s="1">
        <v>175.22637700000001</v>
      </c>
      <c r="D93" s="1">
        <v>-36.790097000000003</v>
      </c>
      <c r="E93" s="1" t="s">
        <v>684</v>
      </c>
      <c r="F93" s="1" t="s">
        <v>577</v>
      </c>
    </row>
    <row r="94" spans="1:6" x14ac:dyDescent="0.25">
      <c r="A94" s="1">
        <v>499</v>
      </c>
      <c r="B94" s="1" t="s">
        <v>690</v>
      </c>
      <c r="C94" s="1">
        <v>174.72375</v>
      </c>
      <c r="D94" s="1">
        <v>-35.962958</v>
      </c>
      <c r="E94" s="1" t="s">
        <v>686</v>
      </c>
      <c r="F94" s="1" t="s">
        <v>688</v>
      </c>
    </row>
    <row r="95" spans="1:6" x14ac:dyDescent="0.25">
      <c r="A95" s="1">
        <v>9152</v>
      </c>
      <c r="B95" s="1" t="s">
        <v>692</v>
      </c>
      <c r="C95" s="1">
        <v>175.076694</v>
      </c>
      <c r="D95" s="1">
        <v>-36.201694000000003</v>
      </c>
      <c r="E95" s="1" t="s">
        <v>689</v>
      </c>
      <c r="F95" s="1">
        <v>2004</v>
      </c>
    </row>
    <row r="96" spans="1:6" x14ac:dyDescent="0.25">
      <c r="A96" s="1">
        <v>5479</v>
      </c>
      <c r="B96" s="1" t="s">
        <v>694</v>
      </c>
      <c r="C96" s="1">
        <v>174.106819</v>
      </c>
      <c r="D96" s="1">
        <v>-40.894179999999999</v>
      </c>
      <c r="E96" s="1" t="s">
        <v>691</v>
      </c>
      <c r="F96" s="1">
        <v>1994</v>
      </c>
    </row>
    <row r="97" spans="1:6" x14ac:dyDescent="0.25">
      <c r="A97" s="1">
        <v>5577</v>
      </c>
      <c r="B97" s="1" t="s">
        <v>696</v>
      </c>
      <c r="C97" s="1">
        <v>173.96643</v>
      </c>
      <c r="D97" s="1">
        <v>-40.777014000000001</v>
      </c>
      <c r="E97" s="1" t="s">
        <v>693</v>
      </c>
      <c r="F97" s="1">
        <v>1999</v>
      </c>
    </row>
    <row r="98" spans="1:6" x14ac:dyDescent="0.25">
      <c r="A98" s="1">
        <v>434</v>
      </c>
      <c r="B98" s="1" t="s">
        <v>698</v>
      </c>
      <c r="C98" s="1">
        <v>174.89130499999999</v>
      </c>
      <c r="D98" s="1">
        <v>-36.602930000000001</v>
      </c>
      <c r="E98" s="1" t="s">
        <v>695</v>
      </c>
      <c r="F98" s="1">
        <v>1993</v>
      </c>
    </row>
    <row r="99" spans="1:6" x14ac:dyDescent="0.25">
      <c r="A99" s="1">
        <v>5353</v>
      </c>
      <c r="B99" s="1" t="s">
        <v>700</v>
      </c>
      <c r="C99" s="1">
        <v>174.14025000000001</v>
      </c>
      <c r="D99" s="1">
        <v>-40.951346999999998</v>
      </c>
      <c r="E99" s="1" t="s">
        <v>697</v>
      </c>
      <c r="F99" s="1">
        <v>1975</v>
      </c>
    </row>
    <row r="100" spans="1:6" x14ac:dyDescent="0.25">
      <c r="A100" s="1">
        <v>5475</v>
      </c>
      <c r="B100" s="1" t="s">
        <v>702</v>
      </c>
      <c r="C100" s="1">
        <v>173.06733299999999</v>
      </c>
      <c r="D100" s="1">
        <v>-40.890680000000003</v>
      </c>
      <c r="E100" s="1" t="s">
        <v>699</v>
      </c>
      <c r="F100" s="1">
        <v>2007</v>
      </c>
    </row>
    <row r="101" spans="1:6" x14ac:dyDescent="0.25">
      <c r="A101" s="1">
        <v>1591</v>
      </c>
      <c r="B101" s="1" t="s">
        <v>704</v>
      </c>
      <c r="C101" s="1">
        <v>168.134972</v>
      </c>
      <c r="D101" s="1">
        <v>-46.933292000000002</v>
      </c>
      <c r="E101" s="1" t="s">
        <v>701</v>
      </c>
      <c r="F101" s="1">
        <v>1997</v>
      </c>
    </row>
    <row r="102" spans="1:6" x14ac:dyDescent="0.25">
      <c r="A102" s="1">
        <v>7989</v>
      </c>
      <c r="B102" s="1" t="s">
        <v>706</v>
      </c>
      <c r="C102" s="1">
        <v>174.23441600000001</v>
      </c>
      <c r="D102" s="1">
        <v>-35.216563999999998</v>
      </c>
      <c r="E102" s="1" t="s">
        <v>703</v>
      </c>
      <c r="F102" s="1">
        <v>2009</v>
      </c>
    </row>
    <row r="103" spans="1:6" x14ac:dyDescent="0.25">
      <c r="A103" s="1">
        <v>8016</v>
      </c>
      <c r="B103" s="1" t="s">
        <v>708</v>
      </c>
      <c r="C103" s="1">
        <v>174.216666</v>
      </c>
      <c r="D103" s="1">
        <v>-35.204512999999999</v>
      </c>
      <c r="E103" s="1" t="s">
        <v>705</v>
      </c>
      <c r="F103" s="1">
        <v>2009</v>
      </c>
    </row>
    <row r="104" spans="1:6" x14ac:dyDescent="0.25">
      <c r="A104" s="1">
        <v>5625</v>
      </c>
      <c r="B104" s="1" t="s">
        <v>710</v>
      </c>
      <c r="C104" s="1">
        <v>173.993416</v>
      </c>
      <c r="D104" s="1">
        <v>-40.755429999999997</v>
      </c>
      <c r="E104" s="1" t="s">
        <v>707</v>
      </c>
      <c r="F104" s="1">
        <v>1999</v>
      </c>
    </row>
    <row r="105" spans="1:6" x14ac:dyDescent="0.25">
      <c r="A105" s="1">
        <v>7366</v>
      </c>
      <c r="B105" s="1" t="s">
        <v>712</v>
      </c>
      <c r="C105" s="1">
        <v>174.75336100000001</v>
      </c>
      <c r="D105" s="1">
        <v>-35.89</v>
      </c>
      <c r="E105" s="1" t="s">
        <v>709</v>
      </c>
      <c r="F105" s="1">
        <v>1993</v>
      </c>
    </row>
    <row r="106" spans="1:6" x14ac:dyDescent="0.25">
      <c r="A106" s="1">
        <v>6087</v>
      </c>
      <c r="B106" s="1" t="s">
        <v>713</v>
      </c>
      <c r="C106" s="1">
        <v>175.896569</v>
      </c>
      <c r="D106" s="1">
        <v>-37.219900000000003</v>
      </c>
      <c r="E106" s="1" t="s">
        <v>711</v>
      </c>
      <c r="F106" s="1">
        <v>1984</v>
      </c>
    </row>
    <row r="107" spans="1:6" x14ac:dyDescent="0.25">
      <c r="A107" s="1">
        <v>6582</v>
      </c>
      <c r="B107" s="1" t="s">
        <v>850</v>
      </c>
      <c r="C107" s="1">
        <v>175.887111</v>
      </c>
      <c r="D107" s="1">
        <v>-36.64293</v>
      </c>
      <c r="E107" s="1" t="s">
        <v>556</v>
      </c>
      <c r="F107" s="1">
        <v>1991</v>
      </c>
    </row>
  </sheetData>
  <conditionalFormatting sqref="I1:I1048576">
    <cfRule type="containsText" dxfId="19" priority="1" operator="containsText" text="1">
      <formula>NOT(ISERROR(SEARCH("1",I1)))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F401"/>
  <sheetViews>
    <sheetView tabSelected="1" topLeftCell="H1" zoomScale="80" zoomScaleNormal="80" workbookViewId="0">
      <selection activeCell="Q2" sqref="Q2"/>
    </sheetView>
  </sheetViews>
  <sheetFormatPr defaultRowHeight="15" x14ac:dyDescent="0.25"/>
  <cols>
    <col min="1" max="1" width="9.140625" style="3"/>
    <col min="2" max="2" width="44.7109375" style="3" customWidth="1"/>
    <col min="3" max="3" width="7.7109375" style="3" bestFit="1" customWidth="1"/>
    <col min="4" max="4" width="17.28515625" style="3" bestFit="1" customWidth="1"/>
    <col min="5" max="6" width="9.140625" style="3"/>
    <col min="7" max="7" width="18.7109375" style="3" bestFit="1" customWidth="1"/>
    <col min="8" max="8" width="16.85546875" style="24" customWidth="1"/>
    <col min="9" max="9" width="16.85546875" style="3" customWidth="1"/>
    <col min="10" max="10" width="16.85546875" style="24" customWidth="1"/>
    <col min="11" max="12" width="16.85546875" style="8" customWidth="1"/>
    <col min="13" max="13" width="16.85546875" style="25" customWidth="1"/>
    <col min="14" max="16" width="16.85546875" style="33" customWidth="1"/>
    <col min="17" max="17" width="16.85546875" style="32" customWidth="1"/>
    <col min="18" max="18" width="16.85546875" style="33" customWidth="1"/>
    <col min="19" max="19" width="16.85546875" style="52" customWidth="1"/>
    <col min="20" max="20" width="16.85546875" style="3" customWidth="1"/>
    <col min="21" max="22" width="16.85546875" style="49" customWidth="1"/>
    <col min="23" max="27" width="9.140625" style="3"/>
    <col min="28" max="28" width="10.140625" style="3" bestFit="1" customWidth="1"/>
    <col min="29" max="29" width="15.42578125" style="3" bestFit="1" customWidth="1"/>
    <col min="30" max="30" width="18" style="3" bestFit="1" customWidth="1"/>
    <col min="31" max="16384" width="9.140625" style="3"/>
  </cols>
  <sheetData>
    <row r="1" spans="1:30" x14ac:dyDescent="0.25">
      <c r="A1" s="3" t="s">
        <v>714</v>
      </c>
      <c r="B1" s="3" t="s">
        <v>0</v>
      </c>
      <c r="C1" s="3" t="s">
        <v>1</v>
      </c>
      <c r="D1" s="3" t="s">
        <v>715</v>
      </c>
      <c r="E1" s="3" t="s">
        <v>716</v>
      </c>
      <c r="F1" s="3" t="s">
        <v>717</v>
      </c>
      <c r="G1" s="3" t="s">
        <v>788</v>
      </c>
      <c r="H1" s="85" t="s">
        <v>793</v>
      </c>
      <c r="I1" s="85"/>
      <c r="J1" s="86" t="s">
        <v>794</v>
      </c>
      <c r="K1" s="87"/>
      <c r="L1" s="87"/>
      <c r="M1" s="88"/>
      <c r="N1" s="86" t="s">
        <v>831</v>
      </c>
      <c r="O1" s="87"/>
      <c r="P1" s="87"/>
      <c r="Q1" s="86" t="s">
        <v>839</v>
      </c>
      <c r="R1" s="87"/>
      <c r="S1" s="88"/>
      <c r="T1" s="3" t="s">
        <v>830</v>
      </c>
      <c r="V1" s="49" t="s">
        <v>840</v>
      </c>
      <c r="W1" s="10" t="s">
        <v>719</v>
      </c>
      <c r="X1" s="11"/>
      <c r="Y1" s="11"/>
      <c r="Z1" s="11"/>
      <c r="AA1" s="11"/>
    </row>
    <row r="2" spans="1:30" x14ac:dyDescent="0.25">
      <c r="A2" s="3">
        <v>1</v>
      </c>
      <c r="B2" s="3" t="s">
        <v>16</v>
      </c>
      <c r="C2" s="3">
        <v>5326</v>
      </c>
      <c r="D2" s="5">
        <f>INDEX('Towns Complete Island Erads'!$1:$1048576, MATCH(Survival_Data!C2,'Towns Complete Island Erads'!A:A,0), 6)</f>
        <v>2007</v>
      </c>
      <c r="E2" s="5">
        <f>IF(ISNUMBER(D2),D2-1900,IF(ISTEXT(D2),D2,IF(ISNA(D2),117,D2)))</f>
        <v>107</v>
      </c>
      <c r="F2" s="3">
        <f>IF(AND(E2=117, ISNA(D2)), 0,1)</f>
        <v>1</v>
      </c>
      <c r="G2" s="3" t="str">
        <f>IF(OR(F2=0, ISTEXT(E2)), "Right Censored", "Uncensored")</f>
        <v>Uncensored</v>
      </c>
      <c r="H2" s="24" t="e">
        <f>INDEX(#REF!, MATCH(C2,#REF!,0), 6)</f>
        <v>#REF!</v>
      </c>
      <c r="I2" s="5">
        <v>88.2951953492</v>
      </c>
      <c r="J2" s="24" t="e">
        <f>INDEX(#REF!, MATCH(C2,#REF!,0),15)</f>
        <v>#REF!</v>
      </c>
      <c r="K2" s="8">
        <f>INDEX([3]Sheet1!$1:$1048576, MATCH(C2,[3]Sheet1!$B:$B,0), 5)</f>
        <v>-40.982526999999997</v>
      </c>
      <c r="L2" s="8" t="e">
        <f>INDEX(#REF!, MATCH(C2,#REF!, 0), 8)</f>
        <v>#REF!</v>
      </c>
      <c r="M2" s="27">
        <f>IF(ISNUMBER(L2),L2,IF(ISNUMBER(K2),K2,IF(ISNUMBER(J2),J2,L2)))</f>
        <v>-40.982526999999997</v>
      </c>
      <c r="N2" s="9"/>
      <c r="O2" s="9"/>
      <c r="P2" s="9"/>
      <c r="Q2" s="67" t="e">
        <f>INDEX(#REF!, MATCH(C2,#REF!,0), 3)</f>
        <v>#REF!</v>
      </c>
      <c r="R2" s="9"/>
      <c r="S2" s="27">
        <f>IF(ISERROR(Q2),R2,Q2)</f>
        <v>0</v>
      </c>
    </row>
    <row r="3" spans="1:30" x14ac:dyDescent="0.25">
      <c r="A3" s="3">
        <v>2</v>
      </c>
      <c r="B3" s="3" t="s">
        <v>21</v>
      </c>
      <c r="C3" s="3">
        <v>6179</v>
      </c>
      <c r="D3" s="5" t="e">
        <f>INDEX('Towns Complete Island Erads'!$1:$1048576, MATCH(Survival_Data!C3,'Towns Complete Island Erads'!A:A,0), 6)</f>
        <v>#N/A</v>
      </c>
      <c r="E3" s="5">
        <f>IF(ISNUMBER(D3),D3-1900,IF(ISTEXT(D3),D3,IF(ISNA(D3),117,D3)))</f>
        <v>117</v>
      </c>
      <c r="F3" s="22">
        <f t="shared" ref="F3:F66" si="0">IF(AND(E3=117, ISNA(D3)), 0,1)</f>
        <v>0</v>
      </c>
      <c r="G3" s="3" t="str">
        <f t="shared" ref="G3:G66" si="1">IF(OR(F3=0, ISTEXT(E3)), "Right Censored", "Uncensored")</f>
        <v>Right Censored</v>
      </c>
      <c r="H3" s="24" t="e">
        <f>INDEX(#REF!, MATCH(C3,#REF!,0), 6)</f>
        <v>#REF!</v>
      </c>
      <c r="I3" s="5">
        <v>15.549195279599999</v>
      </c>
      <c r="J3" s="24" t="e">
        <f>INDEX(#REF!, MATCH(C3,#REF!,0),15)</f>
        <v>#REF!</v>
      </c>
      <c r="K3" s="8" t="e">
        <f>INDEX([3]Sheet1!$1:$1048576, MATCH(C3,[3]Sheet1!$B:$B,0), 5)</f>
        <v>#N/A</v>
      </c>
      <c r="L3" s="8" t="e">
        <f>INDEX(#REF!, MATCH(C3,#REF!, 0), 8)</f>
        <v>#REF!</v>
      </c>
      <c r="M3" s="27">
        <v>-36.957079999999998</v>
      </c>
      <c r="N3" s="9"/>
      <c r="O3" s="9"/>
      <c r="P3" s="9"/>
      <c r="Q3" s="67" t="e">
        <f>INDEX(#REF!, MATCH(C3,#REF!,0), 3)</f>
        <v>#REF!</v>
      </c>
      <c r="R3" s="9">
        <v>0</v>
      </c>
      <c r="S3" s="27">
        <f t="shared" ref="S3:S66" si="2">IF(ISERROR(Q3),R3,Q3)</f>
        <v>0</v>
      </c>
    </row>
    <row r="4" spans="1:30" x14ac:dyDescent="0.25">
      <c r="A4" s="3">
        <v>3</v>
      </c>
      <c r="B4" s="3" t="s">
        <v>22</v>
      </c>
      <c r="C4" s="3">
        <v>6170</v>
      </c>
      <c r="D4" s="5">
        <f>INDEX('Towns Complete Island Erads'!$1:$1048576, MATCH(Survival_Data!C4,'Towns Complete Island Erads'!A:A,0), 6)</f>
        <v>1992</v>
      </c>
      <c r="E4" s="5">
        <f t="shared" ref="E4:E66" si="3">IF(ISNUMBER(D4),D4-1900,IF(ISTEXT(D4),D4,IF(ISNA(D4),117,D4)))</f>
        <v>92</v>
      </c>
      <c r="F4" s="22">
        <f t="shared" si="0"/>
        <v>1</v>
      </c>
      <c r="G4" s="3" t="str">
        <f t="shared" si="1"/>
        <v>Uncensored</v>
      </c>
      <c r="H4" s="24" t="e">
        <f>INDEX(#REF!, MATCH(C4,#REF!,0), 6)</f>
        <v>#REF!</v>
      </c>
      <c r="I4" s="5">
        <v>21.759950223699999</v>
      </c>
      <c r="J4" s="24" t="e">
        <f>INDEX(#REF!, MATCH(C4,#REF!,0),15)</f>
        <v>#REF!</v>
      </c>
      <c r="K4" s="8">
        <f>INDEX([3]Sheet1!$1:$1048576, MATCH(C4,[3]Sheet1!$B:$B,0), 5)</f>
        <v>-36.957023999999997</v>
      </c>
      <c r="L4" s="8" t="e">
        <f>INDEX(#REF!, MATCH(C4,#REF!, 0), 8)</f>
        <v>#REF!</v>
      </c>
      <c r="M4" s="27">
        <f t="shared" ref="M4:M56" si="4">IF(ISNUMBER(L4),L4,IF(ISNUMBER(K4),K4,IF(ISNUMBER(J4),J4,L4)))</f>
        <v>-36.957023999999997</v>
      </c>
      <c r="N4" s="9"/>
      <c r="O4" s="9"/>
      <c r="P4" s="9"/>
      <c r="Q4" s="67" t="e">
        <f>INDEX(#REF!, MATCH(C4,#REF!,0), 3)</f>
        <v>#REF!</v>
      </c>
      <c r="R4" s="9"/>
      <c r="S4" s="27">
        <f t="shared" si="2"/>
        <v>0</v>
      </c>
    </row>
    <row r="5" spans="1:30" x14ac:dyDescent="0.25">
      <c r="A5" s="3">
        <v>4</v>
      </c>
      <c r="B5" s="3" t="s">
        <v>25</v>
      </c>
      <c r="C5" s="3">
        <v>6137</v>
      </c>
      <c r="D5" s="5" t="e">
        <f>INDEX('Towns Complete Island Erads'!$1:$1048576, MATCH(Survival_Data!C5,'Towns Complete Island Erads'!A:A,0), 6)</f>
        <v>#N/A</v>
      </c>
      <c r="E5" s="5">
        <f t="shared" si="3"/>
        <v>117</v>
      </c>
      <c r="F5" s="22">
        <f t="shared" si="0"/>
        <v>0</v>
      </c>
      <c r="G5" s="3" t="str">
        <f t="shared" si="1"/>
        <v>Right Censored</v>
      </c>
      <c r="H5" s="24" t="e">
        <f>INDEX(#REF!, MATCH(C5,#REF!,0), 6)</f>
        <v>#REF!</v>
      </c>
      <c r="I5" s="5">
        <v>23.7880426551</v>
      </c>
      <c r="J5" s="24" t="e">
        <f>INDEX(#REF!, MATCH(C5,#REF!,0),15)</f>
        <v>#REF!</v>
      </c>
      <c r="K5" s="8" t="e">
        <f>INDEX([3]Sheet1!$1:$1048576, MATCH(C5,[3]Sheet1!$B:$B,0), 5)</f>
        <v>#N/A</v>
      </c>
      <c r="L5" s="8" t="e">
        <f>INDEX(#REF!, MATCH(C5,#REF!, 0), 8)</f>
        <v>#REF!</v>
      </c>
      <c r="M5" s="27">
        <v>-36.975245000000001</v>
      </c>
      <c r="N5" s="9"/>
      <c r="O5" s="9"/>
      <c r="P5" s="9"/>
      <c r="Q5" s="67" t="e">
        <f>INDEX(#REF!, MATCH(C5,#REF!,0), 3)</f>
        <v>#REF!</v>
      </c>
      <c r="R5" s="9">
        <v>0</v>
      </c>
      <c r="S5" s="27">
        <f t="shared" si="2"/>
        <v>0</v>
      </c>
      <c r="AC5" s="35"/>
      <c r="AD5" s="35"/>
    </row>
    <row r="6" spans="1:30" x14ac:dyDescent="0.25">
      <c r="A6" s="3">
        <v>5</v>
      </c>
      <c r="B6" s="3" t="s">
        <v>26</v>
      </c>
      <c r="C6" s="3">
        <v>6186</v>
      </c>
      <c r="D6" s="5" t="e">
        <f>INDEX('Towns Complete Island Erads'!$1:$1048576, MATCH(Survival_Data!C6,'Towns Complete Island Erads'!A:A,0), 6)</f>
        <v>#N/A</v>
      </c>
      <c r="E6" s="5">
        <f t="shared" si="3"/>
        <v>117</v>
      </c>
      <c r="F6" s="22">
        <f t="shared" si="0"/>
        <v>0</v>
      </c>
      <c r="G6" s="3" t="str">
        <f t="shared" si="1"/>
        <v>Right Censored</v>
      </c>
      <c r="H6" s="24" t="e">
        <f>INDEX(#REF!, MATCH(C6,#REF!,0), 6)</f>
        <v>#REF!</v>
      </c>
      <c r="I6" s="5">
        <v>30.3554776547</v>
      </c>
      <c r="J6" s="24" t="e">
        <f>INDEX(#REF!, MATCH(C6,#REF!,0),15)</f>
        <v>#REF!</v>
      </c>
      <c r="K6" s="8" t="e">
        <f>INDEX([3]Sheet1!$1:$1048576, MATCH(C6,[3]Sheet1!$B:$B,0), 5)</f>
        <v>#N/A</v>
      </c>
      <c r="L6" s="8" t="e">
        <f>INDEX(#REF!, MATCH(C6,#REF!, 0), 8)</f>
        <v>#REF!</v>
      </c>
      <c r="M6" s="27">
        <v>-36.953592</v>
      </c>
      <c r="N6" s="9"/>
      <c r="O6" s="9"/>
      <c r="P6" s="9"/>
      <c r="Q6" s="67" t="e">
        <f>INDEX(#REF!, MATCH(C6,#REF!,0), 3)</f>
        <v>#REF!</v>
      </c>
      <c r="R6" s="9">
        <v>0</v>
      </c>
      <c r="S6" s="27">
        <f t="shared" si="2"/>
        <v>0</v>
      </c>
    </row>
    <row r="7" spans="1:30" x14ac:dyDescent="0.25">
      <c r="A7" s="3">
        <v>6</v>
      </c>
      <c r="B7" s="3" t="s">
        <v>27</v>
      </c>
      <c r="C7" s="3">
        <v>5101</v>
      </c>
      <c r="D7" s="5">
        <f>INDEX('Towns Complete Island Erads'!$1:$1048576, MATCH(Survival_Data!C7,'Towns Complete Island Erads'!A:A,0), 6)</f>
        <v>1989</v>
      </c>
      <c r="E7" s="5">
        <f t="shared" si="3"/>
        <v>89</v>
      </c>
      <c r="F7" s="22">
        <f t="shared" si="0"/>
        <v>1</v>
      </c>
      <c r="G7" s="3" t="str">
        <f t="shared" si="1"/>
        <v>Uncensored</v>
      </c>
      <c r="H7" s="24" t="e">
        <f>INDEX(#REF!, MATCH(C7,#REF!,0), 6)</f>
        <v>#REF!</v>
      </c>
      <c r="I7" s="5">
        <v>16.4697464457</v>
      </c>
      <c r="J7" s="24" t="e">
        <f>INDEX(#REF!, MATCH(C7,#REF!,0),15)</f>
        <v>#REF!</v>
      </c>
      <c r="K7" s="8">
        <f>INDEX([3]Sheet1!$1:$1048576, MATCH(C7,[3]Sheet1!$B:$B,0), 5)</f>
        <v>-41.237194000000002</v>
      </c>
      <c r="L7" s="8" t="e">
        <f>INDEX(#REF!, MATCH(C7,#REF!, 0), 8)</f>
        <v>#REF!</v>
      </c>
      <c r="M7" s="27">
        <f t="shared" si="4"/>
        <v>-41.237194000000002</v>
      </c>
      <c r="N7" s="9"/>
      <c r="O7" s="9"/>
      <c r="P7" s="9"/>
      <c r="Q7" s="67" t="e">
        <f>INDEX(#REF!, MATCH(C7,#REF!,0), 3)</f>
        <v>#REF!</v>
      </c>
      <c r="R7" s="9"/>
      <c r="S7" s="27">
        <f t="shared" si="2"/>
        <v>0</v>
      </c>
    </row>
    <row r="8" spans="1:30" x14ac:dyDescent="0.25">
      <c r="A8" s="3">
        <v>7</v>
      </c>
      <c r="B8" s="3" t="s">
        <v>29</v>
      </c>
      <c r="C8" s="3">
        <v>3594</v>
      </c>
      <c r="D8" s="5">
        <f>INDEX('Towns Complete Island Erads'!$1:$1048576, MATCH(Survival_Data!C8,'Towns Complete Island Erads'!A:A,0), 6)</f>
        <v>2001</v>
      </c>
      <c r="E8" s="5">
        <f t="shared" si="3"/>
        <v>101</v>
      </c>
      <c r="F8" s="22">
        <f t="shared" si="0"/>
        <v>1</v>
      </c>
      <c r="G8" s="3" t="str">
        <f t="shared" si="1"/>
        <v>Uncensored</v>
      </c>
      <c r="H8" s="24" t="e">
        <f>INDEX(#REF!, MATCH(C8,#REF!,0), 6)</f>
        <v>#REF!</v>
      </c>
      <c r="I8" s="5">
        <v>1136.6113149099999</v>
      </c>
      <c r="J8" s="24" t="e">
        <f>INDEX(#REF!, MATCH(C8,#REF!,0),15)</f>
        <v>#REF!</v>
      </c>
      <c r="K8" s="8">
        <f>INDEX([3]Sheet1!$1:$1048576, MATCH(C8,[3]Sheet1!$B:$B,0), 5)</f>
        <v>-45.758763999999999</v>
      </c>
      <c r="L8" s="8" t="e">
        <f>INDEX(#REF!, MATCH(C8,#REF!, 0), 8)</f>
        <v>#REF!</v>
      </c>
      <c r="M8" s="27">
        <f t="shared" si="4"/>
        <v>-45.758763999999999</v>
      </c>
      <c r="N8" s="9"/>
      <c r="O8" s="9"/>
      <c r="P8" s="9"/>
      <c r="Q8" s="67" t="e">
        <f>INDEX(#REF!, MATCH(C8,#REF!,0), 3)</f>
        <v>#REF!</v>
      </c>
      <c r="R8" s="9"/>
      <c r="S8" s="27">
        <f t="shared" si="2"/>
        <v>0</v>
      </c>
    </row>
    <row r="9" spans="1:30" x14ac:dyDescent="0.25">
      <c r="A9" s="3">
        <v>8</v>
      </c>
      <c r="B9" s="3" t="s">
        <v>31</v>
      </c>
      <c r="C9" s="3">
        <v>1015</v>
      </c>
      <c r="D9" s="5" t="e">
        <f>INDEX('Towns Complete Island Erads'!$1:$1048576, MATCH(Survival_Data!C9,'Towns Complete Island Erads'!A:A,0), 6)</f>
        <v>#N/A</v>
      </c>
      <c r="E9" s="5">
        <f t="shared" si="3"/>
        <v>117</v>
      </c>
      <c r="F9" s="22">
        <f t="shared" si="0"/>
        <v>0</v>
      </c>
      <c r="G9" s="3" t="str">
        <f t="shared" si="1"/>
        <v>Right Censored</v>
      </c>
      <c r="H9" s="24" t="e">
        <f>INDEX(#REF!, MATCH(C9,#REF!,0), 6)</f>
        <v>#REF!</v>
      </c>
      <c r="I9" s="5">
        <v>140.64189562499999</v>
      </c>
      <c r="J9" s="24" t="e">
        <f>INDEX(#REF!, MATCH(C9,#REF!,0),15)</f>
        <v>#REF!</v>
      </c>
      <c r="K9" s="8" t="e">
        <f>INDEX([3]Sheet1!$1:$1048576, MATCH(C9,[3]Sheet1!$B:$B,0), 5)</f>
        <v>#N/A</v>
      </c>
      <c r="L9" s="8" t="e">
        <f>INDEX(#REF!, MATCH(C9,#REF!, 0), 8)</f>
        <v>#REF!</v>
      </c>
      <c r="M9" s="27" t="e">
        <f t="shared" si="4"/>
        <v>#REF!</v>
      </c>
      <c r="N9" s="9"/>
      <c r="O9" s="9"/>
      <c r="P9" s="9"/>
      <c r="Q9" s="67" t="e">
        <f>INDEX(#REF!, MATCH(C9,#REF!,0), 3)</f>
        <v>#REF!</v>
      </c>
      <c r="R9" s="9"/>
      <c r="S9" s="27">
        <f t="shared" si="2"/>
        <v>0</v>
      </c>
    </row>
    <row r="10" spans="1:30" x14ac:dyDescent="0.25">
      <c r="A10" s="3">
        <v>9</v>
      </c>
      <c r="B10" s="3" t="s">
        <v>36</v>
      </c>
      <c r="C10" s="3">
        <v>282</v>
      </c>
      <c r="D10" s="5" t="e">
        <f>INDEX('Towns Complete Island Erads'!$1:$1048576, MATCH(Survival_Data!C10,'Towns Complete Island Erads'!A:A,0), 6)</f>
        <v>#N/A</v>
      </c>
      <c r="E10" s="5">
        <f t="shared" si="3"/>
        <v>117</v>
      </c>
      <c r="F10" s="22">
        <f t="shared" si="0"/>
        <v>0</v>
      </c>
      <c r="G10" s="3" t="str">
        <f t="shared" si="1"/>
        <v>Right Censored</v>
      </c>
      <c r="H10" s="24" t="e">
        <f>INDEX(#REF!, MATCH(C10,#REF!,0), 6)</f>
        <v>#REF!</v>
      </c>
      <c r="I10" s="5">
        <v>7603.4355839099999</v>
      </c>
      <c r="J10" s="24" t="e">
        <f>INDEX(#REF!, MATCH(C10,#REF!,0),15)</f>
        <v>#REF!</v>
      </c>
      <c r="K10" s="8" t="e">
        <f>INDEX([3]Sheet1!$1:$1048576, MATCH(C10,[3]Sheet1!$B:$B,0), 5)</f>
        <v>#N/A</v>
      </c>
      <c r="L10" s="8" t="e">
        <f>INDEX(#REF!, MATCH(C10,#REF!, 0), 8)</f>
        <v>#REF!</v>
      </c>
      <c r="M10" s="27">
        <v>-41.194623</v>
      </c>
      <c r="N10" s="9"/>
      <c r="O10" s="9"/>
      <c r="P10" s="9"/>
      <c r="Q10" s="67" t="e">
        <f>INDEX(#REF!, MATCH(C10,#REF!,0), 3)</f>
        <v>#REF!</v>
      </c>
      <c r="R10" s="9">
        <v>0</v>
      </c>
      <c r="S10" s="27">
        <f t="shared" si="2"/>
        <v>0</v>
      </c>
    </row>
    <row r="11" spans="1:30" x14ac:dyDescent="0.25">
      <c r="A11" s="3">
        <v>10</v>
      </c>
      <c r="B11" s="3" t="s">
        <v>45</v>
      </c>
      <c r="C11" s="3">
        <v>5834</v>
      </c>
      <c r="D11" s="5">
        <f>INDEX('Towns Complete Island Erads'!$1:$1048576, MATCH(Survival_Data!C11,'Towns Complete Island Erads'!A:A,0), 6)</f>
        <v>1991</v>
      </c>
      <c r="E11" s="5">
        <f t="shared" si="3"/>
        <v>91</v>
      </c>
      <c r="F11" s="22">
        <f t="shared" si="0"/>
        <v>1</v>
      </c>
      <c r="G11" s="3" t="str">
        <f t="shared" si="1"/>
        <v>Uncensored</v>
      </c>
      <c r="H11" s="24" t="e">
        <f>INDEX(#REF!, MATCH(C11,#REF!,0), 6)</f>
        <v>#REF!</v>
      </c>
      <c r="I11" s="5">
        <v>12.3249022992</v>
      </c>
      <c r="J11" s="24" t="e">
        <f>INDEX(#REF!, MATCH(C11,#REF!,0),15)</f>
        <v>#REF!</v>
      </c>
      <c r="K11" s="8">
        <f>INDEX([3]Sheet1!$1:$1048576, MATCH(C11,[3]Sheet1!$B:$B,0), 5)</f>
        <v>-39.833291000000003</v>
      </c>
      <c r="L11" s="8" t="e">
        <f>INDEX(#REF!, MATCH(C11,#REF!, 0), 8)</f>
        <v>#REF!</v>
      </c>
      <c r="M11" s="27">
        <f t="shared" si="4"/>
        <v>-39.833291000000003</v>
      </c>
      <c r="N11" s="9"/>
      <c r="O11" s="9"/>
      <c r="P11" s="9"/>
      <c r="Q11" s="67" t="e">
        <f>INDEX(#REF!, MATCH(C11,#REF!,0), 3)</f>
        <v>#REF!</v>
      </c>
      <c r="R11" s="9"/>
      <c r="S11" s="27">
        <f t="shared" si="2"/>
        <v>0</v>
      </c>
    </row>
    <row r="12" spans="1:30" x14ac:dyDescent="0.25">
      <c r="A12" s="3">
        <v>11</v>
      </c>
      <c r="B12" s="3" t="s">
        <v>47</v>
      </c>
      <c r="C12" s="3">
        <v>4131</v>
      </c>
      <c r="D12" s="5">
        <f>INDEX('Towns Complete Island Erads'!$1:$1048576, MATCH(Survival_Data!C12,'Towns Complete Island Erads'!A:A,0), 6)</f>
        <v>2002</v>
      </c>
      <c r="E12" s="5">
        <f t="shared" si="3"/>
        <v>102</v>
      </c>
      <c r="F12" s="22">
        <f t="shared" si="0"/>
        <v>1</v>
      </c>
      <c r="G12" s="3" t="str">
        <f t="shared" si="1"/>
        <v>Uncensored</v>
      </c>
      <c r="H12" s="24" t="e">
        <f>INDEX(#REF!, MATCH(C12,#REF!,0), 6)</f>
        <v>#REF!</v>
      </c>
      <c r="I12" s="5">
        <v>461.56400644899998</v>
      </c>
      <c r="J12" s="24" t="e">
        <f>INDEX(#REF!, MATCH(C12,#REF!,0),15)</f>
        <v>#REF!</v>
      </c>
      <c r="K12" s="8">
        <f>INDEX([3]Sheet1!$1:$1048576, MATCH(C12,[3]Sheet1!$B:$B,0), 5)</f>
        <v>-45.293430000000001</v>
      </c>
      <c r="L12" s="8" t="e">
        <f>INDEX(#REF!, MATCH(C12,#REF!, 0), 8)</f>
        <v>#REF!</v>
      </c>
      <c r="M12" s="27">
        <f t="shared" si="4"/>
        <v>-45.293430000000001</v>
      </c>
      <c r="N12" s="9"/>
      <c r="O12" s="9"/>
      <c r="P12" s="9"/>
      <c r="Q12" s="67" t="e">
        <f>INDEX(#REF!, MATCH(C12,#REF!,0), 3)</f>
        <v>#REF!</v>
      </c>
      <c r="R12" s="9"/>
      <c r="S12" s="27">
        <f t="shared" si="2"/>
        <v>0</v>
      </c>
    </row>
    <row r="13" spans="1:30" x14ac:dyDescent="0.25">
      <c r="A13" s="3">
        <v>12</v>
      </c>
      <c r="B13" s="3" t="s">
        <v>49</v>
      </c>
      <c r="C13" s="3">
        <v>1632</v>
      </c>
      <c r="D13" s="5" t="e">
        <f>INDEX('Towns Complete Island Erads'!$1:$1048576, MATCH(Survival_Data!C13,'Towns Complete Island Erads'!A:A,0), 6)</f>
        <v>#N/A</v>
      </c>
      <c r="E13" s="5">
        <f t="shared" si="3"/>
        <v>117</v>
      </c>
      <c r="F13" s="22">
        <f t="shared" si="0"/>
        <v>0</v>
      </c>
      <c r="G13" s="3" t="str">
        <f t="shared" si="1"/>
        <v>Right Censored</v>
      </c>
      <c r="H13" s="24" t="e">
        <f>INDEX(#REF!, MATCH(C13,#REF!,0), 6)</f>
        <v>#REF!</v>
      </c>
      <c r="I13" s="5">
        <v>175.33872344900001</v>
      </c>
      <c r="J13" s="24" t="e">
        <f>INDEX(#REF!, MATCH(C13,#REF!,0),15)</f>
        <v>#REF!</v>
      </c>
      <c r="K13" s="8" t="e">
        <f>INDEX([3]Sheet1!$1:$1048576, MATCH(C13,[3]Sheet1!$B:$B,0), 5)</f>
        <v>#N/A</v>
      </c>
      <c r="L13" s="8" t="e">
        <f>INDEX(#REF!, MATCH(C13,#REF!, 0), 8)</f>
        <v>#REF!</v>
      </c>
      <c r="M13" s="27" t="e">
        <f t="shared" si="4"/>
        <v>#REF!</v>
      </c>
      <c r="N13" s="9"/>
      <c r="O13" s="9"/>
      <c r="P13" s="9"/>
      <c r="Q13" s="67" t="e">
        <f>INDEX(#REF!, MATCH(C13,#REF!,0), 3)</f>
        <v>#REF!</v>
      </c>
      <c r="R13" s="9"/>
      <c r="S13" s="27">
        <f t="shared" si="2"/>
        <v>0</v>
      </c>
    </row>
    <row r="14" spans="1:30" x14ac:dyDescent="0.25">
      <c r="A14" s="3">
        <v>13</v>
      </c>
      <c r="B14" s="3" t="s">
        <v>52</v>
      </c>
      <c r="C14" s="3">
        <v>1141</v>
      </c>
      <c r="D14" s="5" t="e">
        <f>INDEX('Towns Complete Island Erads'!$1:$1048576, MATCH(Survival_Data!C14,'Towns Complete Island Erads'!A:A,0), 6)</f>
        <v>#N/A</v>
      </c>
      <c r="E14" s="5">
        <f t="shared" si="3"/>
        <v>117</v>
      </c>
      <c r="F14" s="22">
        <f t="shared" si="0"/>
        <v>0</v>
      </c>
      <c r="G14" s="3" t="str">
        <f t="shared" si="1"/>
        <v>Right Censored</v>
      </c>
      <c r="H14" s="24" t="e">
        <f>INDEX(#REF!, MATCH(C14,#REF!,0), 6)</f>
        <v>#REF!</v>
      </c>
      <c r="I14" s="5">
        <v>5.7023120400999998</v>
      </c>
      <c r="J14" s="24" t="e">
        <f>INDEX(#REF!, MATCH(C14,#REF!,0),15)</f>
        <v>#REF!</v>
      </c>
      <c r="K14" s="8" t="e">
        <f>INDEX([3]Sheet1!$1:$1048576, MATCH(C14,[3]Sheet1!$B:$B,0), 5)</f>
        <v>#N/A</v>
      </c>
      <c r="L14" s="8" t="e">
        <f>INDEX(#REF!, MATCH(C14,#REF!, 0), 8)</f>
        <v>#REF!</v>
      </c>
      <c r="M14" s="27">
        <v>-47.129666</v>
      </c>
      <c r="N14" s="9"/>
      <c r="O14" s="9"/>
      <c r="P14" s="9"/>
      <c r="Q14" s="67" t="e">
        <f>INDEX(#REF!, MATCH(C14,#REF!,0), 3)</f>
        <v>#REF!</v>
      </c>
      <c r="R14" s="9">
        <v>0</v>
      </c>
      <c r="S14" s="27">
        <f t="shared" si="2"/>
        <v>0</v>
      </c>
    </row>
    <row r="15" spans="1:30" x14ac:dyDescent="0.25">
      <c r="A15" s="3">
        <v>14</v>
      </c>
      <c r="B15" s="3" t="s">
        <v>53</v>
      </c>
      <c r="C15" s="3">
        <v>1124</v>
      </c>
      <c r="D15" s="5" t="e">
        <f>INDEX('Towns Complete Island Erads'!$1:$1048576, MATCH(Survival_Data!C15,'Towns Complete Island Erads'!A:A,0), 6)</f>
        <v>#N/A</v>
      </c>
      <c r="E15" s="5">
        <f t="shared" si="3"/>
        <v>117</v>
      </c>
      <c r="F15" s="22">
        <f t="shared" si="0"/>
        <v>0</v>
      </c>
      <c r="G15" s="3" t="str">
        <f t="shared" si="1"/>
        <v>Right Censored</v>
      </c>
      <c r="H15" s="24" t="e">
        <f>INDEX(#REF!, MATCH(C15,#REF!,0), 6)</f>
        <v>#REF!</v>
      </c>
      <c r="I15" s="5">
        <v>22.703995063000001</v>
      </c>
      <c r="J15" s="24" t="e">
        <f>INDEX(#REF!, MATCH(C15,#REF!,0),15)</f>
        <v>#REF!</v>
      </c>
      <c r="K15" s="8" t="e">
        <f>INDEX([3]Sheet1!$1:$1048576, MATCH(C15,[3]Sheet1!$B:$B,0), 5)</f>
        <v>#N/A</v>
      </c>
      <c r="L15" s="8" t="e">
        <f>INDEX(#REF!, MATCH(C15,#REF!, 0), 8)</f>
        <v>#REF!</v>
      </c>
      <c r="M15" s="27">
        <v>-47.137296999999997</v>
      </c>
      <c r="N15" s="9"/>
      <c r="O15" s="9"/>
      <c r="P15" s="9"/>
      <c r="Q15" s="67" t="e">
        <f>INDEX(#REF!, MATCH(C15,#REF!,0), 3)</f>
        <v>#REF!</v>
      </c>
      <c r="R15" s="9">
        <v>0</v>
      </c>
      <c r="S15" s="27">
        <f t="shared" si="2"/>
        <v>0</v>
      </c>
    </row>
    <row r="16" spans="1:30" x14ac:dyDescent="0.25">
      <c r="A16" s="3">
        <v>15</v>
      </c>
      <c r="B16" s="3" t="s">
        <v>54</v>
      </c>
      <c r="C16" s="3">
        <v>935</v>
      </c>
      <c r="D16" s="5">
        <f>INDEX('Towns Complete Island Erads'!$1:$1048576, MATCH(Survival_Data!C16,'Towns Complete Island Erads'!A:A,0), 6)</f>
        <v>2006</v>
      </c>
      <c r="E16" s="5">
        <f t="shared" si="3"/>
        <v>106</v>
      </c>
      <c r="F16" s="22">
        <f t="shared" si="0"/>
        <v>1</v>
      </c>
      <c r="G16" s="3" t="str">
        <f t="shared" si="1"/>
        <v>Uncensored</v>
      </c>
      <c r="H16" s="24" t="e">
        <f>INDEX(#REF!, MATCH(C16,#REF!,0), 6)</f>
        <v>#REF!</v>
      </c>
      <c r="I16" s="5">
        <v>922.08082340399994</v>
      </c>
      <c r="J16" s="24" t="e">
        <f>INDEX(#REF!, MATCH(C16,#REF!,0),15)</f>
        <v>#REF!</v>
      </c>
      <c r="K16" s="8">
        <f>INDEX([3]Sheet1!$1:$1048576, MATCH(C16,[3]Sheet1!$B:$B,0), 5)</f>
        <v>-47.234597000000001</v>
      </c>
      <c r="L16" s="8" t="e">
        <f>INDEX(#REF!, MATCH(C16,#REF!, 0), 8)</f>
        <v>#REF!</v>
      </c>
      <c r="M16" s="27">
        <f t="shared" si="4"/>
        <v>-47.234597000000001</v>
      </c>
      <c r="N16" s="9"/>
      <c r="O16" s="9"/>
      <c r="P16" s="9"/>
      <c r="Q16" s="67" t="e">
        <f>INDEX(#REF!, MATCH(C16,#REF!,0), 3)</f>
        <v>#REF!</v>
      </c>
      <c r="R16" s="9"/>
      <c r="S16" s="27">
        <f t="shared" si="2"/>
        <v>0</v>
      </c>
    </row>
    <row r="17" spans="1:19" x14ac:dyDescent="0.25">
      <c r="A17" s="3">
        <v>16</v>
      </c>
      <c r="B17" s="3" t="s">
        <v>56</v>
      </c>
      <c r="C17" s="3">
        <v>1895</v>
      </c>
      <c r="D17" s="5" t="e">
        <f>INDEX('Towns Complete Island Erads'!$1:$1048576, MATCH(Survival_Data!C17,'Towns Complete Island Erads'!A:A,0), 6)</f>
        <v>#N/A</v>
      </c>
      <c r="E17" s="5">
        <f t="shared" si="3"/>
        <v>117</v>
      </c>
      <c r="F17" s="22">
        <f t="shared" si="0"/>
        <v>0</v>
      </c>
      <c r="G17" s="3" t="str">
        <f t="shared" si="1"/>
        <v>Right Censored</v>
      </c>
      <c r="H17" s="24" t="e">
        <f>INDEX(#REF!, MATCH(C17,#REF!,0), 6)</f>
        <v>#REF!</v>
      </c>
      <c r="I17" s="5">
        <v>25.737761579299999</v>
      </c>
      <c r="J17" s="24" t="e">
        <f>INDEX(#REF!, MATCH(C17,#REF!,0),15)</f>
        <v>#REF!</v>
      </c>
      <c r="K17" s="8" t="e">
        <f>INDEX([3]Sheet1!$1:$1048576, MATCH(C17,[3]Sheet1!$B:$B,0), 5)</f>
        <v>#N/A</v>
      </c>
      <c r="L17" s="8" t="e">
        <f>INDEX(#REF!, MATCH(C17,#REF!, 0), 8)</f>
        <v>#REF!</v>
      </c>
      <c r="M17" s="27">
        <v>-46.768554000000002</v>
      </c>
      <c r="N17" s="9"/>
      <c r="O17" s="9"/>
      <c r="P17" s="9"/>
      <c r="Q17" s="67" t="e">
        <f>INDEX(#REF!, MATCH(C17,#REF!,0), 3)</f>
        <v>#REF!</v>
      </c>
      <c r="R17" s="9">
        <v>0</v>
      </c>
      <c r="S17" s="27">
        <f t="shared" si="2"/>
        <v>0</v>
      </c>
    </row>
    <row r="18" spans="1:19" x14ac:dyDescent="0.25">
      <c r="A18" s="3">
        <v>17</v>
      </c>
      <c r="B18" s="3" t="s">
        <v>57</v>
      </c>
      <c r="C18" s="3">
        <v>5127</v>
      </c>
      <c r="D18" s="5">
        <f>INDEX('Towns Complete Island Erads'!$1:$1048576, MATCH(Survival_Data!C18,'Towns Complete Island Erads'!A:A,0), 6)</f>
        <v>2005</v>
      </c>
      <c r="E18" s="5">
        <f t="shared" si="3"/>
        <v>105</v>
      </c>
      <c r="F18" s="22">
        <f t="shared" si="0"/>
        <v>1</v>
      </c>
      <c r="G18" s="3" t="str">
        <f t="shared" si="1"/>
        <v>Uncensored</v>
      </c>
      <c r="H18" s="24" t="e">
        <f>INDEX(#REF!, MATCH(C18,#REF!,0), 6)</f>
        <v>#REF!</v>
      </c>
      <c r="I18" s="5">
        <v>395.59204702199997</v>
      </c>
      <c r="J18" s="24" t="e">
        <f>INDEX(#REF!, MATCH(C18,#REF!,0),15)</f>
        <v>#REF!</v>
      </c>
      <c r="K18" s="8">
        <f>INDEX([3]Sheet1!$1:$1048576, MATCH(C18,[3]Sheet1!$B:$B,0), 5)</f>
        <v>-41.175832999999997</v>
      </c>
      <c r="L18" s="8" t="e">
        <f>INDEX(#REF!, MATCH(C18,#REF!, 0), 8)</f>
        <v>#REF!</v>
      </c>
      <c r="M18" s="27">
        <f t="shared" si="4"/>
        <v>-41.175832999999997</v>
      </c>
      <c r="N18" s="9"/>
      <c r="O18" s="9"/>
      <c r="P18" s="9"/>
      <c r="Q18" s="67" t="e">
        <f>INDEX(#REF!, MATCH(C18,#REF!,0), 3)</f>
        <v>#REF!</v>
      </c>
      <c r="R18" s="9"/>
      <c r="S18" s="27">
        <f t="shared" si="2"/>
        <v>0</v>
      </c>
    </row>
    <row r="19" spans="1:19" x14ac:dyDescent="0.25">
      <c r="A19" s="3">
        <v>18</v>
      </c>
      <c r="B19" s="3" t="s">
        <v>59</v>
      </c>
      <c r="C19" s="3">
        <v>3963</v>
      </c>
      <c r="D19" s="5">
        <f>INDEX('Towns Complete Island Erads'!$1:$1048576, MATCH(Survival_Data!C19,'Towns Complete Island Erads'!A:A,0), 6)</f>
        <v>1988</v>
      </c>
      <c r="E19" s="5">
        <f t="shared" si="3"/>
        <v>88</v>
      </c>
      <c r="F19" s="22">
        <f t="shared" si="0"/>
        <v>1</v>
      </c>
      <c r="G19" s="3" t="str">
        <f t="shared" si="1"/>
        <v>Uncensored</v>
      </c>
      <c r="H19" s="24" t="e">
        <f>INDEX(#REF!, MATCH(C19,#REF!,0), 6)</f>
        <v>#REF!</v>
      </c>
      <c r="I19" s="5">
        <v>152.87843280499999</v>
      </c>
      <c r="J19" s="24" t="e">
        <f>INDEX(#REF!, MATCH(C19,#REF!,0),15)</f>
        <v>#REF!</v>
      </c>
      <c r="K19" s="8">
        <f>INDEX([3]Sheet1!$1:$1048576, MATCH(C19,[3]Sheet1!$B:$B,0), 5)</f>
        <v>-45.579194000000001</v>
      </c>
      <c r="L19" s="8" t="e">
        <f>INDEX(#REF!, MATCH(C19,#REF!, 0), 8)</f>
        <v>#REF!</v>
      </c>
      <c r="M19" s="27">
        <f t="shared" si="4"/>
        <v>-45.579194000000001</v>
      </c>
      <c r="N19" s="9"/>
      <c r="O19" s="9"/>
      <c r="P19" s="9"/>
      <c r="Q19" s="67" t="e">
        <f>INDEX(#REF!, MATCH(C19,#REF!,0), 3)</f>
        <v>#REF!</v>
      </c>
      <c r="R19" s="9"/>
      <c r="S19" s="27">
        <f t="shared" si="2"/>
        <v>0</v>
      </c>
    </row>
    <row r="20" spans="1:19" x14ac:dyDescent="0.25">
      <c r="A20" s="3">
        <v>19</v>
      </c>
      <c r="B20" s="3" t="s">
        <v>61</v>
      </c>
      <c r="C20" s="3">
        <v>1236</v>
      </c>
      <c r="D20" s="5" t="e">
        <f>INDEX('Towns Complete Island Erads'!$1:$1048576, MATCH(Survival_Data!C20,'Towns Complete Island Erads'!A:A,0), 6)</f>
        <v>#N/A</v>
      </c>
      <c r="E20" s="5">
        <f t="shared" si="3"/>
        <v>117</v>
      </c>
      <c r="F20" s="22">
        <f t="shared" si="0"/>
        <v>0</v>
      </c>
      <c r="G20" s="3" t="str">
        <f t="shared" si="1"/>
        <v>Right Censored</v>
      </c>
      <c r="H20" s="24" t="e">
        <f>INDEX(#REF!, MATCH(C20,#REF!,0), 6)</f>
        <v>#REF!</v>
      </c>
      <c r="I20" s="5">
        <v>10.5348947114</v>
      </c>
      <c r="J20" s="24" t="e">
        <f>INDEX(#REF!, MATCH(C20,#REF!,0),15)</f>
        <v>#REF!</v>
      </c>
      <c r="K20" s="8" t="e">
        <f>INDEX([3]Sheet1!$1:$1048576, MATCH(C20,[3]Sheet1!$B:$B,0), 5)</f>
        <v>#N/A</v>
      </c>
      <c r="L20" s="8" t="e">
        <f>INDEX(#REF!, MATCH(C20,#REF!, 0), 8)</f>
        <v>#REF!</v>
      </c>
      <c r="M20" s="27" t="e">
        <f t="shared" si="4"/>
        <v>#REF!</v>
      </c>
      <c r="N20" s="9"/>
      <c r="O20" s="9"/>
      <c r="P20" s="9"/>
      <c r="Q20" s="67" t="e">
        <f>INDEX(#REF!, MATCH(C20,#REF!,0), 3)</f>
        <v>#REF!</v>
      </c>
      <c r="R20" s="9"/>
      <c r="S20" s="27">
        <f t="shared" si="2"/>
        <v>0</v>
      </c>
    </row>
    <row r="21" spans="1:19" x14ac:dyDescent="0.25">
      <c r="A21" s="3">
        <v>20</v>
      </c>
      <c r="B21" s="3" t="s">
        <v>62</v>
      </c>
      <c r="C21" s="3">
        <v>1265</v>
      </c>
      <c r="D21" s="5" t="e">
        <f>INDEX('Towns Complete Island Erads'!$1:$1048576, MATCH(Survival_Data!C21,'Towns Complete Island Erads'!A:A,0), 6)</f>
        <v>#N/A</v>
      </c>
      <c r="E21" s="5">
        <f t="shared" si="3"/>
        <v>117</v>
      </c>
      <c r="F21" s="22">
        <f t="shared" si="0"/>
        <v>0</v>
      </c>
      <c r="G21" s="3" t="str">
        <f t="shared" si="1"/>
        <v>Right Censored</v>
      </c>
      <c r="H21" s="24" t="e">
        <f>INDEX(#REF!, MATCH(C21,#REF!,0), 6)</f>
        <v>#REF!</v>
      </c>
      <c r="I21" s="5">
        <v>23.264131308900001</v>
      </c>
      <c r="J21" s="24" t="e">
        <f>INDEX(#REF!, MATCH(C21,#REF!,0),15)</f>
        <v>#REF!</v>
      </c>
      <c r="K21" s="8" t="e">
        <f>INDEX([3]Sheet1!$1:$1048576, MATCH(C21,[3]Sheet1!$B:$B,0), 5)</f>
        <v>#N/A</v>
      </c>
      <c r="L21" s="8" t="e">
        <f>INDEX(#REF!, MATCH(C21,#REF!, 0), 8)</f>
        <v>#REF!</v>
      </c>
      <c r="M21" s="27">
        <v>-47.104393999999999</v>
      </c>
      <c r="N21" s="9"/>
      <c r="O21" s="9"/>
      <c r="P21" s="9"/>
      <c r="Q21" s="67" t="e">
        <f>INDEX(#REF!, MATCH(C21,#REF!,0), 3)</f>
        <v>#REF!</v>
      </c>
      <c r="R21" s="68"/>
      <c r="S21" s="27">
        <f t="shared" si="2"/>
        <v>0</v>
      </c>
    </row>
    <row r="22" spans="1:19" x14ac:dyDescent="0.25">
      <c r="A22" s="3">
        <v>21</v>
      </c>
      <c r="B22" s="3" t="s">
        <v>64</v>
      </c>
      <c r="C22" s="3">
        <v>1226</v>
      </c>
      <c r="D22" s="5" t="e">
        <f>INDEX('Towns Complete Island Erads'!$1:$1048576, MATCH(Survival_Data!C22,'Towns Complete Island Erads'!A:A,0), 6)</f>
        <v>#N/A</v>
      </c>
      <c r="E22" s="5">
        <f t="shared" si="3"/>
        <v>117</v>
      </c>
      <c r="F22" s="22">
        <f t="shared" si="0"/>
        <v>0</v>
      </c>
      <c r="G22" s="3" t="str">
        <f t="shared" si="1"/>
        <v>Right Censored</v>
      </c>
      <c r="H22" s="24" t="e">
        <f>INDEX(#REF!, MATCH(C22,#REF!,0), 6)</f>
        <v>#REF!</v>
      </c>
      <c r="I22" s="5">
        <v>18.567070192100001</v>
      </c>
      <c r="J22" s="24" t="e">
        <f>INDEX(#REF!, MATCH(C22,#REF!,0),15)</f>
        <v>#REF!</v>
      </c>
      <c r="K22" s="8" t="e">
        <f>INDEX([3]Sheet1!$1:$1048576, MATCH(C22,[3]Sheet1!$B:$B,0), 5)</f>
        <v>#N/A</v>
      </c>
      <c r="L22" s="8" t="e">
        <f>INDEX(#REF!, MATCH(C22,#REF!, 0), 8)</f>
        <v>#REF!</v>
      </c>
      <c r="M22" s="27" t="e">
        <f t="shared" si="4"/>
        <v>#REF!</v>
      </c>
      <c r="N22" s="9"/>
      <c r="O22" s="9"/>
      <c r="P22" s="9"/>
      <c r="Q22" s="67" t="e">
        <f>INDEX(#REF!, MATCH(C22,#REF!,0), 3)</f>
        <v>#REF!</v>
      </c>
      <c r="R22" s="9"/>
      <c r="S22" s="27">
        <f t="shared" si="2"/>
        <v>0</v>
      </c>
    </row>
    <row r="23" spans="1:19" x14ac:dyDescent="0.25">
      <c r="A23" s="3">
        <v>22</v>
      </c>
      <c r="B23" s="3" t="s">
        <v>66</v>
      </c>
      <c r="C23" s="3">
        <v>5202</v>
      </c>
      <c r="D23" s="5" t="e">
        <f>INDEX('Towns Complete Island Erads'!$1:$1048576, MATCH(Survival_Data!C23,'Towns Complete Island Erads'!A:A,0), 6)</f>
        <v>#N/A</v>
      </c>
      <c r="E23" s="5">
        <f t="shared" si="3"/>
        <v>117</v>
      </c>
      <c r="F23" s="22">
        <f t="shared" si="0"/>
        <v>0</v>
      </c>
      <c r="G23" s="3" t="str">
        <f t="shared" si="1"/>
        <v>Right Censored</v>
      </c>
      <c r="H23" s="24" t="e">
        <f>INDEX(#REF!, MATCH(C23,#REF!,0), 6)</f>
        <v>#REF!</v>
      </c>
      <c r="I23" s="5">
        <v>2.9247284716999999</v>
      </c>
      <c r="J23" s="24" t="e">
        <f>INDEX(#REF!, MATCH(C23,#REF!,0),15)</f>
        <v>#REF!</v>
      </c>
      <c r="K23" s="8" t="e">
        <f>INDEX([3]Sheet1!$1:$1048576, MATCH(C23,[3]Sheet1!$B:$B,0), 5)</f>
        <v>#N/A</v>
      </c>
      <c r="L23" s="8" t="e">
        <f>INDEX(#REF!, MATCH(C23,#REF!, 0), 8)</f>
        <v>#REF!</v>
      </c>
      <c r="M23" s="27">
        <v>-41.103039000000003</v>
      </c>
      <c r="N23" s="9"/>
      <c r="O23" s="9"/>
      <c r="P23" s="9"/>
      <c r="Q23" s="67" t="e">
        <f>INDEX(#REF!, MATCH(C23,#REF!,0), 3)</f>
        <v>#REF!</v>
      </c>
      <c r="R23" s="9">
        <v>0</v>
      </c>
      <c r="S23" s="27">
        <f t="shared" si="2"/>
        <v>0</v>
      </c>
    </row>
    <row r="24" spans="1:19" x14ac:dyDescent="0.25">
      <c r="A24" s="3">
        <v>23</v>
      </c>
      <c r="B24" s="3" t="s">
        <v>67</v>
      </c>
      <c r="C24" s="3">
        <v>5173</v>
      </c>
      <c r="D24" s="5" t="e">
        <f>INDEX('Towns Complete Island Erads'!$1:$1048576, MATCH(Survival_Data!C24,'Towns Complete Island Erads'!A:A,0), 6)</f>
        <v>#N/A</v>
      </c>
      <c r="E24" s="5">
        <f t="shared" si="3"/>
        <v>117</v>
      </c>
      <c r="F24" s="22">
        <f t="shared" si="0"/>
        <v>0</v>
      </c>
      <c r="G24" s="3" t="str">
        <f t="shared" si="1"/>
        <v>Right Censored</v>
      </c>
      <c r="H24" s="24" t="e">
        <f>INDEX(#REF!, MATCH(C24,#REF!,0), 6)</f>
        <v>#REF!</v>
      </c>
      <c r="I24" s="5">
        <v>7.2843992530700001</v>
      </c>
      <c r="J24" s="24" t="e">
        <f>INDEX(#REF!, MATCH(C24,#REF!,0),15)</f>
        <v>#REF!</v>
      </c>
      <c r="K24" s="8" t="e">
        <f>INDEX([3]Sheet1!$1:$1048576, MATCH(C24,[3]Sheet1!$B:$B,0), 5)</f>
        <v>#N/A</v>
      </c>
      <c r="L24" s="8" t="e">
        <f>INDEX(#REF!, MATCH(C24,#REF!, 0), 8)</f>
        <v>#REF!</v>
      </c>
      <c r="M24" s="27">
        <v>-41.114699000000002</v>
      </c>
      <c r="N24" s="9"/>
      <c r="O24" s="9"/>
      <c r="P24" s="9"/>
      <c r="Q24" s="67" t="e">
        <f>INDEX(#REF!, MATCH(C24,#REF!,0), 3)</f>
        <v>#REF!</v>
      </c>
      <c r="R24" s="9">
        <v>0</v>
      </c>
      <c r="S24" s="27">
        <f t="shared" si="2"/>
        <v>0</v>
      </c>
    </row>
    <row r="25" spans="1:19" x14ac:dyDescent="0.25">
      <c r="A25" s="3">
        <v>24</v>
      </c>
      <c r="B25" s="3" t="s">
        <v>68</v>
      </c>
      <c r="C25" s="3">
        <v>375</v>
      </c>
      <c r="D25" s="5">
        <f>INDEX('Towns Complete Island Erads'!$1:$1048576, MATCH(Survival_Data!C25,'Towns Complete Island Erads'!A:A,0), 6)</f>
        <v>1995</v>
      </c>
      <c r="E25" s="5">
        <f t="shared" si="3"/>
        <v>95</v>
      </c>
      <c r="F25" s="22">
        <f t="shared" si="0"/>
        <v>1</v>
      </c>
      <c r="G25" s="3" t="str">
        <f t="shared" si="1"/>
        <v>Uncensored</v>
      </c>
      <c r="H25" s="24" t="e">
        <f>INDEX(#REF!, MATCH(C25,#REF!,0), 6)</f>
        <v>#REF!</v>
      </c>
      <c r="I25" s="5">
        <v>60.373421284899997</v>
      </c>
      <c r="J25" s="24" t="e">
        <f>INDEX(#REF!, MATCH(C25,#REF!,0),15)</f>
        <v>#REF!</v>
      </c>
      <c r="K25" s="8">
        <f>INDEX([3]Sheet1!$1:$1048576, MATCH(C25,[3]Sheet1!$B:$B,0), 5)</f>
        <v>-36.832110999999998</v>
      </c>
      <c r="L25" s="8" t="e">
        <f>INDEX(#REF!, MATCH(C25,#REF!, 0), 8)</f>
        <v>#REF!</v>
      </c>
      <c r="M25" s="27">
        <f t="shared" si="4"/>
        <v>-36.832110999999998</v>
      </c>
      <c r="N25" s="9"/>
      <c r="O25" s="9"/>
      <c r="P25" s="9"/>
      <c r="Q25" s="67" t="e">
        <f>INDEX(#REF!, MATCH(C25,#REF!,0), 3)</f>
        <v>#REF!</v>
      </c>
      <c r="R25" s="9"/>
      <c r="S25" s="27">
        <f t="shared" si="2"/>
        <v>0</v>
      </c>
    </row>
    <row r="26" spans="1:19" x14ac:dyDescent="0.25">
      <c r="A26" s="3">
        <v>25</v>
      </c>
      <c r="B26" s="3" t="s">
        <v>71</v>
      </c>
      <c r="C26" s="3">
        <v>6784</v>
      </c>
      <c r="D26" s="5" t="e">
        <f>INDEX('Towns Complete Island Erads'!$1:$1048576, MATCH(Survival_Data!C26,'Towns Complete Island Erads'!A:A,0), 6)</f>
        <v>#N/A</v>
      </c>
      <c r="E26" s="5">
        <f t="shared" si="3"/>
        <v>117</v>
      </c>
      <c r="F26" s="22">
        <f t="shared" si="0"/>
        <v>0</v>
      </c>
      <c r="G26" s="3" t="str">
        <f t="shared" si="1"/>
        <v>Right Censored</v>
      </c>
      <c r="H26" s="24" t="e">
        <f>INDEX(#REF!, MATCH(C26,#REF!,0), 6)</f>
        <v>#REF!</v>
      </c>
      <c r="I26" s="5">
        <v>6.7424994460700001</v>
      </c>
      <c r="J26" s="24" t="e">
        <f>INDEX(#REF!, MATCH(C26,#REF!,0),15)</f>
        <v>#REF!</v>
      </c>
      <c r="K26" s="8" t="e">
        <f>INDEX([3]Sheet1!$1:$1048576, MATCH(C26,[3]Sheet1!$B:$B,0), 5)</f>
        <v>#N/A</v>
      </c>
      <c r="L26" s="8" t="e">
        <f>INDEX(#REF!, MATCH(C26,#REF!, 0), 8)</f>
        <v>#REF!</v>
      </c>
      <c r="M26" s="27">
        <v>-36.490200000000002</v>
      </c>
      <c r="N26" s="9"/>
      <c r="O26" s="9"/>
      <c r="P26" s="9"/>
      <c r="Q26" s="67" t="e">
        <f>INDEX(#REF!, MATCH(C26,#REF!,0), 3)</f>
        <v>#REF!</v>
      </c>
      <c r="R26" s="9">
        <v>0</v>
      </c>
      <c r="S26" s="27">
        <f t="shared" si="2"/>
        <v>0</v>
      </c>
    </row>
    <row r="27" spans="1:19" x14ac:dyDescent="0.25">
      <c r="A27" s="3">
        <v>26</v>
      </c>
      <c r="B27" s="3" t="s">
        <v>72</v>
      </c>
      <c r="C27" s="3">
        <v>6259</v>
      </c>
      <c r="D27" s="5" t="e">
        <f>INDEX('Towns Complete Island Erads'!$1:$1048576, MATCH(Survival_Data!C27,'Towns Complete Island Erads'!A:A,0), 6)</f>
        <v>#N/A</v>
      </c>
      <c r="E27" s="5">
        <f t="shared" si="3"/>
        <v>117</v>
      </c>
      <c r="F27" s="22">
        <f t="shared" si="0"/>
        <v>0</v>
      </c>
      <c r="G27" s="3" t="str">
        <f t="shared" si="1"/>
        <v>Right Censored</v>
      </c>
      <c r="H27" s="24" t="e">
        <f>INDEX(#REF!, MATCH(C27,#REF!,0), 6)</f>
        <v>#REF!</v>
      </c>
      <c r="I27" s="5">
        <v>1.1787716079599999</v>
      </c>
      <c r="J27" s="24" t="e">
        <f>INDEX(#REF!, MATCH(C27,#REF!,0),15)</f>
        <v>#REF!</v>
      </c>
      <c r="K27" s="8" t="e">
        <f>INDEX([3]Sheet1!$1:$1048576, MATCH(C27,[3]Sheet1!$B:$B,0), 5)</f>
        <v>#N/A</v>
      </c>
      <c r="L27" s="8" t="e">
        <f>INDEX(#REF!, MATCH(C27,#REF!, 0), 8)</f>
        <v>#REF!</v>
      </c>
      <c r="M27" s="27">
        <v>-36.868504999999999</v>
      </c>
      <c r="N27" s="9"/>
      <c r="O27" s="9"/>
      <c r="P27" s="9"/>
      <c r="Q27" s="67" t="e">
        <f>INDEX(#REF!, MATCH(C27,#REF!,0), 3)</f>
        <v>#REF!</v>
      </c>
      <c r="R27" s="9">
        <v>0</v>
      </c>
      <c r="S27" s="27">
        <f t="shared" si="2"/>
        <v>0</v>
      </c>
    </row>
    <row r="28" spans="1:19" x14ac:dyDescent="0.25">
      <c r="A28" s="3">
        <v>27</v>
      </c>
      <c r="B28" s="3" t="s">
        <v>73</v>
      </c>
      <c r="C28" s="3">
        <v>8603</v>
      </c>
      <c r="D28" s="5" t="e">
        <f>INDEX('Towns Complete Island Erads'!$1:$1048576, MATCH(Survival_Data!C28,'Towns Complete Island Erads'!A:A,0), 6)</f>
        <v>#N/A</v>
      </c>
      <c r="E28" s="5">
        <f t="shared" si="3"/>
        <v>117</v>
      </c>
      <c r="F28" s="22">
        <f t="shared" si="0"/>
        <v>0</v>
      </c>
      <c r="G28" s="3" t="str">
        <f t="shared" si="1"/>
        <v>Right Censored</v>
      </c>
      <c r="H28" s="24" t="e">
        <f>INDEX(#REF!, MATCH(C28,#REF!,0), 6)</f>
        <v>#REF!</v>
      </c>
      <c r="I28" s="5">
        <v>8.5429770568300007</v>
      </c>
      <c r="J28" s="24" t="e">
        <f>INDEX(#REF!, MATCH(C28,#REF!,0),15)</f>
        <v>#REF!</v>
      </c>
      <c r="K28" s="8" t="e">
        <f>INDEX([3]Sheet1!$1:$1048576, MATCH(C28,[3]Sheet1!$B:$B,0), 5)</f>
        <v>#N/A</v>
      </c>
      <c r="L28" s="8" t="e">
        <f>INDEX(#REF!, MATCH(C28,#REF!, 0), 8)</f>
        <v>#REF!</v>
      </c>
      <c r="M28" s="27" t="e">
        <f t="shared" si="4"/>
        <v>#REF!</v>
      </c>
      <c r="N28" s="9"/>
      <c r="O28" s="9"/>
      <c r="P28" s="9"/>
      <c r="Q28" s="67" t="e">
        <f>INDEX(#REF!, MATCH(C28,#REF!,0), 3)</f>
        <v>#REF!</v>
      </c>
      <c r="R28" s="9"/>
      <c r="S28" s="27">
        <f t="shared" si="2"/>
        <v>0</v>
      </c>
    </row>
    <row r="29" spans="1:19" x14ac:dyDescent="0.25">
      <c r="A29" s="3">
        <v>28</v>
      </c>
      <c r="B29" s="3" t="s">
        <v>75</v>
      </c>
      <c r="C29" s="3">
        <v>8549</v>
      </c>
      <c r="D29" s="5" t="e">
        <f>INDEX('Towns Complete Island Erads'!$1:$1048576, MATCH(Survival_Data!C29,'Towns Complete Island Erads'!A:A,0), 6)</f>
        <v>#N/A</v>
      </c>
      <c r="E29" s="5">
        <f t="shared" si="3"/>
        <v>117</v>
      </c>
      <c r="F29" s="22">
        <f t="shared" si="0"/>
        <v>0</v>
      </c>
      <c r="G29" s="3" t="str">
        <f t="shared" si="1"/>
        <v>Right Censored</v>
      </c>
      <c r="H29" s="24" t="e">
        <f>INDEX(#REF!, MATCH(C29,#REF!,0), 6)</f>
        <v>#REF!</v>
      </c>
      <c r="I29" s="5">
        <v>6.2212751374200002</v>
      </c>
      <c r="J29" s="24" t="e">
        <f>INDEX(#REF!, MATCH(C29,#REF!,0),15)</f>
        <v>#REF!</v>
      </c>
      <c r="K29" s="8" t="e">
        <f>INDEX([3]Sheet1!$1:$1048576, MATCH(C29,[3]Sheet1!$B:$B,0), 5)</f>
        <v>#N/A</v>
      </c>
      <c r="L29" s="8" t="e">
        <f>INDEX(#REF!, MATCH(C29,#REF!, 0), 8)</f>
        <v>#REF!</v>
      </c>
      <c r="M29" s="27">
        <v>-34.982008999999998</v>
      </c>
      <c r="N29" s="9"/>
      <c r="O29" s="9"/>
      <c r="P29" s="9"/>
      <c r="Q29" s="67" t="e">
        <f>INDEX(#REF!, MATCH(C29,#REF!,0), 3)</f>
        <v>#REF!</v>
      </c>
      <c r="R29" s="9">
        <v>0</v>
      </c>
      <c r="S29" s="27">
        <f t="shared" si="2"/>
        <v>0</v>
      </c>
    </row>
    <row r="30" spans="1:19" x14ac:dyDescent="0.25">
      <c r="A30" s="3">
        <v>29</v>
      </c>
      <c r="B30" s="3" t="s">
        <v>76</v>
      </c>
      <c r="C30" s="3">
        <v>8387</v>
      </c>
      <c r="D30" s="5" t="e">
        <f>INDEX('Towns Complete Island Erads'!$1:$1048576, MATCH(Survival_Data!C30,'Towns Complete Island Erads'!A:A,0), 6)</f>
        <v>#N/A</v>
      </c>
      <c r="E30" s="5">
        <f t="shared" si="3"/>
        <v>117</v>
      </c>
      <c r="F30" s="22">
        <f t="shared" si="0"/>
        <v>0</v>
      </c>
      <c r="G30" s="3" t="str">
        <f t="shared" si="1"/>
        <v>Right Censored</v>
      </c>
      <c r="H30" s="24" t="e">
        <f>INDEX(#REF!, MATCH(C30,#REF!,0), 6)</f>
        <v>#REF!</v>
      </c>
      <c r="I30" s="5">
        <v>5.4160352842000004</v>
      </c>
      <c r="J30" s="24" t="e">
        <f>INDEX(#REF!, MATCH(C30,#REF!,0),15)</f>
        <v>#REF!</v>
      </c>
      <c r="K30" s="8" t="e">
        <f>INDEX([3]Sheet1!$1:$1048576, MATCH(C30,[3]Sheet1!$B:$B,0), 5)</f>
        <v>#N/A</v>
      </c>
      <c r="L30" s="8" t="e">
        <f>INDEX(#REF!, MATCH(C30,#REF!, 0), 8)</f>
        <v>#REF!</v>
      </c>
      <c r="M30" s="27">
        <v>-35.000861999999998</v>
      </c>
      <c r="N30" s="9"/>
      <c r="O30" s="9"/>
      <c r="P30" s="9"/>
      <c r="Q30" s="67" t="e">
        <f>INDEX(#REF!, MATCH(C30,#REF!,0), 3)</f>
        <v>#REF!</v>
      </c>
      <c r="R30" s="9">
        <v>0</v>
      </c>
      <c r="S30" s="27">
        <f t="shared" si="2"/>
        <v>0</v>
      </c>
    </row>
    <row r="31" spans="1:19" x14ac:dyDescent="0.25">
      <c r="A31" s="3">
        <v>30</v>
      </c>
      <c r="B31" s="3" t="s">
        <v>77</v>
      </c>
      <c r="C31" s="3">
        <v>8277</v>
      </c>
      <c r="D31" s="5" t="e">
        <f>INDEX('Towns Complete Island Erads'!$1:$1048576, MATCH(Survival_Data!C31,'Towns Complete Island Erads'!A:A,0), 6)</f>
        <v>#N/A</v>
      </c>
      <c r="E31" s="5">
        <f t="shared" si="3"/>
        <v>117</v>
      </c>
      <c r="F31" s="22">
        <f t="shared" si="0"/>
        <v>0</v>
      </c>
      <c r="G31" s="3" t="str">
        <f t="shared" si="1"/>
        <v>Right Censored</v>
      </c>
      <c r="H31" s="24" t="e">
        <f>INDEX(#REF!, MATCH(C31,#REF!,0), 6)</f>
        <v>#REF!</v>
      </c>
      <c r="I31" s="5">
        <v>45.912215235799998</v>
      </c>
      <c r="J31" s="24" t="e">
        <f>INDEX(#REF!, MATCH(C31,#REF!,0),15)</f>
        <v>#REF!</v>
      </c>
      <c r="K31" s="8" t="e">
        <f>INDEX([3]Sheet1!$1:$1048576, MATCH(C31,[3]Sheet1!$B:$B,0), 5)</f>
        <v>#N/A</v>
      </c>
      <c r="L31" s="8" t="e">
        <f>INDEX(#REF!, MATCH(C31,#REF!, 0), 8)</f>
        <v>#REF!</v>
      </c>
      <c r="M31" s="25">
        <v>-35.032496999999999</v>
      </c>
      <c r="Q31" s="67" t="e">
        <f>INDEX(#REF!, MATCH(C31,#REF!,0), 3)</f>
        <v>#REF!</v>
      </c>
      <c r="R31" s="9">
        <v>0</v>
      </c>
      <c r="S31" s="27">
        <f t="shared" si="2"/>
        <v>0</v>
      </c>
    </row>
    <row r="32" spans="1:19" x14ac:dyDescent="0.25">
      <c r="A32" s="3">
        <v>31</v>
      </c>
      <c r="B32" s="3" t="s">
        <v>78</v>
      </c>
      <c r="C32" s="3">
        <v>8537</v>
      </c>
      <c r="D32" s="5" t="e">
        <f>INDEX('Towns Complete Island Erads'!$1:$1048576, MATCH(Survival_Data!C32,'Towns Complete Island Erads'!A:A,0), 6)</f>
        <v>#N/A</v>
      </c>
      <c r="E32" s="5">
        <f t="shared" si="3"/>
        <v>117</v>
      </c>
      <c r="F32" s="22">
        <f t="shared" si="0"/>
        <v>0</v>
      </c>
      <c r="G32" s="3" t="str">
        <f t="shared" si="1"/>
        <v>Right Censored</v>
      </c>
      <c r="H32" s="24" t="e">
        <f>INDEX(#REF!, MATCH(C32,#REF!,0), 6)</f>
        <v>#REF!</v>
      </c>
      <c r="I32" s="5">
        <v>382.08494452399998</v>
      </c>
      <c r="J32" s="24" t="e">
        <f>INDEX(#REF!, MATCH(C32,#REF!,0),15)</f>
        <v>#REF!</v>
      </c>
      <c r="K32" s="8" t="e">
        <f>INDEX([3]Sheet1!$1:$1048576, MATCH(C32,[3]Sheet1!$B:$B,0), 5)</f>
        <v>#N/A</v>
      </c>
      <c r="L32" s="8" t="e">
        <f>INDEX(#REF!, MATCH(C32,#REF!, 0), 8)</f>
        <v>#REF!</v>
      </c>
      <c r="M32" s="27">
        <v>-35.000081000000002</v>
      </c>
      <c r="N32" s="9"/>
      <c r="O32" s="9"/>
      <c r="P32" s="9"/>
      <c r="Q32" s="67" t="e">
        <f>INDEX(#REF!, MATCH(C32,#REF!,0), 3)</f>
        <v>#REF!</v>
      </c>
      <c r="R32" s="9">
        <v>0</v>
      </c>
      <c r="S32" s="27">
        <f t="shared" si="2"/>
        <v>0</v>
      </c>
    </row>
    <row r="33" spans="1:19" x14ac:dyDescent="0.25">
      <c r="A33" s="3">
        <v>32</v>
      </c>
      <c r="B33" s="3" t="s">
        <v>80</v>
      </c>
      <c r="C33" s="3">
        <v>8615</v>
      </c>
      <c r="D33" s="5" t="e">
        <f>INDEX('Towns Complete Island Erads'!$1:$1048576, MATCH(Survival_Data!C33,'Towns Complete Island Erads'!A:A,0), 6)</f>
        <v>#N/A</v>
      </c>
      <c r="E33" s="5">
        <f t="shared" si="3"/>
        <v>117</v>
      </c>
      <c r="F33" s="22">
        <f t="shared" si="0"/>
        <v>0</v>
      </c>
      <c r="G33" s="3" t="str">
        <f t="shared" si="1"/>
        <v>Right Censored</v>
      </c>
      <c r="H33" s="24" t="e">
        <f>INDEX(#REF!, MATCH(C33,#REF!,0), 6)</f>
        <v>#REF!</v>
      </c>
      <c r="I33" s="5">
        <v>45.653095137100003</v>
      </c>
      <c r="J33" s="24" t="e">
        <f>INDEX(#REF!, MATCH(C33,#REF!,0),15)</f>
        <v>#REF!</v>
      </c>
      <c r="K33" s="8" t="e">
        <f>INDEX([3]Sheet1!$1:$1048576, MATCH(C33,[3]Sheet1!$B:$B,0), 5)</f>
        <v>#N/A</v>
      </c>
      <c r="L33" s="8" t="e">
        <f>INDEX(#REF!, MATCH(C33,#REF!, 0), 8)</f>
        <v>#REF!</v>
      </c>
      <c r="M33" s="27" t="e">
        <f t="shared" si="4"/>
        <v>#REF!</v>
      </c>
      <c r="N33" s="9"/>
      <c r="O33" s="9"/>
      <c r="P33" s="9"/>
      <c r="Q33" s="67" t="e">
        <f>INDEX(#REF!, MATCH(C33,#REF!,0), 3)</f>
        <v>#REF!</v>
      </c>
      <c r="R33" s="9"/>
      <c r="S33" s="27">
        <f t="shared" si="2"/>
        <v>0</v>
      </c>
    </row>
    <row r="34" spans="1:19" x14ac:dyDescent="0.25">
      <c r="A34" s="3">
        <v>33</v>
      </c>
      <c r="B34" s="3" t="s">
        <v>81</v>
      </c>
      <c r="C34" s="3">
        <v>8587</v>
      </c>
      <c r="D34" s="5" t="e">
        <f>INDEX('Towns Complete Island Erads'!$1:$1048576, MATCH(Survival_Data!C34,'Towns Complete Island Erads'!A:A,0), 6)</f>
        <v>#N/A</v>
      </c>
      <c r="E34" s="5">
        <f t="shared" si="3"/>
        <v>117</v>
      </c>
      <c r="F34" s="22">
        <f t="shared" si="0"/>
        <v>0</v>
      </c>
      <c r="G34" s="3" t="str">
        <f t="shared" si="1"/>
        <v>Right Censored</v>
      </c>
      <c r="H34" s="24" t="e">
        <f>INDEX(#REF!, MATCH(C34,#REF!,0), 6)</f>
        <v>#REF!</v>
      </c>
      <c r="I34" s="5">
        <v>13.0064776996</v>
      </c>
      <c r="J34" s="24" t="e">
        <f>INDEX(#REF!, MATCH(C34,#REF!,0),15)</f>
        <v>#REF!</v>
      </c>
      <c r="K34" s="8" t="e">
        <f>INDEX([3]Sheet1!$1:$1048576, MATCH(C34,[3]Sheet1!$B:$B,0), 5)</f>
        <v>#N/A</v>
      </c>
      <c r="L34" s="8" t="e">
        <f>INDEX(#REF!, MATCH(C34,#REF!, 0), 8)</f>
        <v>#REF!</v>
      </c>
      <c r="M34" s="27" t="e">
        <f t="shared" si="4"/>
        <v>#REF!</v>
      </c>
      <c r="N34" s="9"/>
      <c r="O34" s="9"/>
      <c r="P34" s="9"/>
      <c r="Q34" s="67" t="e">
        <f>INDEX(#REF!, MATCH(C34,#REF!,0), 3)</f>
        <v>#REF!</v>
      </c>
      <c r="R34" s="9"/>
      <c r="S34" s="27">
        <f t="shared" si="2"/>
        <v>0</v>
      </c>
    </row>
    <row r="35" spans="1:19" x14ac:dyDescent="0.25">
      <c r="A35" s="3">
        <v>34</v>
      </c>
      <c r="B35" s="3" t="s">
        <v>83</v>
      </c>
      <c r="C35" s="3">
        <v>8595</v>
      </c>
      <c r="D35" s="5" t="e">
        <f>INDEX('Towns Complete Island Erads'!$1:$1048576, MATCH(Survival_Data!C35,'Towns Complete Island Erads'!A:A,0), 6)</f>
        <v>#N/A</v>
      </c>
      <c r="E35" s="5">
        <f t="shared" si="3"/>
        <v>117</v>
      </c>
      <c r="F35" s="22">
        <f t="shared" si="0"/>
        <v>0</v>
      </c>
      <c r="G35" s="3" t="str">
        <f t="shared" si="1"/>
        <v>Right Censored</v>
      </c>
      <c r="H35" s="24" t="e">
        <f>INDEX(#REF!, MATCH(C35,#REF!,0), 6)</f>
        <v>#REF!</v>
      </c>
      <c r="I35" s="5">
        <v>15.3132446295</v>
      </c>
      <c r="J35" s="24" t="e">
        <f>INDEX(#REF!, MATCH(C35,#REF!,0),15)</f>
        <v>#REF!</v>
      </c>
      <c r="K35" s="8" t="e">
        <f>INDEX([3]Sheet1!$1:$1048576, MATCH(C35,[3]Sheet1!$B:$B,0), 5)</f>
        <v>#N/A</v>
      </c>
      <c r="L35" s="8" t="e">
        <f>INDEX(#REF!, MATCH(C35,#REF!, 0), 8)</f>
        <v>#REF!</v>
      </c>
      <c r="M35" s="27" t="e">
        <f t="shared" si="4"/>
        <v>#REF!</v>
      </c>
      <c r="N35" s="9"/>
      <c r="O35" s="9"/>
      <c r="P35" s="9"/>
      <c r="Q35" s="67" t="e">
        <f>INDEX(#REF!, MATCH(C35,#REF!,0), 3)</f>
        <v>#REF!</v>
      </c>
      <c r="R35" s="9"/>
      <c r="S35" s="27">
        <f t="shared" si="2"/>
        <v>0</v>
      </c>
    </row>
    <row r="36" spans="1:19" x14ac:dyDescent="0.25">
      <c r="A36" s="3">
        <v>35</v>
      </c>
      <c r="B36" s="3" t="s">
        <v>85</v>
      </c>
      <c r="C36" s="3">
        <v>2179</v>
      </c>
      <c r="D36" s="5">
        <f>INDEX('Towns Complete Island Erads'!$1:$1048576, MATCH(Survival_Data!C36,'Towns Complete Island Erads'!A:A,0), 6)</f>
        <v>1997</v>
      </c>
      <c r="E36" s="5">
        <f t="shared" si="3"/>
        <v>97</v>
      </c>
      <c r="F36" s="22">
        <f t="shared" si="0"/>
        <v>1</v>
      </c>
      <c r="G36" s="3" t="str">
        <f t="shared" si="1"/>
        <v>Uncensored</v>
      </c>
      <c r="H36" s="24" t="e">
        <f>INDEX(#REF!, MATCH(C36,#REF!,0), 6)</f>
        <v>#REF!</v>
      </c>
      <c r="I36" s="5">
        <v>103.38906565800001</v>
      </c>
      <c r="J36" s="24" t="e">
        <f>INDEX(#REF!, MATCH(C36,#REF!,0),15)</f>
        <v>#REF!</v>
      </c>
      <c r="K36" s="8">
        <f>INDEX([3]Sheet1!$1:$1048576, MATCH(C36,[3]Sheet1!$B:$B,0), 5)</f>
        <v>-46.45675</v>
      </c>
      <c r="L36" s="8" t="e">
        <f>INDEX(#REF!, MATCH(C36,#REF!, 0), 8)</f>
        <v>#REF!</v>
      </c>
      <c r="M36" s="27">
        <f t="shared" si="4"/>
        <v>-46.45675</v>
      </c>
      <c r="N36" s="9"/>
      <c r="O36" s="9"/>
      <c r="P36" s="9"/>
      <c r="Q36" s="67" t="e">
        <f>INDEX(#REF!, MATCH(C36,#REF!,0), 3)</f>
        <v>#REF!</v>
      </c>
      <c r="R36" s="9"/>
      <c r="S36" s="27">
        <f t="shared" si="2"/>
        <v>0</v>
      </c>
    </row>
    <row r="37" spans="1:19" x14ac:dyDescent="0.25">
      <c r="A37" s="3">
        <v>36</v>
      </c>
      <c r="B37" s="3" t="s">
        <v>87</v>
      </c>
      <c r="C37" s="3">
        <v>2781</v>
      </c>
      <c r="D37" s="5">
        <f>INDEX('Towns Complete Island Erads'!$1:$1048576, MATCH(Survival_Data!C37,'Towns Complete Island Erads'!A:A,0), 6)</f>
        <v>2001</v>
      </c>
      <c r="E37" s="5">
        <f t="shared" si="3"/>
        <v>101</v>
      </c>
      <c r="F37" s="22">
        <f t="shared" si="0"/>
        <v>1</v>
      </c>
      <c r="G37" s="3" t="str">
        <f t="shared" si="1"/>
        <v>Uncensored</v>
      </c>
      <c r="H37" s="24" t="e">
        <f>INDEX(#REF!, MATCH(C37,#REF!,0), 6)</f>
        <v>#REF!</v>
      </c>
      <c r="I37" s="5">
        <v>511.65258127499999</v>
      </c>
      <c r="J37" s="24" t="e">
        <f>INDEX(#REF!, MATCH(C37,#REF!,0),15)</f>
        <v>#REF!</v>
      </c>
      <c r="K37" s="8">
        <f>INDEX([3]Sheet1!$1:$1048576, MATCH(C37,[3]Sheet1!$B:$B,0), 5)</f>
        <v>-46.052500000000002</v>
      </c>
      <c r="L37" s="8" t="e">
        <f>INDEX(#REF!, MATCH(C37,#REF!, 0), 8)</f>
        <v>#REF!</v>
      </c>
      <c r="M37" s="27">
        <f t="shared" si="4"/>
        <v>-46.052500000000002</v>
      </c>
      <c r="N37" s="9"/>
      <c r="O37" s="9"/>
      <c r="P37" s="9"/>
      <c r="Q37" s="67" t="e">
        <f>INDEX(#REF!, MATCH(C37,#REF!,0), 3)</f>
        <v>#REF!</v>
      </c>
      <c r="R37" s="9"/>
      <c r="S37" s="27">
        <f t="shared" si="2"/>
        <v>0</v>
      </c>
    </row>
    <row r="38" spans="1:19" x14ac:dyDescent="0.25">
      <c r="A38" s="3">
        <v>37</v>
      </c>
      <c r="B38" s="3" t="s">
        <v>89</v>
      </c>
      <c r="C38" s="3">
        <v>5491</v>
      </c>
      <c r="D38" s="5">
        <f>INDEX('Towns Complete Island Erads'!$1:$1048576, MATCH(Survival_Data!C38,'Towns Complete Island Erads'!A:A,0), 6)</f>
        <v>1994</v>
      </c>
      <c r="E38" s="5">
        <f t="shared" si="3"/>
        <v>94</v>
      </c>
      <c r="F38" s="22">
        <f t="shared" si="0"/>
        <v>1</v>
      </c>
      <c r="G38" s="3" t="str">
        <f t="shared" si="1"/>
        <v>Uncensored</v>
      </c>
      <c r="H38" s="24" t="e">
        <f>INDEX(#REF!, MATCH(C38,#REF!,0), 6)</f>
        <v>#REF!</v>
      </c>
      <c r="I38" s="5">
        <v>185.351291909</v>
      </c>
      <c r="J38" s="24" t="e">
        <f>INDEX(#REF!, MATCH(C38,#REF!,0),15)</f>
        <v>#REF!</v>
      </c>
      <c r="K38" s="8">
        <f>INDEX([3]Sheet1!$1:$1048576, MATCH(C38,[3]Sheet1!$B:$B,0), 5)</f>
        <v>-40.900930000000002</v>
      </c>
      <c r="L38" s="8" t="e">
        <f>INDEX(#REF!, MATCH(C38,#REF!, 0), 8)</f>
        <v>#REF!</v>
      </c>
      <c r="M38" s="27">
        <f t="shared" si="4"/>
        <v>-40.900930000000002</v>
      </c>
      <c r="N38" s="9"/>
      <c r="O38" s="9"/>
      <c r="P38" s="9"/>
      <c r="Q38" s="67" t="e">
        <f>INDEX(#REF!, MATCH(C38,#REF!,0), 3)</f>
        <v>#REF!</v>
      </c>
      <c r="R38" s="9">
        <v>4</v>
      </c>
      <c r="S38" s="27">
        <f t="shared" si="2"/>
        <v>4</v>
      </c>
    </row>
    <row r="39" spans="1:19" x14ac:dyDescent="0.25">
      <c r="A39" s="3">
        <v>38</v>
      </c>
      <c r="B39" s="3" t="s">
        <v>91</v>
      </c>
      <c r="C39" s="3">
        <v>5479</v>
      </c>
      <c r="D39" s="5">
        <f>INDEX('Towns Complete Island Erads'!$1:$1048576, MATCH(Survival_Data!C39,'Towns Complete Island Erads'!A:A,0), 6)</f>
        <v>1994</v>
      </c>
      <c r="E39" s="5">
        <f t="shared" si="3"/>
        <v>94</v>
      </c>
      <c r="F39" s="22">
        <f t="shared" si="0"/>
        <v>1</v>
      </c>
      <c r="G39" s="3" t="str">
        <f t="shared" si="1"/>
        <v>Uncensored</v>
      </c>
      <c r="H39" s="24" t="e">
        <f>INDEX(#REF!, MATCH(C39,#REF!,0), 6)</f>
        <v>#REF!</v>
      </c>
      <c r="I39" s="5">
        <v>86.1675398358</v>
      </c>
      <c r="J39" s="24" t="e">
        <f>INDEX(#REF!, MATCH(C39,#REF!,0),15)</f>
        <v>#REF!</v>
      </c>
      <c r="K39" s="8">
        <f>INDEX([3]Sheet1!$1:$1048576, MATCH(C39,[3]Sheet1!$B:$B,0), 5)</f>
        <v>-40.894179999999999</v>
      </c>
      <c r="L39" s="8" t="e">
        <f>INDEX(#REF!, MATCH(C39,#REF!, 0), 8)</f>
        <v>#REF!</v>
      </c>
      <c r="M39" s="27">
        <f t="shared" si="4"/>
        <v>-40.894179999999999</v>
      </c>
      <c r="N39" s="9"/>
      <c r="O39" s="9"/>
      <c r="P39" s="9"/>
      <c r="Q39" s="67" t="e">
        <f>INDEX(#REF!, MATCH(C39,#REF!,0), 3)</f>
        <v>#REF!</v>
      </c>
      <c r="R39" s="9"/>
      <c r="S39" s="27">
        <f t="shared" si="2"/>
        <v>0</v>
      </c>
    </row>
    <row r="40" spans="1:19" x14ac:dyDescent="0.25">
      <c r="A40" s="3">
        <v>39</v>
      </c>
      <c r="B40" s="3" t="s">
        <v>93</v>
      </c>
      <c r="C40" s="3">
        <v>7379</v>
      </c>
      <c r="D40" s="5">
        <f>INDEX('Towns Complete Island Erads'!$1:$1048576, MATCH(Survival_Data!C40,'Towns Complete Island Erads'!A:A,0), 6)</f>
        <v>1997</v>
      </c>
      <c r="E40" s="5">
        <f t="shared" si="3"/>
        <v>97</v>
      </c>
      <c r="F40" s="22">
        <f t="shared" si="0"/>
        <v>1</v>
      </c>
      <c r="G40" s="3" t="str">
        <f t="shared" si="1"/>
        <v>Uncensored</v>
      </c>
      <c r="H40" s="24" t="e">
        <f>INDEX(#REF!, MATCH(C40,#REF!,0), 6)</f>
        <v>#REF!</v>
      </c>
      <c r="I40" s="5">
        <v>76.819562535900005</v>
      </c>
      <c r="J40" s="24" t="e">
        <f>INDEX(#REF!, MATCH(C40,#REF!,0),15)</f>
        <v>#REF!</v>
      </c>
      <c r="K40" s="8">
        <f>INDEX([3]Sheet1!$1:$1048576, MATCH(C40,[3]Sheet1!$B:$B,0), 5)</f>
        <v>-35.889194000000003</v>
      </c>
      <c r="L40" s="8" t="e">
        <f>INDEX(#REF!, MATCH(C40,#REF!, 0), 8)</f>
        <v>#REF!</v>
      </c>
      <c r="M40" s="27">
        <f t="shared" si="4"/>
        <v>-35.889194000000003</v>
      </c>
      <c r="N40" s="9"/>
      <c r="O40" s="9"/>
      <c r="P40" s="9"/>
      <c r="Q40" s="67" t="e">
        <f>INDEX(#REF!, MATCH(C40,#REF!,0), 3)</f>
        <v>#REF!</v>
      </c>
      <c r="R40" s="9"/>
      <c r="S40" s="27">
        <f t="shared" si="2"/>
        <v>0</v>
      </c>
    </row>
    <row r="41" spans="1:19" x14ac:dyDescent="0.25">
      <c r="A41" s="3">
        <v>40</v>
      </c>
      <c r="B41" s="3" t="s">
        <v>95</v>
      </c>
      <c r="C41" s="3">
        <v>7391</v>
      </c>
      <c r="D41" s="5">
        <f>INDEX('Towns Complete Island Erads'!$1:$1048576, MATCH(Survival_Data!C41,'Towns Complete Island Erads'!A:A,0), 6)</f>
        <v>1994</v>
      </c>
      <c r="E41" s="5">
        <f t="shared" si="3"/>
        <v>94</v>
      </c>
      <c r="F41" s="22">
        <f t="shared" si="0"/>
        <v>1</v>
      </c>
      <c r="G41" s="3" t="str">
        <f t="shared" si="1"/>
        <v>Uncensored</v>
      </c>
      <c r="H41" s="24" t="e">
        <f>INDEX(#REF!, MATCH(C41,#REF!,0), 6)</f>
        <v>#REF!</v>
      </c>
      <c r="I41" s="5">
        <v>145.703268678</v>
      </c>
      <c r="J41" s="24" t="e">
        <f>INDEX(#REF!, MATCH(C41,#REF!,0),15)</f>
        <v>#REF!</v>
      </c>
      <c r="K41" s="8">
        <f>INDEX([3]Sheet1!$1:$1048576, MATCH(C41,[3]Sheet1!$B:$B,0), 5)</f>
        <v>-35.890236000000002</v>
      </c>
      <c r="L41" s="8" t="e">
        <f>INDEX(#REF!, MATCH(C41,#REF!, 0), 8)</f>
        <v>#REF!</v>
      </c>
      <c r="M41" s="27">
        <f t="shared" si="4"/>
        <v>-35.890236000000002</v>
      </c>
      <c r="N41" s="9"/>
      <c r="O41" s="9"/>
      <c r="P41" s="9"/>
      <c r="Q41" s="67" t="e">
        <f>INDEX(#REF!, MATCH(C41,#REF!,0), 3)</f>
        <v>#REF!</v>
      </c>
      <c r="R41" s="9"/>
      <c r="S41" s="27">
        <f t="shared" si="2"/>
        <v>0</v>
      </c>
    </row>
    <row r="42" spans="1:19" x14ac:dyDescent="0.25">
      <c r="A42" s="3">
        <v>41</v>
      </c>
      <c r="B42" s="3" t="s">
        <v>97</v>
      </c>
      <c r="C42" s="3">
        <v>7404</v>
      </c>
      <c r="D42" s="5" t="e">
        <f>INDEX('Towns Complete Island Erads'!$1:$1048576, MATCH(Survival_Data!C42,'Towns Complete Island Erads'!A:A,0), 6)</f>
        <v>#N/A</v>
      </c>
      <c r="E42" s="5">
        <f t="shared" si="3"/>
        <v>117</v>
      </c>
      <c r="F42" s="22">
        <f t="shared" si="0"/>
        <v>0</v>
      </c>
      <c r="G42" s="3" t="str">
        <f t="shared" si="1"/>
        <v>Right Censored</v>
      </c>
      <c r="H42" s="24" t="e">
        <f>INDEX(#REF!, MATCH(C42,#REF!,0), 6)</f>
        <v>#REF!</v>
      </c>
      <c r="I42" s="5">
        <v>3.3151011273100002</v>
      </c>
      <c r="J42" s="24" t="e">
        <f>INDEX(#REF!, MATCH(C42,#REF!,0),15)</f>
        <v>#REF!</v>
      </c>
      <c r="K42" s="8" t="e">
        <f>INDEX([3]Sheet1!$1:$1048576, MATCH(C42,[3]Sheet1!$B:$B,0), 5)</f>
        <v>#N/A</v>
      </c>
      <c r="L42" s="8" t="e">
        <f>INDEX(#REF!, MATCH(C42,#REF!, 0), 8)</f>
        <v>#REF!</v>
      </c>
      <c r="M42" s="27">
        <v>-35.838574999999999</v>
      </c>
      <c r="N42" s="9"/>
      <c r="O42" s="9"/>
      <c r="P42" s="9"/>
      <c r="Q42" s="67" t="e">
        <f>INDEX(#REF!, MATCH(C42,#REF!,0), 3)</f>
        <v>#REF!</v>
      </c>
      <c r="R42" s="9">
        <v>0</v>
      </c>
      <c r="S42" s="27">
        <f t="shared" si="2"/>
        <v>0</v>
      </c>
    </row>
    <row r="43" spans="1:19" x14ac:dyDescent="0.25">
      <c r="A43" s="3">
        <v>42</v>
      </c>
      <c r="B43" s="3" t="s">
        <v>99</v>
      </c>
      <c r="C43" s="3">
        <v>7395</v>
      </c>
      <c r="D43" s="5" t="e">
        <f>INDEX('Towns Complete Island Erads'!$1:$1048576, MATCH(Survival_Data!C43,'Towns Complete Island Erads'!A:A,0), 6)</f>
        <v>#N/A</v>
      </c>
      <c r="E43" s="5">
        <f t="shared" si="3"/>
        <v>117</v>
      </c>
      <c r="F43" s="22">
        <f t="shared" si="0"/>
        <v>0</v>
      </c>
      <c r="G43" s="3" t="str">
        <f t="shared" si="1"/>
        <v>Right Censored</v>
      </c>
      <c r="H43" s="24" t="e">
        <f>INDEX(#REF!, MATCH(C43,#REF!,0), 6)</f>
        <v>#REF!</v>
      </c>
      <c r="I43" s="5">
        <v>2.6605997234499998</v>
      </c>
      <c r="J43" s="24" t="e">
        <f>INDEX(#REF!, MATCH(C43,#REF!,0),15)</f>
        <v>#REF!</v>
      </c>
      <c r="K43" s="8" t="e">
        <f>INDEX([3]Sheet1!$1:$1048576, MATCH(C43,[3]Sheet1!$B:$B,0), 5)</f>
        <v>#N/A</v>
      </c>
      <c r="L43" s="8" t="e">
        <f>INDEX(#REF!, MATCH(C43,#REF!, 0), 8)</f>
        <v>#REF!</v>
      </c>
      <c r="M43" s="27">
        <v>-35.884017</v>
      </c>
      <c r="N43" s="9"/>
      <c r="O43" s="9"/>
      <c r="P43" s="9"/>
      <c r="Q43" s="67" t="e">
        <f>INDEX(#REF!, MATCH(C43,#REF!,0), 3)</f>
        <v>#REF!</v>
      </c>
      <c r="R43" s="9">
        <v>0</v>
      </c>
      <c r="S43" s="27">
        <f t="shared" si="2"/>
        <v>0</v>
      </c>
    </row>
    <row r="44" spans="1:19" x14ac:dyDescent="0.25">
      <c r="A44" s="3">
        <v>43</v>
      </c>
      <c r="B44" s="3" t="s">
        <v>100</v>
      </c>
      <c r="C44" s="3">
        <v>7366</v>
      </c>
      <c r="D44" s="5">
        <f>INDEX('Towns Complete Island Erads'!$1:$1048576, MATCH(Survival_Data!C44,'Towns Complete Island Erads'!A:A,0), 6)</f>
        <v>1993</v>
      </c>
      <c r="E44" s="5">
        <f t="shared" si="3"/>
        <v>93</v>
      </c>
      <c r="F44" s="22">
        <f t="shared" si="0"/>
        <v>1</v>
      </c>
      <c r="G44" s="3" t="str">
        <f t="shared" si="1"/>
        <v>Uncensored</v>
      </c>
      <c r="H44" s="24" t="e">
        <f>INDEX(#REF!, MATCH(C44,#REF!,0), 6)</f>
        <v>#REF!</v>
      </c>
      <c r="I44" s="5">
        <v>98.940972594599998</v>
      </c>
      <c r="J44" s="24" t="e">
        <f>INDEX(#REF!, MATCH(C44,#REF!,0),15)</f>
        <v>#REF!</v>
      </c>
      <c r="K44" s="8">
        <f>INDEX([3]Sheet1!$1:$1048576, MATCH(C44,[3]Sheet1!$B:$B,0), 5)</f>
        <v>-35.89</v>
      </c>
      <c r="L44" s="8" t="e">
        <f>INDEX(#REF!, MATCH(C44,#REF!, 0), 8)</f>
        <v>#REF!</v>
      </c>
      <c r="M44" s="30">
        <v>-35.889830000000003</v>
      </c>
      <c r="N44" s="60"/>
      <c r="O44" s="60"/>
      <c r="P44" s="60"/>
      <c r="Q44" s="67" t="e">
        <f>INDEX(#REF!, MATCH(C44,#REF!,0), 3)</f>
        <v>#REF!</v>
      </c>
      <c r="R44" s="9"/>
      <c r="S44" s="27">
        <f t="shared" si="2"/>
        <v>0</v>
      </c>
    </row>
    <row r="45" spans="1:19" x14ac:dyDescent="0.25">
      <c r="A45" s="3">
        <v>44</v>
      </c>
      <c r="B45" s="3" t="s">
        <v>102</v>
      </c>
      <c r="C45" s="3">
        <v>2596</v>
      </c>
      <c r="D45" s="5" t="e">
        <f>INDEX('Towns Complete Island Erads'!$1:$1048576, MATCH(Survival_Data!C45,'Towns Complete Island Erads'!A:A,0), 6)</f>
        <v>#N/A</v>
      </c>
      <c r="E45" s="5">
        <f t="shared" si="3"/>
        <v>117</v>
      </c>
      <c r="F45" s="22">
        <f t="shared" si="0"/>
        <v>0</v>
      </c>
      <c r="G45" s="3" t="str">
        <f t="shared" si="1"/>
        <v>Right Censored</v>
      </c>
      <c r="H45" s="24" t="e">
        <f>INDEX(#REF!, MATCH(C45,#REF!,0), 6)</f>
        <v>#REF!</v>
      </c>
      <c r="I45" s="5">
        <v>1195.1882779299999</v>
      </c>
      <c r="J45" s="24" t="e">
        <f>INDEX(#REF!, MATCH(C45,#REF!,0),15)</f>
        <v>#REF!</v>
      </c>
      <c r="K45" s="8" t="e">
        <f>INDEX([3]Sheet1!$1:$1048576, MATCH(C45,[3]Sheet1!$B:$B,0), 5)</f>
        <v>#N/A</v>
      </c>
      <c r="L45" s="8" t="e">
        <f>INDEX(#REF!, MATCH(C45,#REF!, 0), 8)</f>
        <v>#REF!</v>
      </c>
      <c r="M45" s="27" t="e">
        <f t="shared" si="4"/>
        <v>#REF!</v>
      </c>
      <c r="N45" s="9"/>
      <c r="O45" s="9"/>
      <c r="P45" s="9"/>
      <c r="Q45" s="67" t="e">
        <f>INDEX(#REF!, MATCH(C45,#REF!,0), 3)</f>
        <v>#REF!</v>
      </c>
      <c r="R45" s="9"/>
      <c r="S45" s="27">
        <f t="shared" si="2"/>
        <v>0</v>
      </c>
    </row>
    <row r="46" spans="1:19" x14ac:dyDescent="0.25">
      <c r="A46" s="3">
        <v>45</v>
      </c>
      <c r="B46" s="3" t="s">
        <v>104</v>
      </c>
      <c r="C46" s="3">
        <v>1868</v>
      </c>
      <c r="D46" s="5">
        <f>INDEX('Towns Complete Island Erads'!$1:$1048576, MATCH(Survival_Data!C46,'Towns Complete Island Erads'!A:A,0), 6)</f>
        <v>1997</v>
      </c>
      <c r="E46" s="5">
        <f t="shared" si="3"/>
        <v>97</v>
      </c>
      <c r="F46" s="22">
        <f t="shared" si="0"/>
        <v>1</v>
      </c>
      <c r="G46" s="3" t="str">
        <f t="shared" si="1"/>
        <v>Uncensored</v>
      </c>
      <c r="H46" s="24" t="e">
        <f>INDEX(#REF!, MATCH(C46,#REF!,0), 6)</f>
        <v>#REF!</v>
      </c>
      <c r="I46" s="5">
        <v>1529.9300975399999</v>
      </c>
      <c r="J46" s="24" t="e">
        <f>INDEX(#REF!, MATCH(C46,#REF!,0),15)</f>
        <v>#REF!</v>
      </c>
      <c r="K46" s="8">
        <f>INDEX([3]Sheet1!$1:$1048576, MATCH(C46,[3]Sheet1!$B:$B,0), 5)</f>
        <v>-46.772540999999997</v>
      </c>
      <c r="L46" s="8" t="e">
        <f>INDEX(#REF!, MATCH(C46,#REF!, 0), 8)</f>
        <v>#REF!</v>
      </c>
      <c r="M46" s="27">
        <f t="shared" si="4"/>
        <v>-46.772540999999997</v>
      </c>
      <c r="N46" s="9"/>
      <c r="O46" s="9"/>
      <c r="P46" s="9"/>
      <c r="Q46" s="67" t="e">
        <f>INDEX(#REF!, MATCH(C46,#REF!,0), 3)</f>
        <v>#REF!</v>
      </c>
      <c r="R46" s="9"/>
      <c r="S46" s="27">
        <f t="shared" si="2"/>
        <v>0</v>
      </c>
    </row>
    <row r="47" spans="1:19" x14ac:dyDescent="0.25">
      <c r="A47" s="3">
        <v>46</v>
      </c>
      <c r="B47" s="3" t="s">
        <v>106</v>
      </c>
      <c r="C47" s="3">
        <v>8684</v>
      </c>
      <c r="D47" s="5" t="e">
        <f>INDEX('Towns Complete Island Erads'!$1:$1048576, MATCH(Survival_Data!C47,'Towns Complete Island Erads'!A:A,0), 6)</f>
        <v>#N/A</v>
      </c>
      <c r="E47" s="5">
        <f t="shared" si="3"/>
        <v>117</v>
      </c>
      <c r="F47" s="22">
        <f t="shared" si="0"/>
        <v>0</v>
      </c>
      <c r="G47" s="3" t="str">
        <f t="shared" si="1"/>
        <v>Right Censored</v>
      </c>
      <c r="H47" s="24" t="e">
        <f>INDEX(#REF!, MATCH(C47,#REF!,0), 6)</f>
        <v>#REF!</v>
      </c>
      <c r="I47" s="5">
        <v>6.9751870447300002</v>
      </c>
      <c r="J47" s="24" t="e">
        <f>INDEX(#REF!, MATCH(C47,#REF!,0),15)</f>
        <v>#REF!</v>
      </c>
      <c r="K47" s="8" t="e">
        <f>INDEX([3]Sheet1!$1:$1048576, MATCH(C47,[3]Sheet1!$B:$B,0), 5)</f>
        <v>#N/A</v>
      </c>
      <c r="L47" s="8" t="e">
        <f>INDEX(#REF!, MATCH(C47,#REF!, 0), 8)</f>
        <v>#REF!</v>
      </c>
      <c r="M47" s="27" t="e">
        <f t="shared" si="4"/>
        <v>#REF!</v>
      </c>
      <c r="N47" s="9"/>
      <c r="O47" s="9"/>
      <c r="P47" s="9"/>
      <c r="Q47" s="67" t="e">
        <f>INDEX(#REF!, MATCH(C47,#REF!,0), 3)</f>
        <v>#REF!</v>
      </c>
      <c r="R47" s="9"/>
      <c r="S47" s="27">
        <f t="shared" si="2"/>
        <v>0</v>
      </c>
    </row>
    <row r="48" spans="1:19" x14ac:dyDescent="0.25">
      <c r="A48" s="3">
        <v>47</v>
      </c>
      <c r="B48" s="3" t="s">
        <v>108</v>
      </c>
      <c r="C48" s="3">
        <v>3753</v>
      </c>
      <c r="D48" s="5" t="e">
        <f>INDEX('Towns Complete Island Erads'!$1:$1048576, MATCH(Survival_Data!C48,'Towns Complete Island Erads'!A:A,0), 6)</f>
        <v>#N/A</v>
      </c>
      <c r="E48" s="5">
        <f t="shared" si="3"/>
        <v>117</v>
      </c>
      <c r="F48" s="22">
        <f t="shared" si="0"/>
        <v>0</v>
      </c>
      <c r="G48" s="3" t="str">
        <f t="shared" si="1"/>
        <v>Right Censored</v>
      </c>
      <c r="H48" s="24" t="e">
        <f>INDEX(#REF!, MATCH(C48,#REF!,0), 6)</f>
        <v>#REF!</v>
      </c>
      <c r="I48" s="5">
        <v>1778.96358459</v>
      </c>
      <c r="J48" s="24" t="e">
        <f>INDEX(#REF!, MATCH(C48,#REF!,0),15)</f>
        <v>#REF!</v>
      </c>
      <c r="K48" s="8" t="e">
        <f>INDEX([3]Sheet1!$1:$1048576, MATCH(C48,[3]Sheet1!$B:$B,0), 5)</f>
        <v>#N/A</v>
      </c>
      <c r="L48" s="8" t="e">
        <f>INDEX(#REF!, MATCH(C48,#REF!, 0), 8)</f>
        <v>#REF!</v>
      </c>
      <c r="M48" s="27">
        <v>-35.884017</v>
      </c>
      <c r="N48" s="9"/>
      <c r="O48" s="9"/>
      <c r="P48" s="9"/>
      <c r="Q48" s="67" t="e">
        <f>INDEX(#REF!, MATCH(C48,#REF!,0), 3)</f>
        <v>#REF!</v>
      </c>
      <c r="R48" s="9">
        <v>0</v>
      </c>
      <c r="S48" s="27">
        <f t="shared" si="2"/>
        <v>0</v>
      </c>
    </row>
    <row r="49" spans="1:19" x14ac:dyDescent="0.25">
      <c r="A49" s="3">
        <v>48</v>
      </c>
      <c r="B49" s="3" t="s">
        <v>110</v>
      </c>
      <c r="C49" s="3">
        <v>2742</v>
      </c>
      <c r="D49" s="5" t="e">
        <f>INDEX('Towns Complete Island Erads'!$1:$1048576, MATCH(Survival_Data!C49,'Towns Complete Island Erads'!A:A,0), 6)</f>
        <v>#N/A</v>
      </c>
      <c r="E49" s="5">
        <f t="shared" si="3"/>
        <v>117</v>
      </c>
      <c r="F49" s="22">
        <f t="shared" si="0"/>
        <v>0</v>
      </c>
      <c r="G49" s="3" t="str">
        <f t="shared" si="1"/>
        <v>Right Censored</v>
      </c>
      <c r="H49" s="24" t="e">
        <f>INDEX(#REF!, MATCH(C49,#REF!,0), 6)</f>
        <v>#REF!</v>
      </c>
      <c r="I49" s="5">
        <v>4.5249743686299997</v>
      </c>
      <c r="J49" s="24" t="e">
        <f>INDEX(#REF!, MATCH(C49,#REF!,0),15)</f>
        <v>#REF!</v>
      </c>
      <c r="K49" s="8" t="e">
        <f>INDEX([3]Sheet1!$1:$1048576, MATCH(C49,[3]Sheet1!$B:$B,0), 5)</f>
        <v>#N/A</v>
      </c>
      <c r="L49" s="8" t="e">
        <f>INDEX(#REF!, MATCH(C49,#REF!, 0), 8)</f>
        <v>#REF!</v>
      </c>
      <c r="M49" s="27">
        <v>-46.066910999999998</v>
      </c>
      <c r="N49" s="9"/>
      <c r="O49" s="9"/>
      <c r="P49" s="9"/>
      <c r="Q49" s="67" t="e">
        <f>INDEX(#REF!, MATCH(C49,#REF!,0), 3)</f>
        <v>#REF!</v>
      </c>
      <c r="R49" s="9">
        <v>0</v>
      </c>
      <c r="S49" s="27">
        <f t="shared" si="2"/>
        <v>0</v>
      </c>
    </row>
    <row r="50" spans="1:19" x14ac:dyDescent="0.25">
      <c r="A50" s="3">
        <v>49</v>
      </c>
      <c r="B50" s="3" t="s">
        <v>111</v>
      </c>
      <c r="C50" s="3">
        <v>2721</v>
      </c>
      <c r="D50" s="5" t="e">
        <f>INDEX('Towns Complete Island Erads'!$1:$1048576, MATCH(Survival_Data!C50,'Towns Complete Island Erads'!A:A,0), 6)</f>
        <v>#N/A</v>
      </c>
      <c r="E50" s="5">
        <f t="shared" si="3"/>
        <v>117</v>
      </c>
      <c r="F50" s="22">
        <f t="shared" si="0"/>
        <v>0</v>
      </c>
      <c r="G50" s="3" t="str">
        <f t="shared" si="1"/>
        <v>Right Censored</v>
      </c>
      <c r="H50" s="24" t="e">
        <f>INDEX(#REF!, MATCH(C50,#REF!,0), 6)</f>
        <v>#REF!</v>
      </c>
      <c r="I50" s="5">
        <v>26.2688041346</v>
      </c>
      <c r="J50" s="24" t="e">
        <f>INDEX(#REF!, MATCH(C50,#REF!,0),15)</f>
        <v>#REF!</v>
      </c>
      <c r="K50" s="8" t="e">
        <f>INDEX([3]Sheet1!$1:$1048576, MATCH(C50,[3]Sheet1!$B:$B,0), 5)</f>
        <v>#N/A</v>
      </c>
      <c r="L50" s="8" t="e">
        <f>INDEX(#REF!, MATCH(C50,#REF!, 0), 8)</f>
        <v>#REF!</v>
      </c>
      <c r="M50" s="27">
        <v>-46.074143999999997</v>
      </c>
      <c r="N50" s="9"/>
      <c r="O50" s="9"/>
      <c r="P50" s="9"/>
      <c r="Q50" s="67" t="e">
        <f>INDEX(#REF!, MATCH(C50,#REF!,0), 3)</f>
        <v>#REF!</v>
      </c>
      <c r="R50" s="9">
        <v>0</v>
      </c>
      <c r="S50" s="27">
        <f t="shared" si="2"/>
        <v>0</v>
      </c>
    </row>
    <row r="51" spans="1:19" x14ac:dyDescent="0.25">
      <c r="A51" s="3">
        <v>50</v>
      </c>
      <c r="B51" s="3" t="s">
        <v>112</v>
      </c>
      <c r="C51" s="3">
        <v>3420</v>
      </c>
      <c r="D51" s="5" t="e">
        <f>INDEX('Towns Complete Island Erads'!$1:$1048576, MATCH(Survival_Data!C51,'Towns Complete Island Erads'!A:A,0), 6)</f>
        <v>#N/A</v>
      </c>
      <c r="E51" s="5">
        <f t="shared" si="3"/>
        <v>117</v>
      </c>
      <c r="F51" s="22">
        <f t="shared" si="0"/>
        <v>0</v>
      </c>
      <c r="G51" s="3" t="str">
        <f t="shared" si="1"/>
        <v>Right Censored</v>
      </c>
      <c r="H51" s="24" t="e">
        <f>INDEX(#REF!, MATCH(C51,#REF!,0), 6)</f>
        <v>#REF!</v>
      </c>
      <c r="I51" s="5">
        <v>9.2809553043000008</v>
      </c>
      <c r="J51" s="24" t="e">
        <f>INDEX(#REF!, MATCH(C51,#REF!,0),15)</f>
        <v>#REF!</v>
      </c>
      <c r="K51" s="8" t="e">
        <f>INDEX([3]Sheet1!$1:$1048576, MATCH(C51,[3]Sheet1!$B:$B,0), 5)</f>
        <v>#N/A</v>
      </c>
      <c r="L51" s="8" t="e">
        <f>INDEX(#REF!, MATCH(C51,#REF!, 0), 8)</f>
        <v>#REF!</v>
      </c>
      <c r="M51" s="27">
        <v>-45.791521000000003</v>
      </c>
      <c r="N51" s="9"/>
      <c r="O51" s="9"/>
      <c r="P51" s="9"/>
      <c r="Q51" s="67" t="e">
        <f>INDEX(#REF!, MATCH(C51,#REF!,0), 3)</f>
        <v>#REF!</v>
      </c>
      <c r="R51" s="9">
        <v>0</v>
      </c>
      <c r="S51" s="27">
        <f t="shared" si="2"/>
        <v>0</v>
      </c>
    </row>
    <row r="52" spans="1:19" x14ac:dyDescent="0.25">
      <c r="A52" s="3">
        <v>51</v>
      </c>
      <c r="B52" s="3" t="s">
        <v>113</v>
      </c>
      <c r="C52" s="3">
        <v>3444</v>
      </c>
      <c r="D52" s="5" t="e">
        <f>INDEX('Towns Complete Island Erads'!$1:$1048576, MATCH(Survival_Data!C52,'Towns Complete Island Erads'!A:A,0), 6)</f>
        <v>#N/A</v>
      </c>
      <c r="E52" s="5">
        <f t="shared" si="3"/>
        <v>117</v>
      </c>
      <c r="F52" s="22">
        <f t="shared" si="0"/>
        <v>0</v>
      </c>
      <c r="G52" s="3" t="str">
        <f t="shared" si="1"/>
        <v>Right Censored</v>
      </c>
      <c r="H52" s="24" t="e">
        <f>INDEX(#REF!, MATCH(C52,#REF!,0), 6)</f>
        <v>#REF!</v>
      </c>
      <c r="I52" s="5">
        <v>12.077590046399999</v>
      </c>
      <c r="J52" s="24" t="e">
        <f>INDEX(#REF!, MATCH(C52,#REF!,0),15)</f>
        <v>#REF!</v>
      </c>
      <c r="K52" s="8" t="e">
        <f>INDEX([3]Sheet1!$1:$1048576, MATCH(C52,[3]Sheet1!$B:$B,0), 5)</f>
        <v>#N/A</v>
      </c>
      <c r="L52" s="8" t="e">
        <f>INDEX(#REF!, MATCH(C52,#REF!, 0), 8)</f>
        <v>#REF!</v>
      </c>
      <c r="M52" s="27">
        <v>-45.786610000000003</v>
      </c>
      <c r="N52" s="9"/>
      <c r="O52" s="9"/>
      <c r="P52" s="9"/>
      <c r="Q52" s="67" t="e">
        <f>INDEX(#REF!, MATCH(C52,#REF!,0), 3)</f>
        <v>#REF!</v>
      </c>
      <c r="R52" s="9">
        <v>0</v>
      </c>
      <c r="S52" s="27">
        <f t="shared" si="2"/>
        <v>0</v>
      </c>
    </row>
    <row r="53" spans="1:19" x14ac:dyDescent="0.25">
      <c r="A53" s="3">
        <v>52</v>
      </c>
      <c r="B53" s="3" t="s">
        <v>114</v>
      </c>
      <c r="C53" s="3">
        <v>6851</v>
      </c>
      <c r="D53" s="5">
        <f>INDEX('Towns Complete Island Erads'!$1:$1048576, MATCH(Survival_Data!C53,'Towns Complete Island Erads'!A:A,0), 6)</f>
        <v>1993</v>
      </c>
      <c r="E53" s="5">
        <f t="shared" si="3"/>
        <v>93</v>
      </c>
      <c r="F53" s="22">
        <f t="shared" si="0"/>
        <v>1</v>
      </c>
      <c r="G53" s="3" t="str">
        <f t="shared" si="1"/>
        <v>Uncensored</v>
      </c>
      <c r="H53" s="24" t="e">
        <f>INDEX(#REF!, MATCH(C53,#REF!,0), 6)</f>
        <v>#REF!</v>
      </c>
      <c r="I53" s="5">
        <v>169.33128633699999</v>
      </c>
      <c r="J53" s="24" t="e">
        <f>INDEX(#REF!, MATCH(C53,#REF!,0),15)</f>
        <v>#REF!</v>
      </c>
      <c r="K53" s="8">
        <f>INDEX([3]Sheet1!$1:$1048576, MATCH(C53,[3]Sheet1!$B:$B,0), 5)</f>
        <v>-36.436680000000003</v>
      </c>
      <c r="L53" s="8" t="e">
        <f>INDEX(#REF!, MATCH(C53,#REF!, 0), 8)</f>
        <v>#REF!</v>
      </c>
      <c r="M53" s="27">
        <f t="shared" si="4"/>
        <v>-36.436680000000003</v>
      </c>
      <c r="N53" s="9"/>
      <c r="O53" s="9"/>
      <c r="P53" s="9"/>
      <c r="Q53" s="67" t="e">
        <f>INDEX(#REF!, MATCH(C53,#REF!,0), 3)</f>
        <v>#REF!</v>
      </c>
      <c r="R53" s="9"/>
      <c r="S53" s="27">
        <f t="shared" si="2"/>
        <v>0</v>
      </c>
    </row>
    <row r="54" spans="1:19" x14ac:dyDescent="0.25">
      <c r="A54" s="3">
        <v>53</v>
      </c>
      <c r="B54" s="3" t="s">
        <v>116</v>
      </c>
      <c r="C54" s="3">
        <v>2017</v>
      </c>
      <c r="D54" s="5" t="e">
        <f>INDEX('Towns Complete Island Erads'!$1:$1048576, MATCH(Survival_Data!C54,'Towns Complete Island Erads'!A:A,0), 6)</f>
        <v>#N/A</v>
      </c>
      <c r="E54" s="5">
        <f t="shared" si="3"/>
        <v>117</v>
      </c>
      <c r="F54" s="22">
        <f t="shared" si="0"/>
        <v>0</v>
      </c>
      <c r="G54" s="3" t="str">
        <f t="shared" si="1"/>
        <v>Right Censored</v>
      </c>
      <c r="H54" s="24" t="e">
        <f>INDEX(#REF!, MATCH(C54,#REF!,0), 6)</f>
        <v>#REF!</v>
      </c>
      <c r="I54" s="5">
        <v>18.8887008333</v>
      </c>
      <c r="J54" s="24" t="e">
        <f>INDEX(#REF!, MATCH(C54,#REF!,0),15)</f>
        <v>#REF!</v>
      </c>
      <c r="K54" s="8" t="e">
        <f>INDEX([3]Sheet1!$1:$1048576, MATCH(C54,[3]Sheet1!$B:$B,0), 5)</f>
        <v>#N/A</v>
      </c>
      <c r="L54" s="8" t="e">
        <f>INDEX(#REF!, MATCH(C54,#REF!, 0), 8)</f>
        <v>#REF!</v>
      </c>
      <c r="M54" s="27">
        <v>-46.650790000000001</v>
      </c>
      <c r="N54" s="9"/>
      <c r="O54" s="9"/>
      <c r="P54" s="9"/>
      <c r="Q54" s="67" t="e">
        <f>INDEX(#REF!, MATCH(C54,#REF!,0), 3)</f>
        <v>#REF!</v>
      </c>
      <c r="R54" s="9">
        <v>0</v>
      </c>
      <c r="S54" s="27">
        <f t="shared" si="2"/>
        <v>0</v>
      </c>
    </row>
    <row r="55" spans="1:19" x14ac:dyDescent="0.25">
      <c r="A55" s="3">
        <v>54</v>
      </c>
      <c r="B55" s="3" t="s">
        <v>117</v>
      </c>
      <c r="C55" s="3">
        <v>311</v>
      </c>
      <c r="D55" s="5" t="e">
        <f>INDEX('Towns Complete Island Erads'!$1:$1048576, MATCH(Survival_Data!C55,'Towns Complete Island Erads'!A:A,0), 6)</f>
        <v>#N/A</v>
      </c>
      <c r="E55" s="5">
        <f t="shared" si="3"/>
        <v>117</v>
      </c>
      <c r="F55" s="22">
        <f t="shared" si="0"/>
        <v>0</v>
      </c>
      <c r="G55" s="3" t="str">
        <f t="shared" si="1"/>
        <v>Right Censored</v>
      </c>
      <c r="H55" s="24" t="e">
        <f>INDEX(#REF!, MATCH(C55,#REF!,0), 6)</f>
        <v>#REF!</v>
      </c>
      <c r="I55" s="5">
        <v>16528.5255511</v>
      </c>
      <c r="J55" s="24" t="e">
        <f>INDEX(#REF!, MATCH(C55,#REF!,0),15)</f>
        <v>#REF!</v>
      </c>
      <c r="K55" s="8" t="e">
        <f>INDEX([3]Sheet1!$1:$1048576, MATCH(C55,[3]Sheet1!$B:$B,0), 5)</f>
        <v>#N/A</v>
      </c>
      <c r="L55" s="8" t="e">
        <f>INDEX(#REF!, MATCH(C55,#REF!, 0), 8)</f>
        <v>#REF!</v>
      </c>
      <c r="M55" s="27">
        <v>-40.826459999999997</v>
      </c>
      <c r="N55" s="9"/>
      <c r="O55" s="9"/>
      <c r="P55" s="9"/>
      <c r="Q55" s="67" t="e">
        <f>INDEX(#REF!, MATCH(C55,#REF!,0), 3)</f>
        <v>#REF!</v>
      </c>
      <c r="R55" s="9">
        <v>0</v>
      </c>
      <c r="S55" s="27">
        <f t="shared" si="2"/>
        <v>0</v>
      </c>
    </row>
    <row r="56" spans="1:19" x14ac:dyDescent="0.25">
      <c r="A56" s="3">
        <v>55</v>
      </c>
      <c r="B56" s="3" t="s">
        <v>119</v>
      </c>
      <c r="C56" s="3">
        <v>5984</v>
      </c>
      <c r="D56" s="5">
        <f>INDEX('Towns Complete Island Erads'!$1:$1048576, MATCH(Survival_Data!C56,'Towns Complete Island Erads'!A:A,0), 6)</f>
        <v>1997</v>
      </c>
      <c r="E56" s="5">
        <f t="shared" si="3"/>
        <v>97</v>
      </c>
      <c r="F56" s="22">
        <f t="shared" si="0"/>
        <v>1</v>
      </c>
      <c r="G56" s="3" t="str">
        <f t="shared" si="1"/>
        <v>Uncensored</v>
      </c>
      <c r="H56" s="24" t="e">
        <f>INDEX(#REF!, MATCH(C56,#REF!,0), 6)</f>
        <v>#REF!</v>
      </c>
      <c r="I56" s="5">
        <v>12.961934727599999</v>
      </c>
      <c r="J56" s="24" t="e">
        <f>INDEX(#REF!, MATCH(C56,#REF!,0),15)</f>
        <v>#REF!</v>
      </c>
      <c r="K56" s="8">
        <f>INDEX([3]Sheet1!$1:$1048576, MATCH(C56,[3]Sheet1!$B:$B,0), 5)</f>
        <v>-37.691096999999999</v>
      </c>
      <c r="L56" s="8" t="e">
        <f>INDEX(#REF!, MATCH(C56,#REF!, 0), 8)</f>
        <v>#REF!</v>
      </c>
      <c r="M56" s="27">
        <f t="shared" si="4"/>
        <v>-37.691096999999999</v>
      </c>
      <c r="N56" s="9"/>
      <c r="O56" s="9"/>
      <c r="P56" s="9"/>
      <c r="Q56" s="67" t="e">
        <f>INDEX(#REF!, MATCH(C56,#REF!,0), 3)</f>
        <v>#REF!</v>
      </c>
      <c r="R56" s="9"/>
      <c r="S56" s="27">
        <f t="shared" si="2"/>
        <v>0</v>
      </c>
    </row>
    <row r="57" spans="1:19" x14ac:dyDescent="0.25">
      <c r="A57" s="3">
        <v>56</v>
      </c>
      <c r="B57" s="3" t="s">
        <v>121</v>
      </c>
      <c r="C57" s="3">
        <v>1741</v>
      </c>
      <c r="D57" s="5" t="e">
        <f>INDEX('Towns Complete Island Erads'!$1:$1048576, MATCH(Survival_Data!C57,'Towns Complete Island Erads'!A:A,0), 6)</f>
        <v>#N/A</v>
      </c>
      <c r="E57" s="5">
        <f t="shared" si="3"/>
        <v>117</v>
      </c>
      <c r="F57" s="22">
        <f t="shared" si="0"/>
        <v>0</v>
      </c>
      <c r="G57" s="3" t="str">
        <f t="shared" si="1"/>
        <v>Right Censored</v>
      </c>
      <c r="H57" s="24" t="e">
        <f>INDEX(#REF!, MATCH(C57,#REF!,0), 6)</f>
        <v>#REF!</v>
      </c>
      <c r="I57" s="5">
        <v>45.975210285300001</v>
      </c>
      <c r="J57" s="24" t="e">
        <f>INDEX(#REF!, MATCH(C57,#REF!,0),15)</f>
        <v>#REF!</v>
      </c>
      <c r="K57" s="8" t="e">
        <f>INDEX([3]Sheet1!$1:$1048576, MATCH(C57,[3]Sheet1!$B:$B,0), 5)</f>
        <v>#N/A</v>
      </c>
      <c r="L57" s="8" t="e">
        <f>INDEX(#REF!, MATCH(C57,#REF!, 0), 8)</f>
        <v>#REF!</v>
      </c>
      <c r="M57" s="27">
        <v>-46.834651999999998</v>
      </c>
      <c r="N57" s="9"/>
      <c r="O57" s="9"/>
      <c r="P57" s="9"/>
      <c r="Q57" s="67" t="e">
        <f>INDEX(#REF!, MATCH(C57,#REF!,0), 3)</f>
        <v>#REF!</v>
      </c>
      <c r="R57" s="9">
        <v>0</v>
      </c>
      <c r="S57" s="27">
        <f t="shared" si="2"/>
        <v>0</v>
      </c>
    </row>
    <row r="58" spans="1:19" x14ac:dyDescent="0.25">
      <c r="A58" s="3">
        <v>57</v>
      </c>
      <c r="B58" s="3" t="s">
        <v>123</v>
      </c>
      <c r="C58" s="3">
        <v>4271</v>
      </c>
      <c r="D58" s="5" t="e">
        <f>INDEX('Towns Complete Island Erads'!$1:$1048576, MATCH(Survival_Data!C58,'Towns Complete Island Erads'!A:A,0), 6)</f>
        <v>#N/A</v>
      </c>
      <c r="E58" s="5">
        <f t="shared" si="3"/>
        <v>117</v>
      </c>
      <c r="F58" s="22">
        <f t="shared" si="0"/>
        <v>0</v>
      </c>
      <c r="G58" s="3" t="str">
        <f t="shared" si="1"/>
        <v>Right Censored</v>
      </c>
      <c r="H58" s="24" t="e">
        <f>INDEX(#REF!, MATCH(C58,#REF!,0), 6)</f>
        <v>#REF!</v>
      </c>
      <c r="I58" s="5">
        <v>6.4889385338699999</v>
      </c>
      <c r="J58" s="24" t="e">
        <f>INDEX(#REF!, MATCH(C58,#REF!,0),15)</f>
        <v>#REF!</v>
      </c>
      <c r="K58" s="8" t="e">
        <f>INDEX([3]Sheet1!$1:$1048576, MATCH(C58,[3]Sheet1!$B:$B,0), 5)</f>
        <v>#N/A</v>
      </c>
      <c r="L58" s="8" t="e">
        <f>INDEX(#REF!, MATCH(C58,#REF!, 0), 8)</f>
        <v>#REF!</v>
      </c>
      <c r="M58" s="27">
        <v>-45.098303999999999</v>
      </c>
      <c r="N58" s="9"/>
      <c r="O58" s="9"/>
      <c r="P58" s="9"/>
      <c r="Q58" s="67" t="e">
        <f>INDEX(#REF!, MATCH(C58,#REF!,0), 3)</f>
        <v>#REF!</v>
      </c>
      <c r="R58" s="9">
        <v>0</v>
      </c>
      <c r="S58" s="27">
        <f t="shared" si="2"/>
        <v>0</v>
      </c>
    </row>
    <row r="59" spans="1:19" x14ac:dyDescent="0.25">
      <c r="A59" s="3">
        <v>58</v>
      </c>
      <c r="B59" s="3" t="s">
        <v>124</v>
      </c>
      <c r="C59" s="3">
        <v>4065</v>
      </c>
      <c r="D59" s="5" t="e">
        <f>INDEX('Towns Complete Island Erads'!$1:$1048576, MATCH(Survival_Data!C59,'Towns Complete Island Erads'!A:A,0), 6)</f>
        <v>#N/A</v>
      </c>
      <c r="E59" s="5">
        <f t="shared" si="3"/>
        <v>117</v>
      </c>
      <c r="F59" s="22">
        <f t="shared" si="0"/>
        <v>0</v>
      </c>
      <c r="G59" s="3" t="str">
        <f t="shared" si="1"/>
        <v>Right Censored</v>
      </c>
      <c r="H59" s="24" t="e">
        <f>INDEX(#REF!, MATCH(C59,#REF!,0), 6)</f>
        <v>#REF!</v>
      </c>
      <c r="I59" s="5">
        <v>66.036444605200003</v>
      </c>
      <c r="J59" s="24" t="e">
        <f>INDEX(#REF!, MATCH(C59,#REF!,0),15)</f>
        <v>#REF!</v>
      </c>
      <c r="K59" s="8" t="e">
        <f>INDEX([3]Sheet1!$1:$1048576, MATCH(C59,[3]Sheet1!$B:$B,0), 5)</f>
        <v>#N/A</v>
      </c>
      <c r="L59" s="8" t="e">
        <f>INDEX(#REF!, MATCH(C59,#REF!, 0), 8)</f>
        <v>#REF!</v>
      </c>
      <c r="M59" s="27">
        <v>-45.419034000000003</v>
      </c>
      <c r="N59" s="9"/>
      <c r="O59" s="9"/>
      <c r="P59" s="9"/>
      <c r="Q59" s="67" t="e">
        <f>INDEX(#REF!, MATCH(C59,#REF!,0), 3)</f>
        <v>#REF!</v>
      </c>
      <c r="R59" s="9">
        <v>0</v>
      </c>
      <c r="S59" s="27">
        <f t="shared" si="2"/>
        <v>0</v>
      </c>
    </row>
    <row r="60" spans="1:19" x14ac:dyDescent="0.25">
      <c r="A60" s="3">
        <v>59</v>
      </c>
      <c r="B60" s="3" t="s">
        <v>126</v>
      </c>
      <c r="C60" s="3">
        <v>209</v>
      </c>
      <c r="D60" s="5" t="e">
        <f>INDEX('Towns Complete Island Erads'!$1:$1048576, MATCH(Survival_Data!C60,'Towns Complete Island Erads'!A:A,0), 6)</f>
        <v>#N/A</v>
      </c>
      <c r="E60" s="5">
        <f t="shared" si="3"/>
        <v>117</v>
      </c>
      <c r="F60" s="22">
        <f t="shared" si="0"/>
        <v>0</v>
      </c>
      <c r="G60" s="3" t="str">
        <f t="shared" si="1"/>
        <v>Right Censored</v>
      </c>
      <c r="H60" s="24" t="e">
        <f>INDEX(#REF!, MATCH(C60,#REF!,0), 6)</f>
        <v>#REF!</v>
      </c>
      <c r="I60" s="5">
        <v>38.488530024399999</v>
      </c>
      <c r="J60" s="24" t="e">
        <f>INDEX(#REF!, MATCH(C60,#REF!,0),15)</f>
        <v>#REF!</v>
      </c>
      <c r="K60" s="8" t="e">
        <f>INDEX([3]Sheet1!$1:$1048576, MATCH(C60,[3]Sheet1!$B:$B,0), 5)</f>
        <v>#N/A</v>
      </c>
      <c r="L60" s="8" t="e">
        <f>INDEX(#REF!, MATCH(C60,#REF!, 0), 8)</f>
        <v>#REF!</v>
      </c>
      <c r="M60" s="27">
        <v>-45.595717999999998</v>
      </c>
      <c r="N60" s="9"/>
      <c r="O60" s="9"/>
      <c r="P60" s="9"/>
      <c r="Q60" s="67" t="e">
        <f>INDEX(#REF!, MATCH(C60,#REF!,0), 3)</f>
        <v>#REF!</v>
      </c>
      <c r="R60" s="9">
        <v>0</v>
      </c>
      <c r="S60" s="27">
        <f t="shared" si="2"/>
        <v>0</v>
      </c>
    </row>
    <row r="61" spans="1:19" x14ac:dyDescent="0.25">
      <c r="A61" s="3">
        <v>60</v>
      </c>
      <c r="B61" s="3" t="s">
        <v>128</v>
      </c>
      <c r="C61" s="3">
        <v>929</v>
      </c>
      <c r="D61" s="5" t="e">
        <f>INDEX('Towns Complete Island Erads'!$1:$1048576, MATCH(Survival_Data!C61,'Towns Complete Island Erads'!A:A,0), 6)</f>
        <v>#N/A</v>
      </c>
      <c r="E61" s="5">
        <f t="shared" si="3"/>
        <v>117</v>
      </c>
      <c r="F61" s="22">
        <f t="shared" si="0"/>
        <v>0</v>
      </c>
      <c r="G61" s="3" t="str">
        <f t="shared" si="1"/>
        <v>Right Censored</v>
      </c>
      <c r="H61" s="24" t="e">
        <f>INDEX(#REF!, MATCH(C61,#REF!,0), 6)</f>
        <v>#REF!</v>
      </c>
      <c r="I61" s="5">
        <v>16.803837110900002</v>
      </c>
      <c r="J61" s="24" t="e">
        <f>INDEX(#REF!, MATCH(C61,#REF!,0),15)</f>
        <v>#REF!</v>
      </c>
      <c r="K61" s="8" t="e">
        <f>INDEX([3]Sheet1!$1:$1048576, MATCH(C61,[3]Sheet1!$B:$B,0), 5)</f>
        <v>#N/A</v>
      </c>
      <c r="L61" s="8" t="e">
        <f>INDEX(#REF!, MATCH(C61,#REF!, 0), 8)</f>
        <v>#REF!</v>
      </c>
      <c r="M61" s="27">
        <v>-47.239415999999999</v>
      </c>
      <c r="N61" s="9"/>
      <c r="O61" s="9"/>
      <c r="P61" s="9"/>
      <c r="Q61" s="67" t="e">
        <f>INDEX(#REF!, MATCH(C61,#REF!,0), 3)</f>
        <v>#REF!</v>
      </c>
      <c r="R61" s="9">
        <v>0</v>
      </c>
      <c r="S61" s="27">
        <f t="shared" si="2"/>
        <v>0</v>
      </c>
    </row>
    <row r="62" spans="1:19" x14ac:dyDescent="0.25">
      <c r="A62" s="3">
        <v>61</v>
      </c>
      <c r="B62" s="3" t="s">
        <v>129</v>
      </c>
      <c r="C62" s="3">
        <v>1533</v>
      </c>
      <c r="D62" s="5" t="e">
        <f>INDEX('Towns Complete Island Erads'!$1:$1048576, MATCH(Survival_Data!C62,'Towns Complete Island Erads'!A:A,0), 6)</f>
        <v>#N/A</v>
      </c>
      <c r="E62" s="5">
        <f t="shared" si="3"/>
        <v>117</v>
      </c>
      <c r="F62" s="22">
        <f t="shared" si="0"/>
        <v>0</v>
      </c>
      <c r="G62" s="3" t="str">
        <f t="shared" si="1"/>
        <v>Right Censored</v>
      </c>
      <c r="H62" s="24" t="e">
        <f>INDEX(#REF!, MATCH(C62,#REF!,0), 6)</f>
        <v>#REF!</v>
      </c>
      <c r="I62" s="5">
        <v>70.576195750500005</v>
      </c>
      <c r="J62" s="24" t="e">
        <f>INDEX(#REF!, MATCH(C62,#REF!,0),15)</f>
        <v>#REF!</v>
      </c>
      <c r="K62" s="8" t="e">
        <f>INDEX([3]Sheet1!$1:$1048576, MATCH(C62,[3]Sheet1!$B:$B,0), 5)</f>
        <v>#N/A</v>
      </c>
      <c r="L62" s="8" t="e">
        <f>INDEX(#REF!, MATCH(C62,#REF!, 0), 8)</f>
        <v>#REF!</v>
      </c>
      <c r="M62" s="27">
        <v>-46.944012000000001</v>
      </c>
      <c r="N62" s="9"/>
      <c r="O62" s="9"/>
      <c r="P62" s="9"/>
      <c r="Q62" s="67" t="e">
        <f>INDEX(#REF!, MATCH(C62,#REF!,0), 3)</f>
        <v>#REF!</v>
      </c>
      <c r="R62" s="9">
        <v>1</v>
      </c>
      <c r="S62" s="27">
        <f t="shared" si="2"/>
        <v>1</v>
      </c>
    </row>
    <row r="63" spans="1:19" x14ac:dyDescent="0.25">
      <c r="A63" s="3">
        <v>62</v>
      </c>
      <c r="B63" s="3" t="s">
        <v>131</v>
      </c>
      <c r="C63" s="3">
        <v>4073</v>
      </c>
      <c r="D63" s="5" t="e">
        <f>INDEX('Towns Complete Island Erads'!$1:$1048576, MATCH(Survival_Data!C63,'Towns Complete Island Erads'!A:A,0), 6)</f>
        <v>#N/A</v>
      </c>
      <c r="E63" s="5">
        <f t="shared" si="3"/>
        <v>117</v>
      </c>
      <c r="F63" s="22">
        <f t="shared" si="0"/>
        <v>0</v>
      </c>
      <c r="G63" s="3" t="str">
        <f t="shared" si="1"/>
        <v>Right Censored</v>
      </c>
      <c r="H63" s="24" t="e">
        <f>INDEX(#REF!, MATCH(C63,#REF!,0), 6)</f>
        <v>#REF!</v>
      </c>
      <c r="I63" s="5">
        <v>12.3324054544</v>
      </c>
      <c r="J63" s="24" t="e">
        <f>INDEX(#REF!, MATCH(C63,#REF!,0),15)</f>
        <v>#REF!</v>
      </c>
      <c r="K63" s="8" t="e">
        <f>INDEX([3]Sheet1!$1:$1048576, MATCH(C63,[3]Sheet1!$B:$B,0), 5)</f>
        <v>#N/A</v>
      </c>
      <c r="L63" s="8" t="e">
        <f>INDEX(#REF!, MATCH(C63,#REF!, 0), 8)</f>
        <v>#REF!</v>
      </c>
      <c r="M63" s="27">
        <v>-45.392938999999998</v>
      </c>
      <c r="N63" s="9"/>
      <c r="O63" s="9"/>
      <c r="P63" s="9"/>
      <c r="Q63" s="67" t="e">
        <f>INDEX(#REF!, MATCH(C63,#REF!,0), 3)</f>
        <v>#REF!</v>
      </c>
      <c r="R63" s="9">
        <v>0</v>
      </c>
      <c r="S63" s="27">
        <f t="shared" si="2"/>
        <v>0</v>
      </c>
    </row>
    <row r="64" spans="1:19" x14ac:dyDescent="0.25">
      <c r="A64" s="3">
        <v>63</v>
      </c>
      <c r="B64" s="3" t="s">
        <v>132</v>
      </c>
      <c r="C64" s="3">
        <v>3552</v>
      </c>
      <c r="D64" s="5" t="e">
        <f>INDEX('Towns Complete Island Erads'!$1:$1048576, MATCH(Survival_Data!C64,'Towns Complete Island Erads'!A:A,0), 6)</f>
        <v>#N/A</v>
      </c>
      <c r="E64" s="5">
        <f t="shared" si="3"/>
        <v>117</v>
      </c>
      <c r="F64" s="22">
        <f t="shared" si="0"/>
        <v>0</v>
      </c>
      <c r="G64" s="3" t="str">
        <f t="shared" si="1"/>
        <v>Right Censored</v>
      </c>
      <c r="H64" s="24" t="e">
        <f>INDEX(#REF!, MATCH(C64,#REF!,0), 6)</f>
        <v>#REF!</v>
      </c>
      <c r="I64" s="5">
        <v>22.507637107899999</v>
      </c>
      <c r="J64" s="24" t="e">
        <f>INDEX(#REF!, MATCH(C64,#REF!,0),15)</f>
        <v>#REF!</v>
      </c>
      <c r="K64" s="8" t="e">
        <f>INDEX([3]Sheet1!$1:$1048576, MATCH(C64,[3]Sheet1!$B:$B,0), 5)</f>
        <v>#N/A</v>
      </c>
      <c r="L64" s="8" t="e">
        <f>INDEX(#REF!, MATCH(C64,#REF!, 0), 8)</f>
        <v>#REF!</v>
      </c>
      <c r="M64" s="27">
        <v>-45.758426</v>
      </c>
      <c r="N64" s="9"/>
      <c r="O64" s="9"/>
      <c r="P64" s="9"/>
      <c r="Q64" s="67" t="e">
        <f>INDEX(#REF!, MATCH(C64,#REF!,0), 3)</f>
        <v>#REF!</v>
      </c>
      <c r="R64" s="9">
        <v>0</v>
      </c>
      <c r="S64" s="27">
        <f t="shared" si="2"/>
        <v>0</v>
      </c>
    </row>
    <row r="65" spans="1:19" x14ac:dyDescent="0.25">
      <c r="A65" s="3">
        <v>64</v>
      </c>
      <c r="B65" s="3" t="s">
        <v>133</v>
      </c>
      <c r="C65" s="3">
        <v>8585</v>
      </c>
      <c r="D65" s="5" t="e">
        <f>INDEX('Towns Complete Island Erads'!$1:$1048576, MATCH(Survival_Data!C65,'Towns Complete Island Erads'!A:A,0), 6)</f>
        <v>#N/A</v>
      </c>
      <c r="E65" s="5">
        <f t="shared" si="3"/>
        <v>117</v>
      </c>
      <c r="F65" s="22">
        <f t="shared" si="0"/>
        <v>0</v>
      </c>
      <c r="G65" s="3" t="str">
        <f t="shared" si="1"/>
        <v>Right Censored</v>
      </c>
      <c r="H65" s="24" t="e">
        <f>INDEX(#REF!, MATCH(C65,#REF!,0), 6)</f>
        <v>#REF!</v>
      </c>
      <c r="I65" s="5">
        <v>34.5264712914</v>
      </c>
      <c r="J65" s="24" t="e">
        <f>INDEX(#REF!, MATCH(C65,#REF!,0),15)</f>
        <v>#REF!</v>
      </c>
      <c r="K65" s="8" t="e">
        <f>INDEX([3]Sheet1!$1:$1048576, MATCH(C65,[3]Sheet1!$B:$B,0), 5)</f>
        <v>#N/A</v>
      </c>
      <c r="L65" s="8" t="e">
        <f>INDEX(#REF!, MATCH(C65,#REF!, 0), 8)</f>
        <v>#REF!</v>
      </c>
      <c r="M65" s="27">
        <v>-34.978400000000001</v>
      </c>
      <c r="N65" s="9"/>
      <c r="O65" s="9"/>
      <c r="P65" s="9"/>
      <c r="Q65" s="67" t="e">
        <f>INDEX(#REF!, MATCH(C65,#REF!,0), 3)</f>
        <v>#REF!</v>
      </c>
      <c r="R65" s="9">
        <v>0</v>
      </c>
      <c r="S65" s="27">
        <f t="shared" si="2"/>
        <v>0</v>
      </c>
    </row>
    <row r="66" spans="1:19" x14ac:dyDescent="0.25">
      <c r="A66" s="3">
        <v>65</v>
      </c>
      <c r="B66" s="3" t="s">
        <v>135</v>
      </c>
      <c r="C66" s="3">
        <v>5369</v>
      </c>
      <c r="D66" s="5" t="e">
        <f>INDEX('Towns Complete Island Erads'!$1:$1048576, MATCH(Survival_Data!C66,'Towns Complete Island Erads'!A:A,0), 6)</f>
        <v>#N/A</v>
      </c>
      <c r="E66" s="5">
        <f t="shared" si="3"/>
        <v>117</v>
      </c>
      <c r="F66" s="22">
        <f t="shared" si="0"/>
        <v>0</v>
      </c>
      <c r="G66" s="3" t="str">
        <f t="shared" si="1"/>
        <v>Right Censored</v>
      </c>
      <c r="H66" s="24" t="e">
        <f>INDEX(#REF!, MATCH(C66,#REF!,0), 6)</f>
        <v>#REF!</v>
      </c>
      <c r="I66" s="5">
        <v>766.795138812</v>
      </c>
      <c r="J66" s="24" t="e">
        <f>INDEX(#REF!, MATCH(C66,#REF!,0),15)</f>
        <v>#REF!</v>
      </c>
      <c r="K66" s="8" t="e">
        <f>INDEX([3]Sheet1!$1:$1048576, MATCH(C66,[3]Sheet1!$B:$B,0), 5)</f>
        <v>#N/A</v>
      </c>
      <c r="L66" s="8" t="e">
        <f>INDEX(#REF!, MATCH(C66,#REF!, 0), 8)</f>
        <v>#REF!</v>
      </c>
      <c r="M66" s="27">
        <v>-40.966948000000002</v>
      </c>
      <c r="N66" s="9"/>
      <c r="O66" s="9"/>
      <c r="P66" s="9"/>
      <c r="Q66" s="67" t="e">
        <f>INDEX(#REF!, MATCH(C66,#REF!,0), 3)</f>
        <v>#REF!</v>
      </c>
      <c r="R66" s="9">
        <v>0</v>
      </c>
      <c r="S66" s="27">
        <f t="shared" si="2"/>
        <v>0</v>
      </c>
    </row>
    <row r="67" spans="1:19" x14ac:dyDescent="0.25">
      <c r="A67" s="3">
        <v>66</v>
      </c>
      <c r="B67" s="3" t="s">
        <v>137</v>
      </c>
      <c r="C67" s="3">
        <v>2836</v>
      </c>
      <c r="D67" s="5" t="e">
        <f>INDEX('Towns Complete Island Erads'!$1:$1048576, MATCH(Survival_Data!C67,'Towns Complete Island Erads'!A:A,0), 6)</f>
        <v>#N/A</v>
      </c>
      <c r="E67" s="5">
        <f t="shared" ref="E67:E130" si="5">IF(ISNUMBER(D67),D67-1900,IF(ISTEXT(D67),D67,IF(ISNA(D67),117,D67)))</f>
        <v>117</v>
      </c>
      <c r="F67" s="22">
        <f t="shared" ref="F67:F130" si="6">IF(AND(E67=117, ISNA(D67)), 0,1)</f>
        <v>0</v>
      </c>
      <c r="G67" s="3" t="str">
        <f t="shared" ref="G67:G130" si="7">IF(OR(F67=0, ISTEXT(E67)), "Right Censored", "Uncensored")</f>
        <v>Right Censored</v>
      </c>
      <c r="H67" s="24" t="e">
        <f>INDEX(#REF!, MATCH(C67,#REF!,0), 6)</f>
        <v>#REF!</v>
      </c>
      <c r="I67" s="5">
        <v>6.4992413968599996</v>
      </c>
      <c r="J67" s="24" t="e">
        <f>INDEX(#REF!, MATCH(C67,#REF!,0),15)</f>
        <v>#REF!</v>
      </c>
      <c r="K67" s="8" t="e">
        <f>INDEX([3]Sheet1!$1:$1048576, MATCH(C67,[3]Sheet1!$B:$B,0), 5)</f>
        <v>#N/A</v>
      </c>
      <c r="L67" s="8" t="e">
        <f>INDEX(#REF!, MATCH(C67,#REF!, 0), 8)</f>
        <v>#REF!</v>
      </c>
      <c r="M67" s="27">
        <v>-46.032316999999999</v>
      </c>
      <c r="N67" s="9"/>
      <c r="O67" s="9"/>
      <c r="P67" s="9"/>
      <c r="Q67" s="67" t="e">
        <f>INDEX(#REF!, MATCH(C67,#REF!,0), 3)</f>
        <v>#REF!</v>
      </c>
      <c r="R67" s="9">
        <v>0</v>
      </c>
      <c r="S67" s="27">
        <f t="shared" ref="S67:S130" si="8">IF(ISERROR(Q67),R67,Q67)</f>
        <v>0</v>
      </c>
    </row>
    <row r="68" spans="1:19" x14ac:dyDescent="0.25">
      <c r="A68" s="3">
        <v>67</v>
      </c>
      <c r="B68" s="3" t="s">
        <v>138</v>
      </c>
      <c r="C68" s="3">
        <v>3927</v>
      </c>
      <c r="D68" s="5" t="e">
        <f>INDEX('Towns Complete Island Erads'!$1:$1048576, MATCH(Survival_Data!C68,'Towns Complete Island Erads'!A:A,0), 6)</f>
        <v>#N/A</v>
      </c>
      <c r="E68" s="5">
        <f t="shared" si="5"/>
        <v>117</v>
      </c>
      <c r="F68" s="22">
        <f t="shared" si="6"/>
        <v>0</v>
      </c>
      <c r="G68" s="3" t="str">
        <f t="shared" si="7"/>
        <v>Right Censored</v>
      </c>
      <c r="H68" s="24" t="e">
        <f>INDEX(#REF!, MATCH(C68,#REF!,0), 6)</f>
        <v>#REF!</v>
      </c>
      <c r="I68" s="5">
        <v>24.7419970242</v>
      </c>
      <c r="J68" s="24" t="e">
        <f>INDEX(#REF!, MATCH(C68,#REF!,0),15)</f>
        <v>#REF!</v>
      </c>
      <c r="K68" s="8" t="e">
        <f>INDEX([3]Sheet1!$1:$1048576, MATCH(C68,[3]Sheet1!$B:$B,0), 5)</f>
        <v>#N/A</v>
      </c>
      <c r="L68" s="8" t="e">
        <f>INDEX(#REF!, MATCH(C68,#REF!, 0), 8)</f>
        <v>#REF!</v>
      </c>
      <c r="M68" s="27">
        <v>-45.600758999999996</v>
      </c>
      <c r="N68" s="9"/>
      <c r="O68" s="9"/>
      <c r="P68" s="9"/>
      <c r="Q68" s="67" t="e">
        <f>INDEX(#REF!, MATCH(C68,#REF!,0), 3)</f>
        <v>#REF!</v>
      </c>
      <c r="R68" s="9">
        <v>0</v>
      </c>
      <c r="S68" s="27">
        <f t="shared" si="8"/>
        <v>0</v>
      </c>
    </row>
    <row r="69" spans="1:19" x14ac:dyDescent="0.25">
      <c r="A69" s="3">
        <v>68</v>
      </c>
      <c r="B69" s="3" t="s">
        <v>138</v>
      </c>
      <c r="C69" s="3">
        <v>3928</v>
      </c>
      <c r="D69" s="5" t="e">
        <f>INDEX('Towns Complete Island Erads'!$1:$1048576, MATCH(Survival_Data!C69,'Towns Complete Island Erads'!A:A,0), 6)</f>
        <v>#N/A</v>
      </c>
      <c r="E69" s="5">
        <f t="shared" si="5"/>
        <v>117</v>
      </c>
      <c r="F69" s="22">
        <f t="shared" si="6"/>
        <v>0</v>
      </c>
      <c r="G69" s="3" t="str">
        <f t="shared" si="7"/>
        <v>Right Censored</v>
      </c>
      <c r="H69" s="24" t="e">
        <f>INDEX(#REF!, MATCH(C69,#REF!,0), 6)</f>
        <v>#REF!</v>
      </c>
      <c r="I69" s="5">
        <v>5.8255971925600001</v>
      </c>
      <c r="J69" s="24" t="e">
        <f>INDEX(#REF!, MATCH(C69,#REF!,0),15)</f>
        <v>#REF!</v>
      </c>
      <c r="K69" s="8" t="e">
        <f>INDEX([3]Sheet1!$1:$1048576, MATCH(C69,[3]Sheet1!$B:$B,0), 5)</f>
        <v>#N/A</v>
      </c>
      <c r="L69" s="8" t="e">
        <f>INDEX(#REF!, MATCH(C69,#REF!, 0), 8)</f>
        <v>#REF!</v>
      </c>
      <c r="M69" s="27">
        <v>-45.5991</v>
      </c>
      <c r="N69" s="9"/>
      <c r="O69" s="9"/>
      <c r="P69" s="9"/>
      <c r="Q69" s="67" t="e">
        <f>INDEX(#REF!, MATCH(C69,#REF!,0), 3)</f>
        <v>#REF!</v>
      </c>
      <c r="R69" s="9">
        <v>0</v>
      </c>
      <c r="S69" s="27">
        <f t="shared" si="8"/>
        <v>0</v>
      </c>
    </row>
    <row r="70" spans="1:19" x14ac:dyDescent="0.25">
      <c r="A70" s="3">
        <v>69</v>
      </c>
      <c r="B70" s="3" t="s">
        <v>138</v>
      </c>
      <c r="C70" s="3">
        <v>3933</v>
      </c>
      <c r="D70" s="5" t="e">
        <f>INDEX('Towns Complete Island Erads'!$1:$1048576, MATCH(Survival_Data!C70,'Towns Complete Island Erads'!A:A,0), 6)</f>
        <v>#N/A</v>
      </c>
      <c r="E70" s="5">
        <f t="shared" si="5"/>
        <v>117</v>
      </c>
      <c r="F70" s="22">
        <f t="shared" si="6"/>
        <v>0</v>
      </c>
      <c r="G70" s="3" t="str">
        <f t="shared" si="7"/>
        <v>Right Censored</v>
      </c>
      <c r="H70" s="24" t="e">
        <f>INDEX(#REF!, MATCH(C70,#REF!,0), 6)</f>
        <v>#REF!</v>
      </c>
      <c r="I70" s="5">
        <v>19.547531966600001</v>
      </c>
      <c r="J70" s="24" t="e">
        <f>INDEX(#REF!, MATCH(C70,#REF!,0),15)</f>
        <v>#REF!</v>
      </c>
      <c r="K70" s="8" t="e">
        <f>INDEX([3]Sheet1!$1:$1048576, MATCH(C70,[3]Sheet1!$B:$B,0), 5)</f>
        <v>#N/A</v>
      </c>
      <c r="L70" s="8" t="e">
        <f>INDEX(#REF!, MATCH(C70,#REF!, 0), 8)</f>
        <v>#REF!</v>
      </c>
      <c r="M70" s="27">
        <v>-45.596294</v>
      </c>
      <c r="N70" s="9"/>
      <c r="O70" s="9"/>
      <c r="P70" s="9"/>
      <c r="Q70" s="67" t="e">
        <f>INDEX(#REF!, MATCH(C70,#REF!,0), 3)</f>
        <v>#REF!</v>
      </c>
      <c r="R70" s="9">
        <v>0</v>
      </c>
      <c r="S70" s="27">
        <f t="shared" si="8"/>
        <v>0</v>
      </c>
    </row>
    <row r="71" spans="1:19" x14ac:dyDescent="0.25">
      <c r="A71" s="3">
        <v>70</v>
      </c>
      <c r="B71" s="3" t="s">
        <v>138</v>
      </c>
      <c r="C71" s="3">
        <v>3929</v>
      </c>
      <c r="D71" s="5" t="e">
        <f>INDEX('Towns Complete Island Erads'!$1:$1048576, MATCH(Survival_Data!C71,'Towns Complete Island Erads'!A:A,0), 6)</f>
        <v>#N/A</v>
      </c>
      <c r="E71" s="5">
        <f t="shared" si="5"/>
        <v>117</v>
      </c>
      <c r="F71" s="22">
        <f t="shared" si="6"/>
        <v>0</v>
      </c>
      <c r="G71" s="3" t="str">
        <f t="shared" si="7"/>
        <v>Right Censored</v>
      </c>
      <c r="H71" s="24" t="e">
        <f>INDEX(#REF!, MATCH(C71,#REF!,0), 6)</f>
        <v>#REF!</v>
      </c>
      <c r="I71" s="5">
        <v>4.5692678312000004</v>
      </c>
      <c r="J71" s="24" t="e">
        <f>INDEX(#REF!, MATCH(C71,#REF!,0),15)</f>
        <v>#REF!</v>
      </c>
      <c r="K71" s="8" t="e">
        <f>INDEX([3]Sheet1!$1:$1048576, MATCH(C71,[3]Sheet1!$B:$B,0), 5)</f>
        <v>#N/A</v>
      </c>
      <c r="L71" s="8" t="e">
        <f>INDEX(#REF!, MATCH(C71,#REF!, 0), 8)</f>
        <v>#REF!</v>
      </c>
      <c r="M71" s="27">
        <v>-45.598663999999999</v>
      </c>
      <c r="N71" s="9"/>
      <c r="O71" s="9"/>
      <c r="P71" s="9"/>
      <c r="Q71" s="67" t="e">
        <f>INDEX(#REF!, MATCH(C71,#REF!,0), 3)</f>
        <v>#REF!</v>
      </c>
      <c r="R71" s="9">
        <v>0</v>
      </c>
      <c r="S71" s="27">
        <f t="shared" si="8"/>
        <v>0</v>
      </c>
    </row>
    <row r="72" spans="1:19" x14ac:dyDescent="0.25">
      <c r="A72" s="3">
        <v>71</v>
      </c>
      <c r="B72" s="3" t="s">
        <v>141</v>
      </c>
      <c r="C72" s="3">
        <v>6948</v>
      </c>
      <c r="D72" s="5" t="e">
        <f>INDEX('Towns Complete Island Erads'!$1:$1048576, MATCH(Survival_Data!C72,'Towns Complete Island Erads'!A:A,0), 6)</f>
        <v>#N/A</v>
      </c>
      <c r="E72" s="5">
        <f t="shared" si="5"/>
        <v>117</v>
      </c>
      <c r="F72" s="22">
        <f t="shared" si="6"/>
        <v>0</v>
      </c>
      <c r="G72" s="3" t="str">
        <f t="shared" si="7"/>
        <v>Right Censored</v>
      </c>
      <c r="H72" s="24" t="e">
        <f>INDEX(#REF!, MATCH(C72,#REF!,0), 6)</f>
        <v>#REF!</v>
      </c>
      <c r="I72" s="5">
        <v>13.381326118800001</v>
      </c>
      <c r="J72" s="24" t="e">
        <f>INDEX(#REF!, MATCH(C72,#REF!,0),15)</f>
        <v>#REF!</v>
      </c>
      <c r="K72" s="8" t="e">
        <f>INDEX([3]Sheet1!$1:$1048576, MATCH(C72,[3]Sheet1!$B:$B,0), 5)</f>
        <v>#N/A</v>
      </c>
      <c r="L72" s="8" t="e">
        <f>INDEX(#REF!, MATCH(C72,#REF!, 0), 8)</f>
        <v>#REF!</v>
      </c>
      <c r="M72" s="27" t="e">
        <f t="shared" ref="M72:M131" si="9">IF(ISNUMBER(L72),L72,IF(ISNUMBER(K72),K72,IF(ISNUMBER(J72),J72,L72)))</f>
        <v>#REF!</v>
      </c>
      <c r="N72" s="9"/>
      <c r="O72" s="9"/>
      <c r="P72" s="9"/>
      <c r="Q72" s="67" t="e">
        <f>INDEX(#REF!, MATCH(C72,#REF!,0), 3)</f>
        <v>#REF!</v>
      </c>
      <c r="R72" s="9"/>
      <c r="S72" s="27">
        <f t="shared" si="8"/>
        <v>0</v>
      </c>
    </row>
    <row r="73" spans="1:19" x14ac:dyDescent="0.25">
      <c r="A73" s="3">
        <v>72</v>
      </c>
      <c r="B73" s="3" t="s">
        <v>143</v>
      </c>
      <c r="C73" s="3">
        <v>1545</v>
      </c>
      <c r="D73" s="5" t="e">
        <f>INDEX('Towns Complete Island Erads'!$1:$1048576, MATCH(Survival_Data!C73,'Towns Complete Island Erads'!A:A,0), 6)</f>
        <v>#N/A</v>
      </c>
      <c r="E73" s="5">
        <f t="shared" si="5"/>
        <v>117</v>
      </c>
      <c r="F73" s="22">
        <f t="shared" si="6"/>
        <v>0</v>
      </c>
      <c r="G73" s="3" t="str">
        <f t="shared" si="7"/>
        <v>Right Censored</v>
      </c>
      <c r="H73" s="24" t="e">
        <f>INDEX(#REF!, MATCH(C73,#REF!,0), 6)</f>
        <v>#REF!</v>
      </c>
      <c r="I73" s="5">
        <v>10.1930582754</v>
      </c>
      <c r="J73" s="24" t="e">
        <f>INDEX(#REF!, MATCH(C73,#REF!,0),15)</f>
        <v>#REF!</v>
      </c>
      <c r="K73" s="8" t="e">
        <f>INDEX([3]Sheet1!$1:$1048576, MATCH(C73,[3]Sheet1!$B:$B,0), 5)</f>
        <v>#N/A</v>
      </c>
      <c r="L73" s="8" t="e">
        <f>INDEX(#REF!, MATCH(C73,#REF!, 0), 8)</f>
        <v>#REF!</v>
      </c>
      <c r="M73" s="27">
        <v>-46.957366</v>
      </c>
      <c r="N73" s="9"/>
      <c r="O73" s="9"/>
      <c r="P73" s="9"/>
      <c r="Q73" s="67" t="e">
        <f>INDEX(#REF!, MATCH(C73,#REF!,0), 3)</f>
        <v>#REF!</v>
      </c>
      <c r="R73" s="9">
        <v>0</v>
      </c>
      <c r="S73" s="27">
        <f t="shared" si="8"/>
        <v>0</v>
      </c>
    </row>
    <row r="74" spans="1:19" x14ac:dyDescent="0.25">
      <c r="A74" s="3">
        <v>73</v>
      </c>
      <c r="B74" s="3" t="s">
        <v>144</v>
      </c>
      <c r="C74" s="3">
        <v>2952</v>
      </c>
      <c r="D74" s="5" t="e">
        <f>INDEX('Towns Complete Island Erads'!$1:$1048576, MATCH(Survival_Data!C74,'Towns Complete Island Erads'!A:A,0), 6)</f>
        <v>#N/A</v>
      </c>
      <c r="E74" s="5">
        <f t="shared" si="5"/>
        <v>117</v>
      </c>
      <c r="F74" s="22">
        <f t="shared" si="6"/>
        <v>0</v>
      </c>
      <c r="G74" s="3" t="str">
        <f t="shared" si="7"/>
        <v>Right Censored</v>
      </c>
      <c r="H74" s="24" t="e">
        <f>INDEX(#REF!, MATCH(C74,#REF!,0), 6)</f>
        <v>#REF!</v>
      </c>
      <c r="I74" s="5">
        <v>740.23380537699995</v>
      </c>
      <c r="J74" s="24" t="e">
        <f>INDEX(#REF!, MATCH(C74,#REF!,0),15)</f>
        <v>#REF!</v>
      </c>
      <c r="K74" s="8" t="e">
        <f>INDEX([3]Sheet1!$1:$1048576, MATCH(C74,[3]Sheet1!$B:$B,0), 5)</f>
        <v>#N/A</v>
      </c>
      <c r="L74" s="8" t="e">
        <f>INDEX(#REF!, MATCH(C74,#REF!, 0), 8)</f>
        <v>#REF!</v>
      </c>
      <c r="M74" s="27" t="e">
        <f t="shared" si="9"/>
        <v>#REF!</v>
      </c>
      <c r="N74" s="9"/>
      <c r="O74" s="9"/>
      <c r="P74" s="9"/>
      <c r="Q74" s="67" t="e">
        <f>INDEX(#REF!, MATCH(C74,#REF!,0), 3)</f>
        <v>#REF!</v>
      </c>
      <c r="R74" s="9"/>
      <c r="S74" s="27">
        <f t="shared" si="8"/>
        <v>0</v>
      </c>
    </row>
    <row r="75" spans="1:19" x14ac:dyDescent="0.25">
      <c r="A75" s="3">
        <v>74</v>
      </c>
      <c r="B75" s="3" t="s">
        <v>145</v>
      </c>
      <c r="C75" s="3">
        <v>1901</v>
      </c>
      <c r="D75" s="5" t="e">
        <f>INDEX('Towns Complete Island Erads'!$1:$1048576, MATCH(Survival_Data!C75,'Towns Complete Island Erads'!A:A,0), 6)</f>
        <v>#N/A</v>
      </c>
      <c r="E75" s="5">
        <f t="shared" si="5"/>
        <v>117</v>
      </c>
      <c r="F75" s="22">
        <f t="shared" si="6"/>
        <v>0</v>
      </c>
      <c r="G75" s="3" t="str">
        <f t="shared" si="7"/>
        <v>Right Censored</v>
      </c>
      <c r="H75" s="24" t="e">
        <f>INDEX(#REF!, MATCH(C75,#REF!,0), 6)</f>
        <v>#REF!</v>
      </c>
      <c r="I75" s="5">
        <v>77.061099413700006</v>
      </c>
      <c r="J75" s="24" t="e">
        <f>INDEX(#REF!, MATCH(C75,#REF!,0),15)</f>
        <v>#REF!</v>
      </c>
      <c r="K75" s="8" t="e">
        <f>INDEX([3]Sheet1!$1:$1048576, MATCH(C75,[3]Sheet1!$B:$B,0), 5)</f>
        <v>#N/A</v>
      </c>
      <c r="L75" s="8" t="e">
        <f>INDEX(#REF!, MATCH(C75,#REF!, 0), 8)</f>
        <v>#REF!</v>
      </c>
      <c r="M75" s="27">
        <v>-46.768889000000001</v>
      </c>
      <c r="N75" s="9"/>
      <c r="O75" s="9"/>
      <c r="P75" s="9"/>
      <c r="Q75" s="67" t="e">
        <f>INDEX(#REF!, MATCH(C75,#REF!,0), 3)</f>
        <v>#REF!</v>
      </c>
      <c r="R75" s="9">
        <v>0</v>
      </c>
      <c r="S75" s="27">
        <f t="shared" si="8"/>
        <v>0</v>
      </c>
    </row>
    <row r="76" spans="1:19" x14ac:dyDescent="0.25">
      <c r="A76" s="3">
        <v>75</v>
      </c>
      <c r="B76" s="3" t="s">
        <v>147</v>
      </c>
      <c r="C76" s="3">
        <v>1548</v>
      </c>
      <c r="D76" s="5" t="e">
        <f>INDEX('Towns Complete Island Erads'!$1:$1048576, MATCH(Survival_Data!C76,'Towns Complete Island Erads'!A:A,0), 6)</f>
        <v>#N/A</v>
      </c>
      <c r="E76" s="5">
        <f t="shared" si="5"/>
        <v>117</v>
      </c>
      <c r="F76" s="22">
        <f t="shared" si="6"/>
        <v>0</v>
      </c>
      <c r="G76" s="3" t="str">
        <f t="shared" si="7"/>
        <v>Right Censored</v>
      </c>
      <c r="H76" s="24" t="e">
        <f>INDEX(#REF!, MATCH(C76,#REF!,0), 6)</f>
        <v>#REF!</v>
      </c>
      <c r="I76" s="5">
        <v>7.3904645268799998</v>
      </c>
      <c r="J76" s="24" t="e">
        <f>INDEX(#REF!, MATCH(C76,#REF!,0),15)</f>
        <v>#REF!</v>
      </c>
      <c r="K76" s="8" t="e">
        <f>INDEX([3]Sheet1!$1:$1048576, MATCH(C76,[3]Sheet1!$B:$B,0), 5)</f>
        <v>#N/A</v>
      </c>
      <c r="L76" s="8" t="e">
        <f>INDEX(#REF!, MATCH(C76,#REF!, 0), 8)</f>
        <v>#REF!</v>
      </c>
      <c r="M76" s="27">
        <v>-46.953113999999999</v>
      </c>
      <c r="N76" s="9"/>
      <c r="O76" s="9"/>
      <c r="P76" s="9"/>
      <c r="Q76" s="67" t="e">
        <f>INDEX(#REF!, MATCH(C76,#REF!,0), 3)</f>
        <v>#REF!</v>
      </c>
      <c r="R76" s="9">
        <v>0</v>
      </c>
      <c r="S76" s="27">
        <f t="shared" si="8"/>
        <v>0</v>
      </c>
    </row>
    <row r="77" spans="1:19" x14ac:dyDescent="0.25">
      <c r="A77" s="3">
        <v>76</v>
      </c>
      <c r="B77" s="3" t="s">
        <v>148</v>
      </c>
      <c r="C77" s="3">
        <v>7242</v>
      </c>
      <c r="D77" s="5" t="e">
        <f>INDEX('Towns Complete Island Erads'!$1:$1048576, MATCH(Survival_Data!C77,'Towns Complete Island Erads'!A:A,0), 6)</f>
        <v>#N/A</v>
      </c>
      <c r="E77" s="5">
        <f t="shared" si="5"/>
        <v>117</v>
      </c>
      <c r="F77" s="22">
        <f t="shared" si="6"/>
        <v>0</v>
      </c>
      <c r="G77" s="3" t="str">
        <f t="shared" si="7"/>
        <v>Right Censored</v>
      </c>
      <c r="H77" s="24" t="e">
        <f>INDEX(#REF!, MATCH(C77,#REF!,0), 6)</f>
        <v>#REF!</v>
      </c>
      <c r="I77" s="5">
        <v>70.529010869000004</v>
      </c>
      <c r="J77" s="24" t="e">
        <f>INDEX(#REF!, MATCH(C77,#REF!,0),15)</f>
        <v>#REF!</v>
      </c>
      <c r="K77" s="8" t="e">
        <f>INDEX([3]Sheet1!$1:$1048576, MATCH(C77,[3]Sheet1!$B:$B,0), 5)</f>
        <v>#N/A</v>
      </c>
      <c r="L77" s="8" t="e">
        <f>INDEX(#REF!, MATCH(C77,#REF!, 0), 8)</f>
        <v>#REF!</v>
      </c>
      <c r="M77" s="27">
        <v>-36.034221000000002</v>
      </c>
      <c r="N77" s="9"/>
      <c r="O77" s="9"/>
      <c r="P77" s="9"/>
      <c r="Q77" s="67" t="e">
        <f>INDEX(#REF!, MATCH(C77,#REF!,0), 3)</f>
        <v>#REF!</v>
      </c>
      <c r="R77" s="9">
        <v>0</v>
      </c>
      <c r="S77" s="27">
        <f t="shared" si="8"/>
        <v>0</v>
      </c>
    </row>
    <row r="78" spans="1:19" x14ac:dyDescent="0.25">
      <c r="A78" s="3">
        <v>77</v>
      </c>
      <c r="B78" s="3" t="s">
        <v>149</v>
      </c>
      <c r="C78" s="3">
        <v>7217</v>
      </c>
      <c r="D78" s="5" t="e">
        <f>INDEX('Towns Complete Island Erads'!$1:$1048576, MATCH(Survival_Data!C78,'Towns Complete Island Erads'!A:A,0), 6)</f>
        <v>#N/A</v>
      </c>
      <c r="E78" s="5">
        <f t="shared" si="5"/>
        <v>117</v>
      </c>
      <c r="F78" s="22">
        <f t="shared" si="6"/>
        <v>0</v>
      </c>
      <c r="G78" s="3" t="str">
        <f t="shared" si="7"/>
        <v>Right Censored</v>
      </c>
      <c r="H78" s="24" t="e">
        <f>INDEX(#REF!, MATCH(C78,#REF!,0), 6)</f>
        <v>#REF!</v>
      </c>
      <c r="I78" s="5">
        <v>27721.148711900001</v>
      </c>
      <c r="J78" s="24" t="e">
        <f>INDEX(#REF!, MATCH(C78,#REF!,0),15)</f>
        <v>#REF!</v>
      </c>
      <c r="K78" s="8" t="e">
        <f>INDEX([3]Sheet1!$1:$1048576, MATCH(C78,[3]Sheet1!$B:$B,0), 5)</f>
        <v>#N/A</v>
      </c>
      <c r="L78" s="8" t="e">
        <f>INDEX(#REF!, MATCH(C78,#REF!, 0), 8)</f>
        <v>#REF!</v>
      </c>
      <c r="M78" s="27" t="e">
        <f t="shared" si="9"/>
        <v>#REF!</v>
      </c>
      <c r="N78" s="9"/>
      <c r="O78" s="9"/>
      <c r="P78" s="9"/>
      <c r="Q78" s="67" t="e">
        <f>INDEX(#REF!, MATCH(C78,#REF!,0), 3)</f>
        <v>#REF!</v>
      </c>
      <c r="R78" s="9"/>
      <c r="S78" s="27">
        <f t="shared" si="8"/>
        <v>0</v>
      </c>
    </row>
    <row r="79" spans="1:19" x14ac:dyDescent="0.25">
      <c r="A79" s="3">
        <v>78</v>
      </c>
      <c r="B79" s="3" t="s">
        <v>152</v>
      </c>
      <c r="C79" s="3">
        <v>6964</v>
      </c>
      <c r="D79" s="5" t="e">
        <f>INDEX('Towns Complete Island Erads'!$1:$1048576, MATCH(Survival_Data!C79,'Towns Complete Island Erads'!A:A,0), 6)</f>
        <v>#N/A</v>
      </c>
      <c r="E79" s="5">
        <f t="shared" si="5"/>
        <v>117</v>
      </c>
      <c r="F79" s="22">
        <f t="shared" si="6"/>
        <v>0</v>
      </c>
      <c r="G79" s="3" t="str">
        <f t="shared" si="7"/>
        <v>Right Censored</v>
      </c>
      <c r="H79" s="24" t="e">
        <f>INDEX(#REF!, MATCH(C79,#REF!,0), 6)</f>
        <v>#REF!</v>
      </c>
      <c r="I79" s="5">
        <v>7.7466881004000001</v>
      </c>
      <c r="J79" s="24" t="e">
        <f>INDEX(#REF!, MATCH(C79,#REF!,0),15)</f>
        <v>#REF!</v>
      </c>
      <c r="K79" s="8" t="e">
        <f>INDEX([3]Sheet1!$1:$1048576, MATCH(C79,[3]Sheet1!$B:$B,0), 5)</f>
        <v>#N/A</v>
      </c>
      <c r="L79" s="8" t="e">
        <f>INDEX(#REF!, MATCH(C79,#REF!, 0), 8)</f>
        <v>#REF!</v>
      </c>
      <c r="M79" s="27" t="e">
        <f t="shared" si="9"/>
        <v>#REF!</v>
      </c>
      <c r="N79" s="9"/>
      <c r="O79" s="9"/>
      <c r="P79" s="9"/>
      <c r="Q79" s="67" t="e">
        <f>INDEX(#REF!, MATCH(C79,#REF!,0), 3)</f>
        <v>#REF!</v>
      </c>
      <c r="R79" s="9"/>
      <c r="S79" s="27">
        <f t="shared" si="8"/>
        <v>0</v>
      </c>
    </row>
    <row r="80" spans="1:19" x14ac:dyDescent="0.25">
      <c r="A80" s="3">
        <v>79</v>
      </c>
      <c r="B80" s="3" t="s">
        <v>154</v>
      </c>
      <c r="C80" s="3">
        <v>465</v>
      </c>
      <c r="D80" s="5" t="e">
        <f>INDEX('Towns Complete Island Erads'!$1:$1048576, MATCH(Survival_Data!C80,'Towns Complete Island Erads'!A:A,0), 6)</f>
        <v>#N/A</v>
      </c>
      <c r="E80" s="5">
        <f t="shared" si="5"/>
        <v>117</v>
      </c>
      <c r="F80" s="22">
        <f t="shared" si="6"/>
        <v>0</v>
      </c>
      <c r="G80" s="3" t="str">
        <f t="shared" si="7"/>
        <v>Right Censored</v>
      </c>
      <c r="H80" s="24" t="e">
        <f>INDEX(#REF!, MATCH(C80,#REF!,0), 6)</f>
        <v>#REF!</v>
      </c>
      <c r="I80" s="5">
        <v>528.80978546699998</v>
      </c>
      <c r="J80" s="24" t="e">
        <f>INDEX(#REF!, MATCH(C80,#REF!,0),15)</f>
        <v>#REF!</v>
      </c>
      <c r="K80" s="8" t="e">
        <f>INDEX([3]Sheet1!$1:$1048576, MATCH(C80,[3]Sheet1!$B:$B,0), 5)</f>
        <v>#N/A</v>
      </c>
      <c r="L80" s="8" t="e">
        <f>INDEX(#REF!, MATCH(C80,#REF!, 0), 8)</f>
        <v>#REF!</v>
      </c>
      <c r="M80" s="27" t="e">
        <f t="shared" si="9"/>
        <v>#REF!</v>
      </c>
      <c r="N80" s="9"/>
      <c r="O80" s="9"/>
      <c r="P80" s="9"/>
      <c r="Q80" s="67" t="e">
        <f>INDEX(#REF!, MATCH(C80,#REF!,0), 3)</f>
        <v>#REF!</v>
      </c>
      <c r="R80" s="9"/>
      <c r="S80" s="27">
        <f t="shared" si="8"/>
        <v>0</v>
      </c>
    </row>
    <row r="81" spans="1:19" x14ac:dyDescent="0.25">
      <c r="A81" s="3">
        <v>80</v>
      </c>
      <c r="B81" s="3" t="s">
        <v>156</v>
      </c>
      <c r="C81" s="3">
        <v>6971</v>
      </c>
      <c r="D81" s="5" t="e">
        <f>INDEX('Towns Complete Island Erads'!$1:$1048576, MATCH(Survival_Data!C81,'Towns Complete Island Erads'!A:A,0), 6)</f>
        <v>#N/A</v>
      </c>
      <c r="E81" s="5">
        <f t="shared" si="5"/>
        <v>117</v>
      </c>
      <c r="F81" s="22">
        <f t="shared" si="6"/>
        <v>0</v>
      </c>
      <c r="G81" s="3" t="str">
        <f t="shared" si="7"/>
        <v>Right Censored</v>
      </c>
      <c r="H81" s="24" t="e">
        <f>INDEX(#REF!, MATCH(C81,#REF!,0), 6)</f>
        <v>#REF!</v>
      </c>
      <c r="I81" s="5">
        <v>45.836604298700003</v>
      </c>
      <c r="J81" s="24" t="e">
        <f>INDEX(#REF!, MATCH(C81,#REF!,0),15)</f>
        <v>#REF!</v>
      </c>
      <c r="K81" s="8" t="e">
        <f>INDEX([3]Sheet1!$1:$1048576, MATCH(C81,[3]Sheet1!$B:$B,0), 5)</f>
        <v>#N/A</v>
      </c>
      <c r="L81" s="8" t="e">
        <f>INDEX(#REF!, MATCH(C81,#REF!, 0), 8)</f>
        <v>#REF!</v>
      </c>
      <c r="M81" s="27" t="e">
        <f t="shared" si="9"/>
        <v>#REF!</v>
      </c>
      <c r="N81" s="9"/>
      <c r="O81" s="9"/>
      <c r="P81" s="9"/>
      <c r="Q81" s="67" t="e">
        <f>INDEX(#REF!, MATCH(C81,#REF!,0), 3)</f>
        <v>#REF!</v>
      </c>
      <c r="R81" s="9"/>
      <c r="S81" s="27">
        <f t="shared" si="8"/>
        <v>0</v>
      </c>
    </row>
    <row r="82" spans="1:19" x14ac:dyDescent="0.25">
      <c r="A82" s="3">
        <v>81</v>
      </c>
      <c r="B82" s="3" t="s">
        <v>158</v>
      </c>
      <c r="C82" s="3">
        <v>7115</v>
      </c>
      <c r="D82" s="5" t="e">
        <f>INDEX('Towns Complete Island Erads'!$1:$1048576, MATCH(Survival_Data!C82,'Towns Complete Island Erads'!A:A,0), 6)</f>
        <v>#N/A</v>
      </c>
      <c r="E82" s="5">
        <f t="shared" si="5"/>
        <v>117</v>
      </c>
      <c r="F82" s="22">
        <f t="shared" si="6"/>
        <v>0</v>
      </c>
      <c r="G82" s="3" t="str">
        <f t="shared" si="7"/>
        <v>Right Censored</v>
      </c>
      <c r="H82" s="24" t="e">
        <f>INDEX(#REF!, MATCH(C82,#REF!,0), 6)</f>
        <v>#REF!</v>
      </c>
      <c r="I82" s="5">
        <v>39.730915622700003</v>
      </c>
      <c r="J82" s="24" t="e">
        <f>INDEX(#REF!, MATCH(C82,#REF!,0),15)</f>
        <v>#REF!</v>
      </c>
      <c r="K82" s="8" t="e">
        <f>INDEX([3]Sheet1!$1:$1048576, MATCH(C82,[3]Sheet1!$B:$B,0), 5)</f>
        <v>#N/A</v>
      </c>
      <c r="L82" s="8" t="e">
        <f>INDEX(#REF!, MATCH(C82,#REF!, 0), 8)</f>
        <v>#REF!</v>
      </c>
      <c r="M82" s="27" t="e">
        <f t="shared" si="9"/>
        <v>#REF!</v>
      </c>
      <c r="N82" s="9"/>
      <c r="O82" s="9"/>
      <c r="P82" s="9"/>
      <c r="Q82" s="67" t="e">
        <f>INDEX(#REF!, MATCH(C82,#REF!,0), 3)</f>
        <v>#REF!</v>
      </c>
      <c r="R82" s="9"/>
      <c r="S82" s="27">
        <f t="shared" si="8"/>
        <v>0</v>
      </c>
    </row>
    <row r="83" spans="1:19" x14ac:dyDescent="0.25">
      <c r="A83" s="3">
        <v>82</v>
      </c>
      <c r="B83" s="3" t="s">
        <v>160</v>
      </c>
      <c r="C83" s="3">
        <v>6991</v>
      </c>
      <c r="D83" s="5" t="e">
        <f>INDEX('Towns Complete Island Erads'!$1:$1048576, MATCH(Survival_Data!C83,'Towns Complete Island Erads'!A:A,0), 6)</f>
        <v>#N/A</v>
      </c>
      <c r="E83" s="5">
        <f t="shared" si="5"/>
        <v>117</v>
      </c>
      <c r="F83" s="22">
        <f t="shared" si="6"/>
        <v>0</v>
      </c>
      <c r="G83" s="3" t="str">
        <f t="shared" si="7"/>
        <v>Right Censored</v>
      </c>
      <c r="H83" s="24" t="e">
        <f>INDEX(#REF!, MATCH(C83,#REF!,0), 6)</f>
        <v>#REF!</v>
      </c>
      <c r="I83" s="5">
        <v>20.596260280900001</v>
      </c>
      <c r="J83" s="24" t="e">
        <f>INDEX(#REF!, MATCH(C83,#REF!,0),15)</f>
        <v>#REF!</v>
      </c>
      <c r="K83" s="8" t="e">
        <f>INDEX([3]Sheet1!$1:$1048576, MATCH(C83,[3]Sheet1!$B:$B,0), 5)</f>
        <v>#N/A</v>
      </c>
      <c r="L83" s="8" t="e">
        <f>INDEX(#REF!, MATCH(C83,#REF!, 0), 8)</f>
        <v>#REF!</v>
      </c>
      <c r="M83" s="27" t="e">
        <f t="shared" si="9"/>
        <v>#REF!</v>
      </c>
      <c r="N83" s="9"/>
      <c r="O83" s="9"/>
      <c r="P83" s="9"/>
      <c r="Q83" s="67" t="e">
        <f>INDEX(#REF!, MATCH(C83,#REF!,0), 3)</f>
        <v>#REF!</v>
      </c>
      <c r="R83" s="9"/>
      <c r="S83" s="27">
        <f t="shared" si="8"/>
        <v>0</v>
      </c>
    </row>
    <row r="84" spans="1:19" x14ac:dyDescent="0.25">
      <c r="A84" s="3">
        <v>83</v>
      </c>
      <c r="B84" s="3" t="s">
        <v>162</v>
      </c>
      <c r="C84" s="3">
        <v>466</v>
      </c>
      <c r="D84" s="5" t="e">
        <f>INDEX('Towns Complete Island Erads'!$1:$1048576, MATCH(Survival_Data!C84,'Towns Complete Island Erads'!A:A,0), 6)</f>
        <v>#N/A</v>
      </c>
      <c r="E84" s="5">
        <f t="shared" si="5"/>
        <v>117</v>
      </c>
      <c r="F84" s="22">
        <f t="shared" si="6"/>
        <v>0</v>
      </c>
      <c r="G84" s="3" t="str">
        <f t="shared" si="7"/>
        <v>Right Censored</v>
      </c>
      <c r="H84" s="24" t="e">
        <f>INDEX(#REF!, MATCH(C84,#REF!,0), 6)</f>
        <v>#REF!</v>
      </c>
      <c r="I84" s="5">
        <v>12.3881415311</v>
      </c>
      <c r="J84" s="24" t="e">
        <f>INDEX(#REF!, MATCH(C84,#REF!,0),15)</f>
        <v>#REF!</v>
      </c>
      <c r="K84" s="8" t="e">
        <f>INDEX([3]Sheet1!$1:$1048576, MATCH(C84,[3]Sheet1!$B:$B,0), 5)</f>
        <v>#N/A</v>
      </c>
      <c r="L84" s="8" t="e">
        <f>INDEX(#REF!, MATCH(C84,#REF!, 0), 8)</f>
        <v>#REF!</v>
      </c>
      <c r="M84" s="27" t="e">
        <f t="shared" si="9"/>
        <v>#REF!</v>
      </c>
      <c r="N84" s="9"/>
      <c r="O84" s="9"/>
      <c r="P84" s="9"/>
      <c r="Q84" s="67" t="e">
        <f>INDEX(#REF!, MATCH(C84,#REF!,0), 3)</f>
        <v>#REF!</v>
      </c>
      <c r="R84" s="9"/>
      <c r="S84" s="27">
        <f t="shared" si="8"/>
        <v>0</v>
      </c>
    </row>
    <row r="85" spans="1:19" x14ac:dyDescent="0.25">
      <c r="A85" s="3">
        <v>84</v>
      </c>
      <c r="B85" s="3" t="s">
        <v>164</v>
      </c>
      <c r="C85" s="3">
        <v>7146</v>
      </c>
      <c r="D85" s="5" t="e">
        <f>INDEX('Towns Complete Island Erads'!$1:$1048576, MATCH(Survival_Data!C85,'Towns Complete Island Erads'!A:A,0), 6)</f>
        <v>#N/A</v>
      </c>
      <c r="E85" s="5">
        <f t="shared" si="5"/>
        <v>117</v>
      </c>
      <c r="F85" s="22">
        <f t="shared" si="6"/>
        <v>0</v>
      </c>
      <c r="G85" s="3" t="str">
        <f t="shared" si="7"/>
        <v>Right Censored</v>
      </c>
      <c r="H85" s="24" t="e">
        <f>INDEX(#REF!, MATCH(C85,#REF!,0), 6)</f>
        <v>#REF!</v>
      </c>
      <c r="I85" s="5">
        <v>6.6298388048400003</v>
      </c>
      <c r="J85" s="24" t="e">
        <f>INDEX(#REF!, MATCH(C85,#REF!,0),15)</f>
        <v>#REF!</v>
      </c>
      <c r="K85" s="8" t="e">
        <f>INDEX([3]Sheet1!$1:$1048576, MATCH(C85,[3]Sheet1!$B:$B,0), 5)</f>
        <v>#N/A</v>
      </c>
      <c r="L85" s="8" t="e">
        <f>INDEX(#REF!, MATCH(C85,#REF!, 0), 8)</f>
        <v>#REF!</v>
      </c>
      <c r="M85" s="27">
        <v>-36.142921999999999</v>
      </c>
      <c r="N85" s="9"/>
      <c r="O85" s="9"/>
      <c r="P85" s="9"/>
      <c r="Q85" s="67" t="e">
        <f>INDEX(#REF!, MATCH(C85,#REF!,0), 3)</f>
        <v>#REF!</v>
      </c>
      <c r="R85" s="9">
        <v>0</v>
      </c>
      <c r="S85" s="27">
        <f t="shared" si="8"/>
        <v>0</v>
      </c>
    </row>
    <row r="86" spans="1:19" x14ac:dyDescent="0.25">
      <c r="A86" s="3">
        <v>85</v>
      </c>
      <c r="B86" s="3" t="s">
        <v>166</v>
      </c>
      <c r="C86" s="3">
        <v>6983</v>
      </c>
      <c r="D86" s="5" t="e">
        <f>INDEX('Towns Complete Island Erads'!$1:$1048576, MATCH(Survival_Data!C86,'Towns Complete Island Erads'!A:A,0), 6)</f>
        <v>#N/A</v>
      </c>
      <c r="E86" s="5">
        <f t="shared" si="5"/>
        <v>117</v>
      </c>
      <c r="F86" s="22">
        <f t="shared" si="6"/>
        <v>0</v>
      </c>
      <c r="G86" s="3" t="str">
        <f t="shared" si="7"/>
        <v>Right Censored</v>
      </c>
      <c r="H86" s="24" t="e">
        <f>INDEX(#REF!, MATCH(C86,#REF!,0), 6)</f>
        <v>#REF!</v>
      </c>
      <c r="I86" s="5">
        <v>62.298910532599997</v>
      </c>
      <c r="J86" s="24" t="e">
        <f>INDEX(#REF!, MATCH(C86,#REF!,0),15)</f>
        <v>#REF!</v>
      </c>
      <c r="K86" s="8" t="e">
        <f>INDEX([3]Sheet1!$1:$1048576, MATCH(C86,[3]Sheet1!$B:$B,0), 5)</f>
        <v>#N/A</v>
      </c>
      <c r="L86" s="8" t="e">
        <f>INDEX(#REF!, MATCH(C86,#REF!, 0), 8)</f>
        <v>#REF!</v>
      </c>
      <c r="M86" s="27" t="e">
        <f t="shared" si="9"/>
        <v>#REF!</v>
      </c>
      <c r="N86" s="9"/>
      <c r="O86" s="9"/>
      <c r="P86" s="9"/>
      <c r="Q86" s="67" t="e">
        <f>INDEX(#REF!, MATCH(C86,#REF!,0), 3)</f>
        <v>#REF!</v>
      </c>
      <c r="R86" s="9"/>
      <c r="S86" s="27">
        <f t="shared" si="8"/>
        <v>0</v>
      </c>
    </row>
    <row r="87" spans="1:19" x14ac:dyDescent="0.25">
      <c r="A87" s="3">
        <v>86</v>
      </c>
      <c r="B87" s="3" t="s">
        <v>168</v>
      </c>
      <c r="C87" s="3">
        <v>7225</v>
      </c>
      <c r="D87" s="5" t="e">
        <f>INDEX('Towns Complete Island Erads'!$1:$1048576, MATCH(Survival_Data!C87,'Towns Complete Island Erads'!A:A,0), 6)</f>
        <v>#N/A</v>
      </c>
      <c r="E87" s="5">
        <f t="shared" si="5"/>
        <v>117</v>
      </c>
      <c r="F87" s="22">
        <f t="shared" si="6"/>
        <v>0</v>
      </c>
      <c r="G87" s="3" t="str">
        <f t="shared" si="7"/>
        <v>Right Censored</v>
      </c>
      <c r="H87" s="24" t="e">
        <f>INDEX(#REF!, MATCH(C87,#REF!,0), 6)</f>
        <v>#REF!</v>
      </c>
      <c r="I87" s="5">
        <v>27.396758081600002</v>
      </c>
      <c r="J87" s="24" t="e">
        <f>INDEX(#REF!, MATCH(C87,#REF!,0),15)</f>
        <v>#REF!</v>
      </c>
      <c r="K87" s="8" t="e">
        <f>INDEX([3]Sheet1!$1:$1048576, MATCH(C87,[3]Sheet1!$B:$B,0), 5)</f>
        <v>#N/A</v>
      </c>
      <c r="L87" s="8" t="e">
        <f>INDEX(#REF!, MATCH(C87,#REF!, 0), 8)</f>
        <v>#REF!</v>
      </c>
      <c r="M87" s="27">
        <v>-36.046154000000001</v>
      </c>
      <c r="N87" s="9"/>
      <c r="O87" s="9"/>
      <c r="P87" s="9"/>
      <c r="Q87" s="67" t="e">
        <f>INDEX(#REF!, MATCH(C87,#REF!,0), 3)</f>
        <v>#REF!</v>
      </c>
      <c r="R87" s="9">
        <v>0</v>
      </c>
      <c r="S87" s="27">
        <f t="shared" si="8"/>
        <v>0</v>
      </c>
    </row>
    <row r="88" spans="1:19" x14ac:dyDescent="0.25">
      <c r="A88" s="3">
        <v>87</v>
      </c>
      <c r="B88" s="4" t="s">
        <v>169</v>
      </c>
      <c r="C88" s="4">
        <v>6871</v>
      </c>
      <c r="D88" s="5" t="e">
        <f>INDEX('Towns Complete Island Erads'!$1:$1048576, MATCH(Survival_Data!C88,'Towns Complete Island Erads'!A:A,0), 6)</f>
        <v>#N/A</v>
      </c>
      <c r="E88" s="5">
        <f t="shared" si="5"/>
        <v>117</v>
      </c>
      <c r="F88" s="22">
        <f t="shared" si="6"/>
        <v>0</v>
      </c>
      <c r="G88" s="3" t="str">
        <f t="shared" si="7"/>
        <v>Right Censored</v>
      </c>
      <c r="H88" s="24" t="e">
        <f>INDEX(#REF!, MATCH(C88,#REF!,0), 6)</f>
        <v>#REF!</v>
      </c>
      <c r="I88" s="5">
        <v>11.8590477022</v>
      </c>
      <c r="J88" s="24" t="e">
        <f>INDEX(#REF!, MATCH(C88,#REF!,0),15)</f>
        <v>#REF!</v>
      </c>
      <c r="K88" s="8" t="e">
        <f>INDEX([3]Sheet1!$1:$1048576, MATCH(C88,[3]Sheet1!$B:$B,0), 5)</f>
        <v>#N/A</v>
      </c>
      <c r="L88" s="8" t="e">
        <f>INDEX(#REF!, MATCH(C88,#REF!, 0), 8)</f>
        <v>#REF!</v>
      </c>
      <c r="M88" s="27">
        <v>-36.346848000000001</v>
      </c>
      <c r="N88" s="9"/>
      <c r="O88" s="9"/>
      <c r="P88" s="9"/>
      <c r="Q88" s="67" t="e">
        <f>INDEX(#REF!, MATCH(C88,#REF!,0), 3)</f>
        <v>#REF!</v>
      </c>
      <c r="R88" s="9">
        <v>0</v>
      </c>
      <c r="S88" s="27">
        <f t="shared" si="8"/>
        <v>0</v>
      </c>
    </row>
    <row r="89" spans="1:19" x14ac:dyDescent="0.25">
      <c r="A89" s="3">
        <v>88</v>
      </c>
      <c r="B89" s="4" t="s">
        <v>170</v>
      </c>
      <c r="C89" s="4">
        <v>6886</v>
      </c>
      <c r="D89" s="5" t="e">
        <f>INDEX('Towns Complete Island Erads'!$1:$1048576, MATCH(Survival_Data!C89,'Towns Complete Island Erads'!A:A,0), 6)</f>
        <v>#N/A</v>
      </c>
      <c r="E89" s="5">
        <f t="shared" si="5"/>
        <v>117</v>
      </c>
      <c r="F89" s="22">
        <f t="shared" si="6"/>
        <v>0</v>
      </c>
      <c r="G89" s="3" t="str">
        <f t="shared" si="7"/>
        <v>Right Censored</v>
      </c>
      <c r="H89" s="24" t="e">
        <f>INDEX(#REF!, MATCH(C89,#REF!,0), 6)</f>
        <v>#REF!</v>
      </c>
      <c r="I89" s="5">
        <v>9.0184931997</v>
      </c>
      <c r="J89" s="24" t="e">
        <f>INDEX(#REF!, MATCH(C89,#REF!,0),15)</f>
        <v>#REF!</v>
      </c>
      <c r="K89" s="8" t="e">
        <f>INDEX([3]Sheet1!$1:$1048576, MATCH(C89,[3]Sheet1!$B:$B,0), 5)</f>
        <v>#N/A</v>
      </c>
      <c r="L89" s="8" t="e">
        <f>INDEX(#REF!, MATCH(C89,#REF!, 0), 8)</f>
        <v>#REF!</v>
      </c>
      <c r="M89" s="27">
        <v>-36.332684999999998</v>
      </c>
      <c r="N89" s="9"/>
      <c r="O89" s="9"/>
      <c r="P89" s="9"/>
      <c r="Q89" s="67" t="e">
        <f>INDEX(#REF!, MATCH(C89,#REF!,0), 3)</f>
        <v>#REF!</v>
      </c>
      <c r="R89" s="9">
        <v>0</v>
      </c>
      <c r="S89" s="27">
        <f t="shared" si="8"/>
        <v>0</v>
      </c>
    </row>
    <row r="90" spans="1:19" x14ac:dyDescent="0.25">
      <c r="A90" s="3">
        <v>89</v>
      </c>
      <c r="B90" s="3" t="s">
        <v>171</v>
      </c>
      <c r="C90" s="3">
        <v>6945</v>
      </c>
      <c r="D90" s="5" t="e">
        <f>INDEX('Towns Complete Island Erads'!$1:$1048576, MATCH(Survival_Data!C90,'Towns Complete Island Erads'!A:A,0), 6)</f>
        <v>#N/A</v>
      </c>
      <c r="E90" s="5">
        <f t="shared" si="5"/>
        <v>117</v>
      </c>
      <c r="F90" s="22">
        <f t="shared" si="6"/>
        <v>0</v>
      </c>
      <c r="G90" s="3" t="str">
        <f t="shared" si="7"/>
        <v>Right Censored</v>
      </c>
      <c r="H90" s="24" t="e">
        <f>INDEX(#REF!, MATCH(C90,#REF!,0), 6)</f>
        <v>#REF!</v>
      </c>
      <c r="I90" s="5">
        <v>6.68553619394</v>
      </c>
      <c r="J90" s="24" t="e">
        <f>INDEX(#REF!, MATCH(C90,#REF!,0),15)</f>
        <v>#REF!</v>
      </c>
      <c r="K90" s="8" t="e">
        <f>INDEX([3]Sheet1!$1:$1048576, MATCH(C90,[3]Sheet1!$B:$B,0), 5)</f>
        <v>#N/A</v>
      </c>
      <c r="L90" s="8" t="e">
        <f>INDEX(#REF!, MATCH(C90,#REF!, 0), 8)</f>
        <v>#REF!</v>
      </c>
      <c r="M90" s="27">
        <v>-36.255338000000002</v>
      </c>
      <c r="N90" s="9"/>
      <c r="O90" s="9"/>
      <c r="P90" s="9"/>
      <c r="Q90" s="67" t="e">
        <f>INDEX(#REF!, MATCH(C90,#REF!,0), 3)</f>
        <v>#REF!</v>
      </c>
      <c r="R90" s="9">
        <v>0</v>
      </c>
      <c r="S90" s="27">
        <f t="shared" si="8"/>
        <v>0</v>
      </c>
    </row>
    <row r="91" spans="1:19" x14ac:dyDescent="0.25">
      <c r="A91" s="3">
        <v>90</v>
      </c>
      <c r="B91" s="3" t="s">
        <v>173</v>
      </c>
      <c r="C91" s="3">
        <v>8120</v>
      </c>
      <c r="D91" s="5" t="e">
        <f>INDEX('Towns Complete Island Erads'!$1:$1048576, MATCH(Survival_Data!C91,'Towns Complete Island Erads'!A:A,0), 6)</f>
        <v>#N/A</v>
      </c>
      <c r="E91" s="5">
        <f t="shared" si="5"/>
        <v>117</v>
      </c>
      <c r="F91" s="22">
        <f t="shared" si="6"/>
        <v>0</v>
      </c>
      <c r="G91" s="3" t="str">
        <f t="shared" si="7"/>
        <v>Right Censored</v>
      </c>
      <c r="H91" s="24" t="e">
        <f>INDEX(#REF!, MATCH(C91,#REF!,0), 6)</f>
        <v>#REF!</v>
      </c>
      <c r="I91" s="5">
        <v>11.478321472399999</v>
      </c>
      <c r="J91" s="24" t="e">
        <f>INDEX(#REF!, MATCH(C91,#REF!,0),15)</f>
        <v>#REF!</v>
      </c>
      <c r="K91" s="8" t="e">
        <f>INDEX([3]Sheet1!$1:$1048576, MATCH(C91,[3]Sheet1!$B:$B,0), 5)</f>
        <v>#N/A</v>
      </c>
      <c r="L91" s="8" t="e">
        <f>INDEX(#REF!, MATCH(C91,#REF!, 0), 8)</f>
        <v>#REF!</v>
      </c>
      <c r="M91" s="27" t="e">
        <f t="shared" si="9"/>
        <v>#REF!</v>
      </c>
      <c r="N91" s="9"/>
      <c r="O91" s="9"/>
      <c r="P91" s="9"/>
      <c r="Q91" s="67" t="e">
        <f>INDEX(#REF!, MATCH(C91,#REF!,0), 3)</f>
        <v>#REF!</v>
      </c>
      <c r="R91" s="9"/>
      <c r="S91" s="27">
        <f t="shared" si="8"/>
        <v>0</v>
      </c>
    </row>
    <row r="92" spans="1:19" x14ac:dyDescent="0.25">
      <c r="A92" s="3">
        <v>91</v>
      </c>
      <c r="B92" s="3" t="s">
        <v>175</v>
      </c>
      <c r="C92" s="3">
        <v>3964</v>
      </c>
      <c r="D92" s="5" t="e">
        <f>INDEX('Towns Complete Island Erads'!$1:$1048576, MATCH(Survival_Data!C92,'Towns Complete Island Erads'!A:A,0), 6)</f>
        <v>#N/A</v>
      </c>
      <c r="E92" s="5">
        <f t="shared" si="5"/>
        <v>117</v>
      </c>
      <c r="F92" s="22">
        <f t="shared" si="6"/>
        <v>0</v>
      </c>
      <c r="G92" s="3" t="str">
        <f t="shared" si="7"/>
        <v>Right Censored</v>
      </c>
      <c r="H92" s="24" t="e">
        <f>INDEX(#REF!, MATCH(C92,#REF!,0), 6)</f>
        <v>#REF!</v>
      </c>
      <c r="I92" s="5">
        <v>7.8078233582800003</v>
      </c>
      <c r="J92" s="24" t="e">
        <f>INDEX(#REF!, MATCH(C92,#REF!,0),15)</f>
        <v>#REF!</v>
      </c>
      <c r="K92" s="8" t="e">
        <f>INDEX([3]Sheet1!$1:$1048576, MATCH(C92,[3]Sheet1!$B:$B,0), 5)</f>
        <v>#N/A</v>
      </c>
      <c r="L92" s="8" t="e">
        <f>INDEX(#REF!, MATCH(C92,#REF!, 0), 8)</f>
        <v>#REF!</v>
      </c>
      <c r="M92" s="27">
        <v>-45.579298000000001</v>
      </c>
      <c r="N92" s="9"/>
      <c r="O92" s="9"/>
      <c r="P92" s="9"/>
      <c r="Q92" s="67" t="e">
        <f>INDEX(#REF!, MATCH(C92,#REF!,0), 3)</f>
        <v>#REF!</v>
      </c>
      <c r="R92" s="9">
        <v>0</v>
      </c>
      <c r="S92" s="27">
        <f t="shared" si="8"/>
        <v>0</v>
      </c>
    </row>
    <row r="93" spans="1:19" x14ac:dyDescent="0.25">
      <c r="A93" s="3">
        <v>92</v>
      </c>
      <c r="B93" s="3" t="s">
        <v>177</v>
      </c>
      <c r="C93" s="3">
        <v>213</v>
      </c>
      <c r="D93" s="5" t="e">
        <f>INDEX('Towns Complete Island Erads'!$1:$1048576, MATCH(Survival_Data!C93,'Towns Complete Island Erads'!A:A,0), 6)</f>
        <v>#N/A</v>
      </c>
      <c r="E93" s="5">
        <f t="shared" si="5"/>
        <v>117</v>
      </c>
      <c r="F93" s="22">
        <f t="shared" si="6"/>
        <v>0</v>
      </c>
      <c r="G93" s="3" t="str">
        <f t="shared" si="7"/>
        <v>Right Censored</v>
      </c>
      <c r="H93" s="24" t="e">
        <f>INDEX(#REF!, MATCH(C93,#REF!,0), 6)</f>
        <v>#REF!</v>
      </c>
      <c r="I93" s="5">
        <v>48.170017394799999</v>
      </c>
      <c r="J93" s="24" t="e">
        <f>INDEX(#REF!, MATCH(C93,#REF!,0),15)</f>
        <v>#REF!</v>
      </c>
      <c r="K93" s="8" t="e">
        <f>INDEX([3]Sheet1!$1:$1048576, MATCH(C93,[3]Sheet1!$B:$B,0), 5)</f>
        <v>#N/A</v>
      </c>
      <c r="L93" s="8" t="e">
        <f>INDEX(#REF!, MATCH(C93,#REF!, 0), 8)</f>
        <v>#REF!</v>
      </c>
      <c r="M93" s="27">
        <v>-45.585512000000001</v>
      </c>
      <c r="N93" s="9"/>
      <c r="O93" s="9"/>
      <c r="P93" s="9"/>
      <c r="Q93" s="67" t="e">
        <f>INDEX(#REF!, MATCH(C93,#REF!,0), 3)</f>
        <v>#REF!</v>
      </c>
      <c r="R93" s="9">
        <v>0</v>
      </c>
      <c r="S93" s="27">
        <f t="shared" si="8"/>
        <v>0</v>
      </c>
    </row>
    <row r="94" spans="1:19" x14ac:dyDescent="0.25">
      <c r="A94" s="3">
        <v>93</v>
      </c>
      <c r="B94" s="3" t="s">
        <v>179</v>
      </c>
      <c r="C94" s="3">
        <v>5086</v>
      </c>
      <c r="D94" s="5" t="e">
        <f>INDEX('Towns Complete Island Erads'!$1:$1048576, MATCH(Survival_Data!C94,'Towns Complete Island Erads'!A:A,0), 6)</f>
        <v>#N/A</v>
      </c>
      <c r="E94" s="5">
        <f t="shared" si="5"/>
        <v>117</v>
      </c>
      <c r="F94" s="22">
        <f t="shared" si="6"/>
        <v>0</v>
      </c>
      <c r="G94" s="3" t="str">
        <f t="shared" si="7"/>
        <v>Right Censored</v>
      </c>
      <c r="H94" s="24" t="e">
        <f>INDEX(#REF!, MATCH(C94,#REF!,0), 6)</f>
        <v>#REF!</v>
      </c>
      <c r="I94" s="5">
        <v>6.3130447184899996</v>
      </c>
      <c r="J94" s="24" t="e">
        <f>INDEX(#REF!, MATCH(C94,#REF!,0),15)</f>
        <v>#REF!</v>
      </c>
      <c r="K94" s="8" t="e">
        <f>INDEX([3]Sheet1!$1:$1048576, MATCH(C94,[3]Sheet1!$B:$B,0), 5)</f>
        <v>#N/A</v>
      </c>
      <c r="L94" s="8" t="e">
        <f>INDEX(#REF!, MATCH(C94,#REF!, 0), 8)</f>
        <v>#REF!</v>
      </c>
      <c r="M94" s="27" t="e">
        <f t="shared" si="9"/>
        <v>#REF!</v>
      </c>
      <c r="N94" s="9"/>
      <c r="O94" s="9"/>
      <c r="P94" s="9"/>
      <c r="Q94" s="67" t="e">
        <f>INDEX(#REF!, MATCH(C94,#REF!,0), 3)</f>
        <v>#REF!</v>
      </c>
      <c r="R94" s="9"/>
      <c r="S94" s="27">
        <f t="shared" si="8"/>
        <v>0</v>
      </c>
    </row>
    <row r="95" spans="1:19" x14ac:dyDescent="0.25">
      <c r="A95" s="3">
        <v>94</v>
      </c>
      <c r="B95" s="3" t="s">
        <v>181</v>
      </c>
      <c r="C95" s="3">
        <v>6089</v>
      </c>
      <c r="D95" s="5" t="e">
        <f>INDEX('Towns Complete Island Erads'!$1:$1048576, MATCH(Survival_Data!C95,'Towns Complete Island Erads'!A:A,0), 6)</f>
        <v>#N/A</v>
      </c>
      <c r="E95" s="5">
        <f t="shared" si="5"/>
        <v>117</v>
      </c>
      <c r="F95" s="22">
        <f t="shared" si="6"/>
        <v>0</v>
      </c>
      <c r="G95" s="3" t="str">
        <f t="shared" si="7"/>
        <v>Right Censored</v>
      </c>
      <c r="H95" s="24" t="e">
        <f>INDEX(#REF!, MATCH(C95,#REF!,0), 6)</f>
        <v>#REF!</v>
      </c>
      <c r="I95" s="5">
        <v>9.7212482984600008</v>
      </c>
      <c r="J95" s="24" t="e">
        <f>INDEX(#REF!, MATCH(C95,#REF!,0),15)</f>
        <v>#REF!</v>
      </c>
      <c r="K95" s="8" t="e">
        <f>INDEX([3]Sheet1!$1:$1048576, MATCH(C95,[3]Sheet1!$B:$B,0), 5)</f>
        <v>#N/A</v>
      </c>
      <c r="L95" s="8" t="e">
        <f>INDEX(#REF!, MATCH(C95,#REF!, 0), 8)</f>
        <v>#REF!</v>
      </c>
      <c r="M95" s="27" t="e">
        <f t="shared" si="9"/>
        <v>#REF!</v>
      </c>
      <c r="N95" s="9"/>
      <c r="O95" s="9"/>
      <c r="P95" s="9"/>
      <c r="Q95" s="67" t="e">
        <f>INDEX(#REF!, MATCH(C95,#REF!,0), 3)</f>
        <v>#REF!</v>
      </c>
      <c r="R95" s="9"/>
      <c r="S95" s="27">
        <f t="shared" si="8"/>
        <v>0</v>
      </c>
    </row>
    <row r="96" spans="1:19" x14ac:dyDescent="0.25">
      <c r="A96" s="3">
        <v>95</v>
      </c>
      <c r="B96" s="3" t="s">
        <v>183</v>
      </c>
      <c r="C96" s="3">
        <v>208</v>
      </c>
      <c r="D96" s="5">
        <f>INDEX('Towns Complete Island Erads'!$1:$1048576, MATCH(Survival_Data!C96,'Towns Complete Island Erads'!A:A,0), 6)</f>
        <v>1986</v>
      </c>
      <c r="E96" s="5">
        <f t="shared" si="5"/>
        <v>86</v>
      </c>
      <c r="F96" s="22">
        <f t="shared" si="6"/>
        <v>1</v>
      </c>
      <c r="G96" s="3" t="str">
        <f t="shared" si="7"/>
        <v>Uncensored</v>
      </c>
      <c r="H96" s="24" t="e">
        <f>INDEX(#REF!, MATCH(C96,#REF!,0), 6)</f>
        <v>#REF!</v>
      </c>
      <c r="I96" s="5">
        <v>8.1984605568200006</v>
      </c>
      <c r="J96" s="24" t="e">
        <f>INDEX(#REF!, MATCH(C96,#REF!,0),15)</f>
        <v>#REF!</v>
      </c>
      <c r="K96" s="8">
        <f>INDEX([3]Sheet1!$1:$1048576, MATCH(C96,[3]Sheet1!$B:$B,0), 5)</f>
        <v>-45.590361000000001</v>
      </c>
      <c r="L96" s="8" t="e">
        <f>INDEX(#REF!, MATCH(C96,#REF!, 0), 8)</f>
        <v>#REF!</v>
      </c>
      <c r="M96" s="27">
        <f t="shared" si="9"/>
        <v>-45.590361000000001</v>
      </c>
      <c r="N96" s="9"/>
      <c r="O96" s="9"/>
      <c r="P96" s="9"/>
      <c r="Q96" s="67" t="e">
        <f>INDEX(#REF!, MATCH(C96,#REF!,0), 3)</f>
        <v>#REF!</v>
      </c>
      <c r="R96" s="9"/>
      <c r="S96" s="27">
        <f t="shared" si="8"/>
        <v>0</v>
      </c>
    </row>
    <row r="97" spans="1:22" x14ac:dyDescent="0.25">
      <c r="A97" s="3">
        <v>96</v>
      </c>
      <c r="B97" s="3" t="s">
        <v>185</v>
      </c>
      <c r="C97" s="3">
        <v>1785</v>
      </c>
      <c r="D97" s="5" t="e">
        <f>INDEX('Towns Complete Island Erads'!$1:$1048576, MATCH(Survival_Data!C97,'Towns Complete Island Erads'!A:A,0), 6)</f>
        <v>#N/A</v>
      </c>
      <c r="E97" s="5">
        <f t="shared" si="5"/>
        <v>117</v>
      </c>
      <c r="F97" s="22">
        <f t="shared" si="6"/>
        <v>0</v>
      </c>
      <c r="G97" s="3" t="str">
        <f t="shared" si="7"/>
        <v>Right Censored</v>
      </c>
      <c r="H97" s="24" t="e">
        <f>INDEX(#REF!, MATCH(C97,#REF!,0), 6)</f>
        <v>#REF!</v>
      </c>
      <c r="I97" s="5">
        <v>7.3709271950700002</v>
      </c>
      <c r="J97" s="24" t="e">
        <f>INDEX(#REF!, MATCH(C97,#REF!,0),15)</f>
        <v>#REF!</v>
      </c>
      <c r="K97" s="8" t="e">
        <f>INDEX([3]Sheet1!$1:$1048576, MATCH(C97,[3]Sheet1!$B:$B,0), 5)</f>
        <v>#N/A</v>
      </c>
      <c r="L97" s="8" t="e">
        <f>INDEX(#REF!, MATCH(C97,#REF!, 0), 8)</f>
        <v>#REF!</v>
      </c>
      <c r="M97" s="27">
        <v>-46.821595000000002</v>
      </c>
      <c r="N97" s="9"/>
      <c r="O97" s="9"/>
      <c r="P97" s="9"/>
      <c r="Q97" s="67" t="e">
        <f>INDEX(#REF!, MATCH(C97,#REF!,0), 3)</f>
        <v>#REF!</v>
      </c>
      <c r="R97" s="9">
        <v>0</v>
      </c>
      <c r="S97" s="27">
        <f t="shared" si="8"/>
        <v>0</v>
      </c>
    </row>
    <row r="98" spans="1:22" x14ac:dyDescent="0.25">
      <c r="A98" s="43">
        <v>97</v>
      </c>
      <c r="B98" s="43" t="s">
        <v>186</v>
      </c>
      <c r="C98" s="43">
        <v>499</v>
      </c>
      <c r="D98" s="5" t="str">
        <f>INDEX('Towns Complete Island Erads'!$1:$1048576, MATCH(Survival_Data!C98,'Towns Complete Island Erads'!A:A,0), 6)</f>
        <v>2011tbc</v>
      </c>
      <c r="E98" s="42" t="str">
        <f t="shared" si="5"/>
        <v>2011tbc</v>
      </c>
      <c r="F98" s="43">
        <f t="shared" si="6"/>
        <v>1</v>
      </c>
      <c r="G98" s="43" t="s">
        <v>790</v>
      </c>
      <c r="H98" s="44" t="e">
        <f>INDEX(#REF!, MATCH(C98,#REF!,0), 6)</f>
        <v>#REF!</v>
      </c>
      <c r="I98" s="42">
        <v>489.91784999999999</v>
      </c>
      <c r="J98" s="44" t="e">
        <f>INDEX(#REF!, MATCH(C98,#REF!,0),15)</f>
        <v>#REF!</v>
      </c>
      <c r="K98" s="41">
        <f>INDEX([3]Sheet1!$1:$1048576, MATCH(C98,[3]Sheet1!$B:$B,0), 5)</f>
        <v>-35.962958</v>
      </c>
      <c r="L98" s="41" t="e">
        <f>INDEX(#REF!, MATCH(C98,#REF!, 0), 8)</f>
        <v>#REF!</v>
      </c>
      <c r="M98" s="45">
        <f t="shared" si="9"/>
        <v>-35.962958</v>
      </c>
      <c r="N98" s="61"/>
      <c r="O98" s="61"/>
      <c r="P98" s="61"/>
      <c r="Q98" s="67" t="e">
        <f>INDEX(#REF!, MATCH(C98,#REF!,0), 3)</f>
        <v>#REF!</v>
      </c>
      <c r="R98" s="9"/>
      <c r="S98" s="27">
        <f t="shared" si="8"/>
        <v>0</v>
      </c>
      <c r="T98" s="43"/>
      <c r="U98" s="43"/>
      <c r="V98" s="43"/>
    </row>
    <row r="99" spans="1:22" x14ac:dyDescent="0.25">
      <c r="A99" s="3">
        <v>98</v>
      </c>
      <c r="B99" s="3" t="s">
        <v>188</v>
      </c>
      <c r="C99" s="3">
        <v>1680</v>
      </c>
      <c r="D99" s="5" t="e">
        <f>INDEX('Towns Complete Island Erads'!$1:$1048576, MATCH(Survival_Data!C99,'Towns Complete Island Erads'!A:A,0), 6)</f>
        <v>#N/A</v>
      </c>
      <c r="E99" s="5">
        <f t="shared" si="5"/>
        <v>117</v>
      </c>
      <c r="F99" s="22">
        <f t="shared" si="6"/>
        <v>0</v>
      </c>
      <c r="G99" s="3" t="str">
        <f t="shared" si="7"/>
        <v>Right Censored</v>
      </c>
      <c r="H99" s="24" t="e">
        <f>INDEX(#REF!, MATCH(C99,#REF!,0), 6)</f>
        <v>#REF!</v>
      </c>
      <c r="I99" s="5">
        <v>24.074247797400002</v>
      </c>
      <c r="J99" s="24" t="e">
        <f>INDEX(#REF!, MATCH(C99,#REF!,0),15)</f>
        <v>#REF!</v>
      </c>
      <c r="K99" s="8" t="e">
        <f>INDEX([3]Sheet1!$1:$1048576, MATCH(C99,[3]Sheet1!$B:$B,0), 5)</f>
        <v>#N/A</v>
      </c>
      <c r="L99" s="8" t="e">
        <f>INDEX(#REF!, MATCH(C99,#REF!, 0), 8)</f>
        <v>#REF!</v>
      </c>
      <c r="M99" s="27" t="e">
        <f t="shared" si="9"/>
        <v>#REF!</v>
      </c>
      <c r="N99" s="9"/>
      <c r="O99" s="9"/>
      <c r="P99" s="9"/>
      <c r="Q99" s="67" t="e">
        <f>INDEX(#REF!, MATCH(C99,#REF!,0), 3)</f>
        <v>#REF!</v>
      </c>
      <c r="R99" s="9"/>
      <c r="S99" s="27">
        <f t="shared" si="8"/>
        <v>0</v>
      </c>
    </row>
    <row r="100" spans="1:22" x14ac:dyDescent="0.25">
      <c r="A100" s="3">
        <v>99</v>
      </c>
      <c r="B100" s="3" t="s">
        <v>190</v>
      </c>
      <c r="C100" s="3">
        <v>3418</v>
      </c>
      <c r="D100" s="5" t="e">
        <f>INDEX('Towns Complete Island Erads'!$1:$1048576, MATCH(Survival_Data!C100,'Towns Complete Island Erads'!A:A,0), 6)</f>
        <v>#N/A</v>
      </c>
      <c r="E100" s="5">
        <f t="shared" si="5"/>
        <v>117</v>
      </c>
      <c r="F100" s="22">
        <f t="shared" si="6"/>
        <v>0</v>
      </c>
      <c r="G100" s="3" t="str">
        <f t="shared" si="7"/>
        <v>Right Censored</v>
      </c>
      <c r="H100" s="24" t="e">
        <f>INDEX(#REF!, MATCH(C100,#REF!,0), 6)</f>
        <v>#REF!</v>
      </c>
      <c r="I100" s="5">
        <v>5.5795214412999998</v>
      </c>
      <c r="J100" s="24" t="e">
        <f>INDEX(#REF!, MATCH(C100,#REF!,0),15)</f>
        <v>#REF!</v>
      </c>
      <c r="K100" s="8" t="e">
        <f>INDEX([3]Sheet1!$1:$1048576, MATCH(C100,[3]Sheet1!$B:$B,0), 5)</f>
        <v>#N/A</v>
      </c>
      <c r="L100" s="8" t="e">
        <f>INDEX(#REF!, MATCH(C100,#REF!, 0), 8)</f>
        <v>#REF!</v>
      </c>
      <c r="M100" s="27">
        <v>-45.795734000000003</v>
      </c>
      <c r="N100" s="9"/>
      <c r="O100" s="9"/>
      <c r="P100" s="9"/>
      <c r="Q100" s="67" t="e">
        <f>INDEX(#REF!, MATCH(C100,#REF!,0), 3)</f>
        <v>#REF!</v>
      </c>
      <c r="R100" s="9">
        <v>0</v>
      </c>
      <c r="S100" s="27">
        <f t="shared" si="8"/>
        <v>0</v>
      </c>
    </row>
    <row r="101" spans="1:22" x14ac:dyDescent="0.25">
      <c r="A101" s="3">
        <v>100</v>
      </c>
      <c r="B101" s="3" t="s">
        <v>191</v>
      </c>
      <c r="C101" s="3">
        <v>5936</v>
      </c>
      <c r="D101" s="5" t="e">
        <f>INDEX('Towns Complete Island Erads'!$1:$1048576, MATCH(Survival_Data!C101,'Towns Complete Island Erads'!A:A,0), 6)</f>
        <v>#N/A</v>
      </c>
      <c r="E101" s="5">
        <f t="shared" si="5"/>
        <v>117</v>
      </c>
      <c r="F101" s="22">
        <f t="shared" si="6"/>
        <v>0</v>
      </c>
      <c r="G101" s="3" t="str">
        <f t="shared" si="7"/>
        <v>Right Censored</v>
      </c>
      <c r="H101" s="24" t="e">
        <f>INDEX(#REF!, MATCH(C101,#REF!,0), 6)</f>
        <v>#REF!</v>
      </c>
      <c r="I101" s="5">
        <v>9.8275574997100001</v>
      </c>
      <c r="J101" s="24" t="e">
        <f>INDEX(#REF!, MATCH(C101,#REF!,0),15)</f>
        <v>#REF!</v>
      </c>
      <c r="K101" s="8" t="e">
        <f>INDEX([3]Sheet1!$1:$1048576, MATCH(C101,[3]Sheet1!$B:$B,0), 5)</f>
        <v>#N/A</v>
      </c>
      <c r="L101" s="8" t="e">
        <f>INDEX(#REF!, MATCH(C101,#REF!, 0), 8)</f>
        <v>#REF!</v>
      </c>
      <c r="M101" s="27" t="e">
        <f t="shared" si="9"/>
        <v>#REF!</v>
      </c>
      <c r="N101" s="9"/>
      <c r="O101" s="9"/>
      <c r="P101" s="9"/>
      <c r="Q101" s="67" t="e">
        <f>INDEX(#REF!, MATCH(C101,#REF!,0), 3)</f>
        <v>#REF!</v>
      </c>
      <c r="R101" s="9"/>
      <c r="S101" s="27">
        <f t="shared" si="8"/>
        <v>0</v>
      </c>
    </row>
    <row r="102" spans="1:22" x14ac:dyDescent="0.25">
      <c r="A102" s="3">
        <v>101</v>
      </c>
      <c r="B102" s="3" t="s">
        <v>192</v>
      </c>
      <c r="C102" s="3">
        <v>3514</v>
      </c>
      <c r="D102" s="5" t="e">
        <f>INDEX('Towns Complete Island Erads'!$1:$1048576, MATCH(Survival_Data!C102,'Towns Complete Island Erads'!A:A,0), 6)</f>
        <v>#N/A</v>
      </c>
      <c r="E102" s="5">
        <f t="shared" si="5"/>
        <v>117</v>
      </c>
      <c r="F102" s="22">
        <f t="shared" si="6"/>
        <v>0</v>
      </c>
      <c r="G102" s="3" t="str">
        <f t="shared" si="7"/>
        <v>Right Censored</v>
      </c>
      <c r="H102" s="24" t="e">
        <f>INDEX(#REF!, MATCH(C102,#REF!,0), 6)</f>
        <v>#REF!</v>
      </c>
      <c r="I102" s="5">
        <v>167.56770873799999</v>
      </c>
      <c r="J102" s="24" t="e">
        <f>INDEX(#REF!, MATCH(C102,#REF!,0),15)</f>
        <v>#REF!</v>
      </c>
      <c r="K102" s="8" t="e">
        <f>INDEX([3]Sheet1!$1:$1048576, MATCH(C102,[3]Sheet1!$B:$B,0), 5)</f>
        <v>#N/A</v>
      </c>
      <c r="L102" s="8" t="e">
        <f>INDEX(#REF!, MATCH(C102,#REF!, 0), 8)</f>
        <v>#REF!</v>
      </c>
      <c r="M102" s="27" t="e">
        <f t="shared" si="9"/>
        <v>#REF!</v>
      </c>
      <c r="N102" s="9"/>
      <c r="O102" s="9"/>
      <c r="P102" s="9"/>
      <c r="Q102" s="67" t="e">
        <f>INDEX(#REF!, MATCH(C102,#REF!,0), 3)</f>
        <v>#REF!</v>
      </c>
      <c r="R102" s="9"/>
      <c r="S102" s="27">
        <f t="shared" si="8"/>
        <v>0</v>
      </c>
    </row>
    <row r="103" spans="1:22" x14ac:dyDescent="0.25">
      <c r="A103" s="3">
        <v>102</v>
      </c>
      <c r="B103" s="3" t="s">
        <v>194</v>
      </c>
      <c r="C103" s="3">
        <v>1621</v>
      </c>
      <c r="D103" s="5" t="e">
        <f>INDEX('Towns Complete Island Erads'!$1:$1048576, MATCH(Survival_Data!C103,'Towns Complete Island Erads'!A:A,0), 6)</f>
        <v>#N/A</v>
      </c>
      <c r="E103" s="5">
        <f t="shared" si="5"/>
        <v>117</v>
      </c>
      <c r="F103" s="22">
        <f t="shared" si="6"/>
        <v>0</v>
      </c>
      <c r="G103" s="3" t="str">
        <f t="shared" si="7"/>
        <v>Right Censored</v>
      </c>
      <c r="H103" s="24" t="e">
        <f>INDEX(#REF!, MATCH(C103,#REF!,0), 6)</f>
        <v>#REF!</v>
      </c>
      <c r="I103" s="5">
        <v>6.5267075867499997</v>
      </c>
      <c r="J103" s="24" t="e">
        <f>INDEX(#REF!, MATCH(C103,#REF!,0),15)</f>
        <v>#REF!</v>
      </c>
      <c r="K103" s="8" t="e">
        <f>INDEX([3]Sheet1!$1:$1048576, MATCH(C103,[3]Sheet1!$B:$B,0), 5)</f>
        <v>#N/A</v>
      </c>
      <c r="L103" s="8" t="e">
        <f>INDEX(#REF!, MATCH(C103,#REF!, 0), 8)</f>
        <v>#REF!</v>
      </c>
      <c r="M103" s="27" t="e">
        <f t="shared" si="9"/>
        <v>#REF!</v>
      </c>
      <c r="N103" s="9"/>
      <c r="O103" s="9"/>
      <c r="P103" s="9"/>
      <c r="Q103" s="67" t="e">
        <f>INDEX(#REF!, MATCH(C103,#REF!,0), 3)</f>
        <v>#REF!</v>
      </c>
      <c r="R103" s="9"/>
      <c r="S103" s="27">
        <f t="shared" si="8"/>
        <v>0</v>
      </c>
    </row>
    <row r="104" spans="1:22" x14ac:dyDescent="0.25">
      <c r="A104" s="3">
        <v>103</v>
      </c>
      <c r="B104" s="3" t="s">
        <v>195</v>
      </c>
      <c r="C104" s="3">
        <v>1706</v>
      </c>
      <c r="D104" s="5" t="e">
        <f>INDEX('Towns Complete Island Erads'!$1:$1048576, MATCH(Survival_Data!C104,'Towns Complete Island Erads'!A:A,0), 6)</f>
        <v>#N/A</v>
      </c>
      <c r="E104" s="5">
        <f t="shared" si="5"/>
        <v>117</v>
      </c>
      <c r="F104" s="22">
        <f t="shared" si="6"/>
        <v>0</v>
      </c>
      <c r="G104" s="3" t="str">
        <f t="shared" si="7"/>
        <v>Right Censored</v>
      </c>
      <c r="H104" s="24" t="e">
        <f>INDEX(#REF!, MATCH(C104,#REF!,0), 6)</f>
        <v>#REF!</v>
      </c>
      <c r="I104" s="5">
        <v>30.203491991300002</v>
      </c>
      <c r="J104" s="24" t="e">
        <f>INDEX(#REF!, MATCH(C104,#REF!,0),15)</f>
        <v>#REF!</v>
      </c>
      <c r="K104" s="8" t="e">
        <f>INDEX([3]Sheet1!$1:$1048576, MATCH(C104,[3]Sheet1!$B:$B,0), 5)</f>
        <v>#N/A</v>
      </c>
      <c r="L104" s="8" t="e">
        <f>INDEX(#REF!, MATCH(C104,#REF!, 0), 8)</f>
        <v>#REF!</v>
      </c>
      <c r="M104" s="27">
        <v>-46.848528000000002</v>
      </c>
      <c r="N104" s="9"/>
      <c r="O104" s="9"/>
      <c r="P104" s="9"/>
      <c r="Q104" s="67" t="e">
        <f>INDEX(#REF!, MATCH(C104,#REF!,0), 3)</f>
        <v>#REF!</v>
      </c>
      <c r="R104" s="9">
        <v>0</v>
      </c>
      <c r="S104" s="27">
        <f t="shared" si="8"/>
        <v>0</v>
      </c>
    </row>
    <row r="105" spans="1:22" x14ac:dyDescent="0.25">
      <c r="A105" s="3">
        <v>104</v>
      </c>
      <c r="B105" s="3" t="s">
        <v>197</v>
      </c>
      <c r="C105" s="3">
        <v>3970</v>
      </c>
      <c r="D105" s="5" t="e">
        <f>INDEX('Towns Complete Island Erads'!$1:$1048576, MATCH(Survival_Data!C105,'Towns Complete Island Erads'!A:A,0), 6)</f>
        <v>#N/A</v>
      </c>
      <c r="E105" s="5">
        <f t="shared" si="5"/>
        <v>117</v>
      </c>
      <c r="F105" s="22">
        <f t="shared" si="6"/>
        <v>0</v>
      </c>
      <c r="G105" s="3" t="str">
        <f t="shared" si="7"/>
        <v>Right Censored</v>
      </c>
      <c r="H105" s="24" t="e">
        <f>INDEX(#REF!, MATCH(C105,#REF!,0), 6)</f>
        <v>#REF!</v>
      </c>
      <c r="I105" s="5">
        <v>10.6117727294</v>
      </c>
      <c r="J105" s="24" t="e">
        <f>INDEX(#REF!, MATCH(C105,#REF!,0),15)</f>
        <v>#REF!</v>
      </c>
      <c r="K105" s="8" t="e">
        <f>INDEX([3]Sheet1!$1:$1048576, MATCH(C105,[3]Sheet1!$B:$B,0), 5)</f>
        <v>#N/A</v>
      </c>
      <c r="L105" s="8" t="e">
        <f>INDEX(#REF!, MATCH(C105,#REF!, 0), 8)</f>
        <v>#REF!</v>
      </c>
      <c r="M105" s="27">
        <v>-45.566074</v>
      </c>
      <c r="N105" s="9"/>
      <c r="O105" s="9"/>
      <c r="P105" s="9"/>
      <c r="Q105" s="67" t="e">
        <f>INDEX(#REF!, MATCH(C105,#REF!,0), 3)</f>
        <v>#REF!</v>
      </c>
      <c r="R105" s="9">
        <v>0</v>
      </c>
      <c r="S105" s="27">
        <f t="shared" si="8"/>
        <v>0</v>
      </c>
    </row>
    <row r="106" spans="1:22" x14ac:dyDescent="0.25">
      <c r="A106" s="3">
        <v>105</v>
      </c>
      <c r="B106" s="3" t="s">
        <v>198</v>
      </c>
      <c r="C106" s="3">
        <v>3968</v>
      </c>
      <c r="D106" s="5" t="e">
        <f>INDEX('Towns Complete Island Erads'!$1:$1048576, MATCH(Survival_Data!C106,'Towns Complete Island Erads'!A:A,0), 6)</f>
        <v>#N/A</v>
      </c>
      <c r="E106" s="5">
        <f t="shared" si="5"/>
        <v>117</v>
      </c>
      <c r="F106" s="22">
        <f t="shared" si="6"/>
        <v>0</v>
      </c>
      <c r="G106" s="3" t="str">
        <f t="shared" si="7"/>
        <v>Right Censored</v>
      </c>
      <c r="H106" s="24" t="e">
        <f>INDEX(#REF!, MATCH(C106,#REF!,0), 6)</f>
        <v>#REF!</v>
      </c>
      <c r="I106" s="5">
        <v>45.131470105699997</v>
      </c>
      <c r="J106" s="24" t="e">
        <f>INDEX(#REF!, MATCH(C106,#REF!,0),15)</f>
        <v>#REF!</v>
      </c>
      <c r="K106" s="8" t="e">
        <f>INDEX([3]Sheet1!$1:$1048576, MATCH(C106,[3]Sheet1!$B:$B,0), 5)</f>
        <v>#N/A</v>
      </c>
      <c r="L106" s="8" t="e">
        <f>INDEX(#REF!, MATCH(C106,#REF!, 0), 8)</f>
        <v>#REF!</v>
      </c>
      <c r="M106" s="27">
        <v>-45.571783000000003</v>
      </c>
      <c r="N106" s="9"/>
      <c r="O106" s="9"/>
      <c r="P106" s="9"/>
      <c r="Q106" s="67" t="e">
        <f>INDEX(#REF!, MATCH(C106,#REF!,0), 3)</f>
        <v>#REF!</v>
      </c>
      <c r="R106" s="9">
        <v>0</v>
      </c>
      <c r="S106" s="27">
        <f t="shared" si="8"/>
        <v>0</v>
      </c>
    </row>
    <row r="107" spans="1:22" x14ac:dyDescent="0.25">
      <c r="A107" s="3">
        <v>106</v>
      </c>
      <c r="B107" s="3" t="s">
        <v>199</v>
      </c>
      <c r="C107" s="3">
        <v>960</v>
      </c>
      <c r="D107" s="5" t="e">
        <f>INDEX('Towns Complete Island Erads'!$1:$1048576, MATCH(Survival_Data!C107,'Towns Complete Island Erads'!A:A,0), 6)</f>
        <v>#N/A</v>
      </c>
      <c r="E107" s="5">
        <f t="shared" si="5"/>
        <v>117</v>
      </c>
      <c r="F107" s="22">
        <f t="shared" si="6"/>
        <v>0</v>
      </c>
      <c r="G107" s="3" t="str">
        <f t="shared" si="7"/>
        <v>Right Censored</v>
      </c>
      <c r="H107" s="24" t="e">
        <f>INDEX(#REF!, MATCH(C107,#REF!,0), 6)</f>
        <v>#REF!</v>
      </c>
      <c r="I107" s="5">
        <v>10.7811875467</v>
      </c>
      <c r="J107" s="24" t="e">
        <f>INDEX(#REF!, MATCH(C107,#REF!,0),15)</f>
        <v>#REF!</v>
      </c>
      <c r="K107" s="8" t="e">
        <f>INDEX([3]Sheet1!$1:$1048576, MATCH(C107,[3]Sheet1!$B:$B,0), 5)</f>
        <v>#N/A</v>
      </c>
      <c r="L107" s="8" t="e">
        <f>INDEX(#REF!, MATCH(C107,#REF!, 0), 8)</f>
        <v>#REF!</v>
      </c>
      <c r="M107" s="27">
        <v>-47.202683999999998</v>
      </c>
      <c r="N107" s="9"/>
      <c r="O107" s="9"/>
      <c r="P107" s="9"/>
      <c r="Q107" s="67" t="e">
        <f>INDEX(#REF!, MATCH(C107,#REF!,0), 3)</f>
        <v>#REF!</v>
      </c>
      <c r="R107" s="9"/>
      <c r="S107" s="27">
        <f t="shared" si="8"/>
        <v>0</v>
      </c>
    </row>
    <row r="108" spans="1:22" x14ac:dyDescent="0.25">
      <c r="A108" s="3">
        <v>107</v>
      </c>
      <c r="B108" s="3" t="s">
        <v>200</v>
      </c>
      <c r="C108" s="3">
        <v>5525</v>
      </c>
      <c r="D108" s="5">
        <f>INDEX('Towns Complete Island Erads'!$1:$1048576, MATCH(Survival_Data!C108,'Towns Complete Island Erads'!A:A,0), 6)</f>
        <v>1996</v>
      </c>
      <c r="E108" s="5">
        <f t="shared" si="5"/>
        <v>96</v>
      </c>
      <c r="F108" s="22">
        <f t="shared" si="6"/>
        <v>1</v>
      </c>
      <c r="G108" s="3" t="str">
        <f t="shared" si="7"/>
        <v>Uncensored</v>
      </c>
      <c r="H108" s="24" t="e">
        <f>INDEX(#REF!, MATCH(C108,#REF!,0), 6)</f>
        <v>#REF!</v>
      </c>
      <c r="I108" s="5">
        <v>1904.8965579600001</v>
      </c>
      <c r="J108" s="24" t="e">
        <f>INDEX(#REF!, MATCH(C108,#REF!,0),15)</f>
        <v>#REF!</v>
      </c>
      <c r="K108" s="8">
        <f>INDEX([3]Sheet1!$1:$1048576, MATCH(C108,[3]Sheet1!$B:$B,0), 5)</f>
        <v>-40.857111000000003</v>
      </c>
      <c r="L108" s="8" t="e">
        <f>INDEX(#REF!, MATCH(C108,#REF!, 0), 8)</f>
        <v>#REF!</v>
      </c>
      <c r="M108" s="27">
        <f t="shared" si="9"/>
        <v>-40.857111000000003</v>
      </c>
      <c r="N108" s="9"/>
      <c r="O108" s="9"/>
      <c r="P108" s="9"/>
      <c r="Q108" s="67" t="e">
        <f>INDEX(#REF!, MATCH(C108,#REF!,0), 3)</f>
        <v>#REF!</v>
      </c>
      <c r="R108" s="9"/>
      <c r="S108" s="27">
        <f t="shared" si="8"/>
        <v>0</v>
      </c>
    </row>
    <row r="109" spans="1:22" x14ac:dyDescent="0.25">
      <c r="A109" s="3">
        <v>108</v>
      </c>
      <c r="B109" s="3" t="s">
        <v>202</v>
      </c>
      <c r="C109" s="3">
        <v>6237</v>
      </c>
      <c r="D109" s="5" t="e">
        <f>INDEX('Towns Complete Island Erads'!$1:$1048576, MATCH(Survival_Data!C109,'Towns Complete Island Erads'!A:A,0), 6)</f>
        <v>#N/A</v>
      </c>
      <c r="E109" s="5">
        <f t="shared" si="5"/>
        <v>117</v>
      </c>
      <c r="F109" s="22">
        <f t="shared" si="6"/>
        <v>0</v>
      </c>
      <c r="G109" s="3" t="str">
        <f t="shared" si="7"/>
        <v>Right Censored</v>
      </c>
      <c r="H109" s="24" t="e">
        <f>INDEX(#REF!, MATCH(C109,#REF!,0), 6)</f>
        <v>#REF!</v>
      </c>
      <c r="I109" s="5">
        <v>7.1890578733000003</v>
      </c>
      <c r="J109" s="24" t="e">
        <f>INDEX(#REF!, MATCH(C109,#REF!,0),15)</f>
        <v>#REF!</v>
      </c>
      <c r="K109" s="8" t="e">
        <f>INDEX([3]Sheet1!$1:$1048576, MATCH(C109,[3]Sheet1!$B:$B,0), 5)</f>
        <v>#N/A</v>
      </c>
      <c r="L109" s="8" t="e">
        <f>INDEX(#REF!, MATCH(C109,#REF!, 0), 8)</f>
        <v>#REF!</v>
      </c>
      <c r="M109" s="30">
        <v>-36.924399999999999</v>
      </c>
      <c r="N109" s="60"/>
      <c r="O109" s="60"/>
      <c r="P109" s="60"/>
      <c r="Q109" s="67" t="e">
        <f>INDEX(#REF!, MATCH(C109,#REF!,0), 3)</f>
        <v>#REF!</v>
      </c>
      <c r="R109" s="9">
        <v>0</v>
      </c>
      <c r="S109" s="27">
        <f t="shared" si="8"/>
        <v>0</v>
      </c>
    </row>
    <row r="110" spans="1:22" x14ac:dyDescent="0.25">
      <c r="A110" s="3">
        <v>109</v>
      </c>
      <c r="B110" s="3" t="s">
        <v>203</v>
      </c>
      <c r="C110" s="3">
        <v>6066</v>
      </c>
      <c r="D110" s="5" t="e">
        <f>INDEX('Towns Complete Island Erads'!$1:$1048576, MATCH(Survival_Data!C110,'Towns Complete Island Erads'!A:A,0), 6)</f>
        <v>#N/A</v>
      </c>
      <c r="E110" s="5">
        <f t="shared" si="5"/>
        <v>117</v>
      </c>
      <c r="F110" s="22">
        <f t="shared" si="6"/>
        <v>0</v>
      </c>
      <c r="G110" s="3" t="str">
        <f t="shared" si="7"/>
        <v>Right Censored</v>
      </c>
      <c r="H110" s="24" t="e">
        <f>INDEX(#REF!, MATCH(C110,#REF!,0), 6)</f>
        <v>#REF!</v>
      </c>
      <c r="I110" s="5">
        <v>4.4790008981899998</v>
      </c>
      <c r="J110" s="24" t="e">
        <f>INDEX(#REF!, MATCH(C110,#REF!,0),15)</f>
        <v>#REF!</v>
      </c>
      <c r="K110" s="8" t="e">
        <f>INDEX([3]Sheet1!$1:$1048576, MATCH(C110,[3]Sheet1!$B:$B,0), 5)</f>
        <v>#N/A</v>
      </c>
      <c r="L110" s="8" t="e">
        <f>INDEX(#REF!, MATCH(C110,#REF!, 0), 8)</f>
        <v>#REF!</v>
      </c>
      <c r="M110" s="27">
        <v>-37.529944</v>
      </c>
      <c r="N110" s="9"/>
      <c r="O110" s="9"/>
      <c r="P110" s="9"/>
      <c r="Q110" s="67" t="e">
        <f>INDEX(#REF!, MATCH(C110,#REF!,0), 3)</f>
        <v>#REF!</v>
      </c>
      <c r="R110" s="9">
        <v>0</v>
      </c>
      <c r="S110" s="27">
        <f t="shared" si="8"/>
        <v>0</v>
      </c>
    </row>
    <row r="111" spans="1:22" x14ac:dyDescent="0.25">
      <c r="A111" s="3">
        <v>110</v>
      </c>
      <c r="B111" s="3" t="s">
        <v>204</v>
      </c>
      <c r="C111" s="3">
        <v>6858</v>
      </c>
      <c r="D111" s="5" t="e">
        <f>INDEX('Towns Complete Island Erads'!$1:$1048576, MATCH(Survival_Data!C111,'Towns Complete Island Erads'!A:A,0), 6)</f>
        <v>#N/A</v>
      </c>
      <c r="E111" s="5">
        <f t="shared" si="5"/>
        <v>117</v>
      </c>
      <c r="F111" s="22">
        <f t="shared" si="6"/>
        <v>0</v>
      </c>
      <c r="G111" s="3" t="str">
        <f t="shared" si="7"/>
        <v>Right Censored</v>
      </c>
      <c r="H111" s="24" t="e">
        <f>INDEX(#REF!, MATCH(C111,#REF!,0), 6)</f>
        <v>#REF!</v>
      </c>
      <c r="I111" s="5">
        <v>2032.4973445999999</v>
      </c>
      <c r="J111" s="24" t="e">
        <f>INDEX(#REF!, MATCH(C111,#REF!,0),15)</f>
        <v>#REF!</v>
      </c>
      <c r="K111" s="8" t="e">
        <f>INDEX([3]Sheet1!$1:$1048576, MATCH(C111,[3]Sheet1!$B:$B,0), 5)</f>
        <v>#N/A</v>
      </c>
      <c r="L111" s="8" t="e">
        <f>INDEX(#REF!, MATCH(C111,#REF!, 0), 8)</f>
        <v>#REF!</v>
      </c>
      <c r="M111" s="27">
        <v>-36.423530999999997</v>
      </c>
      <c r="N111" s="9"/>
      <c r="O111" s="9"/>
      <c r="P111" s="9"/>
      <c r="Q111" s="67" t="e">
        <f>INDEX(#REF!, MATCH(C111,#REF!,0), 3)</f>
        <v>#REF!</v>
      </c>
      <c r="R111" s="9">
        <v>1</v>
      </c>
      <c r="S111" s="27">
        <f t="shared" si="8"/>
        <v>1</v>
      </c>
    </row>
    <row r="112" spans="1:22" x14ac:dyDescent="0.25">
      <c r="A112" s="3">
        <v>111</v>
      </c>
      <c r="B112" s="3" t="s">
        <v>206</v>
      </c>
      <c r="C112" s="3">
        <v>1162</v>
      </c>
      <c r="D112" s="5" t="e">
        <f>INDEX('Towns Complete Island Erads'!$1:$1048576, MATCH(Survival_Data!C112,'Towns Complete Island Erads'!A:A,0), 6)</f>
        <v>#N/A</v>
      </c>
      <c r="E112" s="5">
        <f t="shared" si="5"/>
        <v>117</v>
      </c>
      <c r="F112" s="22">
        <f t="shared" si="6"/>
        <v>0</v>
      </c>
      <c r="G112" s="3" t="str">
        <f t="shared" si="7"/>
        <v>Right Censored</v>
      </c>
      <c r="H112" s="24" t="e">
        <f>INDEX(#REF!, MATCH(C112,#REF!,0), 6)</f>
        <v>#REF!</v>
      </c>
      <c r="I112" s="5">
        <v>21.077627593700001</v>
      </c>
      <c r="J112" s="24" t="e">
        <f>INDEX(#REF!, MATCH(C112,#REF!,0),15)</f>
        <v>#REF!</v>
      </c>
      <c r="K112" s="8" t="e">
        <f>INDEX([3]Sheet1!$1:$1048576, MATCH(C112,[3]Sheet1!$B:$B,0), 5)</f>
        <v>#N/A</v>
      </c>
      <c r="L112" s="8" t="e">
        <f>INDEX(#REF!, MATCH(C112,#REF!, 0), 8)</f>
        <v>#REF!</v>
      </c>
      <c r="M112" s="27" t="e">
        <f t="shared" si="9"/>
        <v>#REF!</v>
      </c>
      <c r="N112" s="9"/>
      <c r="O112" s="9"/>
      <c r="P112" s="9"/>
      <c r="Q112" s="67" t="e">
        <f>INDEX(#REF!, MATCH(C112,#REF!,0), 3)</f>
        <v>#REF!</v>
      </c>
      <c r="R112" s="9"/>
      <c r="S112" s="27">
        <f t="shared" si="8"/>
        <v>0</v>
      </c>
    </row>
    <row r="113" spans="1:19" x14ac:dyDescent="0.25">
      <c r="A113" s="3">
        <v>112</v>
      </c>
      <c r="B113" s="3" t="s">
        <v>208</v>
      </c>
      <c r="C113" s="3">
        <v>7430</v>
      </c>
      <c r="D113" s="5" t="e">
        <f>INDEX('Towns Complete Island Erads'!$1:$1048576, MATCH(Survival_Data!C113,'Towns Complete Island Erads'!A:A,0), 6)</f>
        <v>#N/A</v>
      </c>
      <c r="E113" s="5">
        <f t="shared" si="5"/>
        <v>117</v>
      </c>
      <c r="F113" s="22">
        <f t="shared" si="6"/>
        <v>0</v>
      </c>
      <c r="G113" s="3" t="str">
        <f t="shared" si="7"/>
        <v>Right Censored</v>
      </c>
      <c r="H113" s="24" t="e">
        <f>INDEX(#REF!, MATCH(C113,#REF!,0), 6)</f>
        <v>#REF!</v>
      </c>
      <c r="I113" s="5">
        <v>38.721670526600001</v>
      </c>
      <c r="J113" s="24" t="e">
        <f>INDEX(#REF!, MATCH(C113,#REF!,0),15)</f>
        <v>#REF!</v>
      </c>
      <c r="K113" s="8" t="e">
        <f>INDEX([3]Sheet1!$1:$1048576, MATCH(C113,[3]Sheet1!$B:$B,0), 5)</f>
        <v>#N/A</v>
      </c>
      <c r="L113" s="8" t="e">
        <f>INDEX(#REF!, MATCH(C113,#REF!, 0), 8)</f>
        <v>#REF!</v>
      </c>
      <c r="M113" s="27" t="e">
        <f t="shared" si="9"/>
        <v>#REF!</v>
      </c>
      <c r="N113" s="9"/>
      <c r="O113" s="9"/>
      <c r="P113" s="9"/>
      <c r="Q113" s="67" t="e">
        <f>INDEX(#REF!, MATCH(C113,#REF!,0), 3)</f>
        <v>#REF!</v>
      </c>
      <c r="R113" s="9"/>
      <c r="S113" s="27">
        <f t="shared" si="8"/>
        <v>0</v>
      </c>
    </row>
    <row r="114" spans="1:19" x14ac:dyDescent="0.25">
      <c r="A114" s="3">
        <v>113</v>
      </c>
      <c r="B114" s="3" t="s">
        <v>209</v>
      </c>
      <c r="C114" s="3">
        <v>9152</v>
      </c>
      <c r="D114" s="5">
        <f>INDEX('Towns Complete Island Erads'!$1:$1048576, MATCH(Survival_Data!C114,'Towns Complete Island Erads'!A:A,0), 6)</f>
        <v>2004</v>
      </c>
      <c r="E114" s="5">
        <f t="shared" si="5"/>
        <v>104</v>
      </c>
      <c r="F114" s="22">
        <f t="shared" si="6"/>
        <v>1</v>
      </c>
      <c r="G114" s="3" t="str">
        <f t="shared" si="7"/>
        <v>Uncensored</v>
      </c>
      <c r="H114" s="24" t="e">
        <f>INDEX(#REF!, MATCH(C114,#REF!,0), 6)</f>
        <v>#REF!</v>
      </c>
      <c r="I114" s="5">
        <v>3079.3055476200002</v>
      </c>
      <c r="J114" s="24" t="e">
        <f>INDEX(#REF!, MATCH(C114,#REF!,0),15)</f>
        <v>#REF!</v>
      </c>
      <c r="K114" s="8">
        <f>INDEX([3]Sheet1!$1:$1048576, MATCH(C114,[3]Sheet1!$B:$B,0), 5)</f>
        <v>-36.201694000000003</v>
      </c>
      <c r="L114" s="8" t="e">
        <f>INDEX(#REF!, MATCH(C114,#REF!, 0), 8)</f>
        <v>#REF!</v>
      </c>
      <c r="M114" s="27">
        <f t="shared" si="9"/>
        <v>-36.201694000000003</v>
      </c>
      <c r="N114" s="9"/>
      <c r="O114" s="9"/>
      <c r="P114" s="9"/>
      <c r="Q114" s="67" t="e">
        <f>INDEX(#REF!, MATCH(C114,#REF!,0), 3)</f>
        <v>#REF!</v>
      </c>
      <c r="R114" s="9"/>
      <c r="S114" s="27">
        <f t="shared" si="8"/>
        <v>0</v>
      </c>
    </row>
    <row r="115" spans="1:19" x14ac:dyDescent="0.25">
      <c r="A115" s="3">
        <v>114</v>
      </c>
      <c r="B115" s="3" t="s">
        <v>211</v>
      </c>
      <c r="C115" s="3">
        <v>2961</v>
      </c>
      <c r="D115" s="5" t="e">
        <f>INDEX('Towns Complete Island Erads'!$1:$1048576, MATCH(Survival_Data!C115,'Towns Complete Island Erads'!A:A,0), 6)</f>
        <v>#N/A</v>
      </c>
      <c r="E115" s="5">
        <f t="shared" si="5"/>
        <v>117</v>
      </c>
      <c r="F115" s="22">
        <f t="shared" si="6"/>
        <v>0</v>
      </c>
      <c r="G115" s="3" t="str">
        <f t="shared" si="7"/>
        <v>Right Censored</v>
      </c>
      <c r="H115" s="24" t="e">
        <f>INDEX(#REF!, MATCH(C115,#REF!,0), 6)</f>
        <v>#REF!</v>
      </c>
      <c r="I115" s="5">
        <v>24.569331528399999</v>
      </c>
      <c r="J115" s="24" t="e">
        <f>INDEX(#REF!, MATCH(C115,#REF!,0),15)</f>
        <v>#REF!</v>
      </c>
      <c r="K115" s="8" t="e">
        <f>INDEX([3]Sheet1!$1:$1048576, MATCH(C115,[3]Sheet1!$B:$B,0), 5)</f>
        <v>#N/A</v>
      </c>
      <c r="L115" s="8" t="e">
        <f>INDEX(#REF!, MATCH(C115,#REF!, 0), 8)</f>
        <v>#REF!</v>
      </c>
      <c r="M115" s="27">
        <v>-45.975158999999998</v>
      </c>
      <c r="N115" s="9"/>
      <c r="O115" s="9"/>
      <c r="P115" s="9"/>
      <c r="Q115" s="67" t="e">
        <f>INDEX(#REF!, MATCH(C115,#REF!,0), 3)</f>
        <v>#REF!</v>
      </c>
      <c r="R115" s="9">
        <v>0</v>
      </c>
      <c r="S115" s="27">
        <f t="shared" si="8"/>
        <v>0</v>
      </c>
    </row>
    <row r="116" spans="1:19" x14ac:dyDescent="0.25">
      <c r="A116" s="3">
        <v>115</v>
      </c>
      <c r="B116" s="3" t="s">
        <v>212</v>
      </c>
      <c r="C116" s="3">
        <v>3637</v>
      </c>
      <c r="D116" s="5" t="e">
        <f>INDEX('Towns Complete Island Erads'!$1:$1048576, MATCH(Survival_Data!C116,'Towns Complete Island Erads'!A:A,0), 6)</f>
        <v>#N/A</v>
      </c>
      <c r="E116" s="5">
        <f t="shared" si="5"/>
        <v>117</v>
      </c>
      <c r="F116" s="22">
        <f t="shared" si="6"/>
        <v>0</v>
      </c>
      <c r="G116" s="3" t="str">
        <f t="shared" si="7"/>
        <v>Right Censored</v>
      </c>
      <c r="H116" s="24" t="e">
        <f>INDEX(#REF!, MATCH(C116,#REF!,0), 6)</f>
        <v>#REF!</v>
      </c>
      <c r="I116" s="5">
        <v>1899.4076333800001</v>
      </c>
      <c r="J116" s="24" t="e">
        <f>INDEX(#REF!, MATCH(C116,#REF!,0),15)</f>
        <v>#REF!</v>
      </c>
      <c r="K116" s="8" t="e">
        <f>INDEX([3]Sheet1!$1:$1048576, MATCH(C116,[3]Sheet1!$B:$B,0), 5)</f>
        <v>#N/A</v>
      </c>
      <c r="L116" s="8" t="e">
        <f>INDEX(#REF!, MATCH(C116,#REF!, 0), 8)</f>
        <v>#REF!</v>
      </c>
      <c r="M116" s="27">
        <v>-45.762638000000003</v>
      </c>
      <c r="N116" s="9"/>
      <c r="O116" s="9"/>
      <c r="P116" s="9"/>
      <c r="Q116" s="67" t="e">
        <f>INDEX(#REF!, MATCH(C116,#REF!,0), 3)</f>
        <v>#REF!</v>
      </c>
      <c r="R116" s="9">
        <v>0</v>
      </c>
      <c r="S116" s="27">
        <f t="shared" si="8"/>
        <v>0</v>
      </c>
    </row>
    <row r="117" spans="1:19" x14ac:dyDescent="0.25">
      <c r="A117" s="3">
        <v>116</v>
      </c>
      <c r="B117" s="3" t="s">
        <v>214</v>
      </c>
      <c r="C117" s="3">
        <v>5197</v>
      </c>
      <c r="D117" s="5">
        <f>INDEX('Towns Complete Island Erads'!$1:$1048576, MATCH(Survival_Data!C117,'Towns Complete Island Erads'!A:A,0), 6)</f>
        <v>1997</v>
      </c>
      <c r="E117" s="5">
        <f t="shared" si="5"/>
        <v>97</v>
      </c>
      <c r="F117" s="22">
        <f t="shared" si="6"/>
        <v>1</v>
      </c>
      <c r="G117" s="3" t="str">
        <f t="shared" si="7"/>
        <v>Uncensored</v>
      </c>
      <c r="H117" s="24" t="e">
        <f>INDEX(#REF!, MATCH(C117,#REF!,0), 6)</f>
        <v>#REF!</v>
      </c>
      <c r="I117" s="5">
        <v>114.358236096</v>
      </c>
      <c r="J117" s="24" t="e">
        <f>INDEX(#REF!, MATCH(C117,#REF!,0),15)</f>
        <v>#REF!</v>
      </c>
      <c r="K117" s="8">
        <f>INDEX([3]Sheet1!$1:$1048576, MATCH(C117,[3]Sheet1!$B:$B,0), 5)</f>
        <v>-41.120044</v>
      </c>
      <c r="L117" s="8" t="e">
        <f>INDEX(#REF!, MATCH(C117,#REF!, 0), 8)</f>
        <v>#REF!</v>
      </c>
      <c r="M117" s="27">
        <f t="shared" si="9"/>
        <v>-41.120044</v>
      </c>
      <c r="N117" s="9"/>
      <c r="O117" s="9"/>
      <c r="P117" s="9"/>
      <c r="Q117" s="67" t="e">
        <f>INDEX(#REF!, MATCH(C117,#REF!,0), 3)</f>
        <v>#REF!</v>
      </c>
      <c r="R117" s="9"/>
      <c r="S117" s="27">
        <f t="shared" si="8"/>
        <v>0</v>
      </c>
    </row>
    <row r="118" spans="1:19" x14ac:dyDescent="0.25">
      <c r="A118" s="3">
        <v>117</v>
      </c>
      <c r="B118" s="3" t="s">
        <v>216</v>
      </c>
      <c r="C118" s="3">
        <v>4170</v>
      </c>
      <c r="D118" s="5" t="e">
        <f>INDEX('Towns Complete Island Erads'!$1:$1048576, MATCH(Survival_Data!C118,'Towns Complete Island Erads'!A:A,0), 6)</f>
        <v>#N/A</v>
      </c>
      <c r="E118" s="5">
        <f t="shared" si="5"/>
        <v>117</v>
      </c>
      <c r="F118" s="22">
        <f t="shared" si="6"/>
        <v>0</v>
      </c>
      <c r="G118" s="3" t="str">
        <f t="shared" si="7"/>
        <v>Right Censored</v>
      </c>
      <c r="H118" s="24" t="e">
        <f>INDEX(#REF!, MATCH(C118,#REF!,0), 6)</f>
        <v>#REF!</v>
      </c>
      <c r="I118" s="5">
        <v>19.383567431399999</v>
      </c>
      <c r="J118" s="24" t="e">
        <f>INDEX(#REF!, MATCH(C118,#REF!,0),15)</f>
        <v>#REF!</v>
      </c>
      <c r="K118" s="8" t="e">
        <f>INDEX([3]Sheet1!$1:$1048576, MATCH(C118,[3]Sheet1!$B:$B,0), 5)</f>
        <v>#N/A</v>
      </c>
      <c r="L118" s="8" t="e">
        <f>INDEX(#REF!, MATCH(C118,#REF!, 0), 8)</f>
        <v>#REF!</v>
      </c>
      <c r="M118" s="30">
        <v>-45.267749999999999</v>
      </c>
      <c r="N118" s="60"/>
      <c r="O118" s="60"/>
      <c r="P118" s="60"/>
      <c r="Q118" s="67" t="e">
        <f>INDEX(#REF!, MATCH(C118,#REF!,0), 3)</f>
        <v>#REF!</v>
      </c>
      <c r="R118" s="9">
        <v>0</v>
      </c>
      <c r="S118" s="27">
        <f t="shared" si="8"/>
        <v>0</v>
      </c>
    </row>
    <row r="119" spans="1:19" x14ac:dyDescent="0.25">
      <c r="A119" s="3">
        <v>118</v>
      </c>
      <c r="B119" s="3" t="s">
        <v>217</v>
      </c>
      <c r="C119" s="3">
        <v>6303</v>
      </c>
      <c r="D119" s="5">
        <f>INDEX('Towns Complete Island Erads'!$1:$1048576, MATCH(Survival_Data!C119,'Towns Complete Island Erads'!A:A,0), 6)</f>
        <v>1990</v>
      </c>
      <c r="E119" s="5">
        <f t="shared" si="5"/>
        <v>90</v>
      </c>
      <c r="F119" s="22">
        <f t="shared" si="6"/>
        <v>1</v>
      </c>
      <c r="G119" s="3" t="str">
        <f t="shared" si="7"/>
        <v>Uncensored</v>
      </c>
      <c r="H119" s="24" t="e">
        <f>INDEX(#REF!, MATCH(C119,#REF!,0), 6)</f>
        <v>#REF!</v>
      </c>
      <c r="I119" s="5">
        <v>21.618544654299999</v>
      </c>
      <c r="J119" s="24" t="e">
        <f>INDEX(#REF!, MATCH(C119,#REF!,0),15)</f>
        <v>#REF!</v>
      </c>
      <c r="K119" s="8">
        <f>INDEX([3]Sheet1!$1:$1048576, MATCH(C119,[3]Sheet1!$B:$B,0), 5)</f>
        <v>-36.830193999999999</v>
      </c>
      <c r="L119" s="8" t="e">
        <f>INDEX(#REF!, MATCH(C119,#REF!, 0), 8)</f>
        <v>#REF!</v>
      </c>
      <c r="M119" s="27">
        <f t="shared" si="9"/>
        <v>-36.830193999999999</v>
      </c>
      <c r="N119" s="9"/>
      <c r="O119" s="9"/>
      <c r="P119" s="9"/>
      <c r="Q119" s="67" t="e">
        <f>INDEX(#REF!, MATCH(C119,#REF!,0), 3)</f>
        <v>#REF!</v>
      </c>
      <c r="R119" s="9"/>
      <c r="S119" s="27">
        <f t="shared" si="8"/>
        <v>0</v>
      </c>
    </row>
    <row r="120" spans="1:19" x14ac:dyDescent="0.25">
      <c r="A120" s="3">
        <v>119</v>
      </c>
      <c r="B120" s="3" t="s">
        <v>219</v>
      </c>
      <c r="C120" s="3">
        <v>5219</v>
      </c>
      <c r="D120" s="5">
        <f>INDEX('Towns Complete Island Erads'!$1:$1048576, MATCH(Survival_Data!C120,'Towns Complete Island Erads'!A:A,0), 6)</f>
        <v>1989</v>
      </c>
      <c r="E120" s="5">
        <f t="shared" si="5"/>
        <v>89</v>
      </c>
      <c r="F120" s="22">
        <f t="shared" si="6"/>
        <v>1</v>
      </c>
      <c r="G120" s="3" t="str">
        <f t="shared" si="7"/>
        <v>Uncensored</v>
      </c>
      <c r="H120" s="24" t="e">
        <f>INDEX(#REF!, MATCH(C120,#REF!,0), 6)</f>
        <v>#REF!</v>
      </c>
      <c r="I120" s="5">
        <v>220.15992287200001</v>
      </c>
      <c r="J120" s="24" t="e">
        <f>INDEX(#REF!, MATCH(C120,#REF!,0),15)</f>
        <v>#REF!</v>
      </c>
      <c r="K120" s="8">
        <f>INDEX([3]Sheet1!$1:$1048576, MATCH(C120,[3]Sheet1!$B:$B,0), 5)</f>
        <v>-41.088763999999998</v>
      </c>
      <c r="L120" s="8" t="e">
        <f>INDEX(#REF!, MATCH(C120,#REF!, 0), 8)</f>
        <v>#REF!</v>
      </c>
      <c r="M120" s="27">
        <f t="shared" si="9"/>
        <v>-41.088763999999998</v>
      </c>
      <c r="N120" s="9"/>
      <c r="O120" s="9"/>
      <c r="P120" s="9"/>
      <c r="Q120" s="67" t="e">
        <f>INDEX(#REF!, MATCH(C120,#REF!,0), 3)</f>
        <v>#REF!</v>
      </c>
      <c r="R120" s="9"/>
      <c r="S120" s="27">
        <f t="shared" si="8"/>
        <v>0</v>
      </c>
    </row>
    <row r="121" spans="1:19" x14ac:dyDescent="0.25">
      <c r="A121" s="3">
        <v>120</v>
      </c>
      <c r="B121" s="3" t="s">
        <v>221</v>
      </c>
      <c r="C121" s="3">
        <v>3506</v>
      </c>
      <c r="D121" s="5" t="e">
        <f>INDEX('Towns Complete Island Erads'!$1:$1048576, MATCH(Survival_Data!C121,'Towns Complete Island Erads'!A:A,0), 6)</f>
        <v>#N/A</v>
      </c>
      <c r="E121" s="5">
        <f t="shared" si="5"/>
        <v>117</v>
      </c>
      <c r="F121" s="22">
        <f t="shared" si="6"/>
        <v>0</v>
      </c>
      <c r="G121" s="3" t="str">
        <f t="shared" si="7"/>
        <v>Right Censored</v>
      </c>
      <c r="H121" s="24" t="e">
        <f>INDEX(#REF!, MATCH(C121,#REF!,0), 6)</f>
        <v>#REF!</v>
      </c>
      <c r="I121" s="5">
        <v>14.2024267035</v>
      </c>
      <c r="J121" s="24" t="e">
        <f>INDEX(#REF!, MATCH(C121,#REF!,0),15)</f>
        <v>#REF!</v>
      </c>
      <c r="K121" s="8" t="e">
        <f>INDEX([3]Sheet1!$1:$1048576, MATCH(C121,[3]Sheet1!$B:$B,0), 5)</f>
        <v>#N/A</v>
      </c>
      <c r="L121" s="8" t="e">
        <f>INDEX(#REF!, MATCH(C121,#REF!, 0), 8)</f>
        <v>#REF!</v>
      </c>
      <c r="M121" s="27">
        <v>-45.771678000000001</v>
      </c>
      <c r="N121" s="9"/>
      <c r="O121" s="9"/>
      <c r="P121" s="9"/>
      <c r="Q121" s="67" t="e">
        <f>INDEX(#REF!, MATCH(C121,#REF!,0), 3)</f>
        <v>#REF!</v>
      </c>
      <c r="R121" s="9">
        <v>0</v>
      </c>
      <c r="S121" s="27">
        <f t="shared" si="8"/>
        <v>0</v>
      </c>
    </row>
    <row r="122" spans="1:19" x14ac:dyDescent="0.25">
      <c r="A122" s="3">
        <v>121</v>
      </c>
      <c r="B122" s="3" t="s">
        <v>223</v>
      </c>
      <c r="C122" s="3">
        <v>6077</v>
      </c>
      <c r="D122" s="5" t="e">
        <f>INDEX('Towns Complete Island Erads'!$1:$1048576, MATCH(Survival_Data!C122,'Towns Complete Island Erads'!A:A,0), 6)</f>
        <v>#N/A</v>
      </c>
      <c r="E122" s="5">
        <f t="shared" si="5"/>
        <v>117</v>
      </c>
      <c r="F122" s="22">
        <f t="shared" si="6"/>
        <v>0</v>
      </c>
      <c r="G122" s="3" t="str">
        <f t="shared" si="7"/>
        <v>Right Censored</v>
      </c>
      <c r="H122" s="24" t="e">
        <f>INDEX(#REF!, MATCH(C122,#REF!,0), 6)</f>
        <v>#REF!</v>
      </c>
      <c r="I122" s="5">
        <v>6069.8927888799999</v>
      </c>
      <c r="J122" s="24" t="e">
        <f>INDEX(#REF!, MATCH(C122,#REF!,0),15)</f>
        <v>#REF!</v>
      </c>
      <c r="K122" s="8" t="e">
        <f>INDEX([3]Sheet1!$1:$1048576, MATCH(C122,[3]Sheet1!$B:$B,0), 5)</f>
        <v>#N/A</v>
      </c>
      <c r="L122" s="8" t="e">
        <f>INDEX(#REF!, MATCH(C122,#REF!, 0), 8)</f>
        <v>#REF!</v>
      </c>
      <c r="M122" s="27">
        <v>-37.562244999999997</v>
      </c>
      <c r="N122" s="9"/>
      <c r="O122" s="9"/>
      <c r="P122" s="9"/>
      <c r="Q122" s="67" t="e">
        <f>INDEX(#REF!, MATCH(C122,#REF!,0), 3)</f>
        <v>#REF!</v>
      </c>
      <c r="R122" s="9">
        <v>0</v>
      </c>
      <c r="S122" s="27">
        <f t="shared" si="8"/>
        <v>0</v>
      </c>
    </row>
    <row r="123" spans="1:19" x14ac:dyDescent="0.25">
      <c r="A123" s="3">
        <v>122</v>
      </c>
      <c r="B123" s="3" t="s">
        <v>224</v>
      </c>
      <c r="C123" s="3">
        <v>5275</v>
      </c>
      <c r="D123" s="5">
        <f>INDEX('Towns Complete Island Erads'!$1:$1048576, MATCH(Survival_Data!C123,'Towns Complete Island Erads'!A:A,0), 6)</f>
        <v>1993</v>
      </c>
      <c r="E123" s="5">
        <f t="shared" si="5"/>
        <v>93</v>
      </c>
      <c r="F123" s="22">
        <f t="shared" si="6"/>
        <v>1</v>
      </c>
      <c r="G123" s="3" t="str">
        <f t="shared" si="7"/>
        <v>Uncensored</v>
      </c>
      <c r="H123" s="24" t="e">
        <f>INDEX(#REF!, MATCH(C123,#REF!,0), 6)</f>
        <v>#REF!</v>
      </c>
      <c r="I123" s="5">
        <v>318.04081801699999</v>
      </c>
      <c r="J123" s="24" t="e">
        <f>INDEX(#REF!, MATCH(C123,#REF!,0),15)</f>
        <v>#REF!</v>
      </c>
      <c r="K123" s="8">
        <f>INDEX([3]Sheet1!$1:$1048576, MATCH(C123,[3]Sheet1!$B:$B,0), 5)</f>
        <v>-41.025596999999998</v>
      </c>
      <c r="L123" s="8" t="e">
        <f>INDEX(#REF!, MATCH(C123,#REF!, 0), 8)</f>
        <v>#REF!</v>
      </c>
      <c r="M123" s="27">
        <f t="shared" si="9"/>
        <v>-41.025596999999998</v>
      </c>
      <c r="N123" s="9"/>
      <c r="O123" s="9"/>
      <c r="P123" s="9"/>
      <c r="Q123" s="67" t="e">
        <f>INDEX(#REF!, MATCH(C123,#REF!,0), 3)</f>
        <v>#REF!</v>
      </c>
      <c r="R123" s="9"/>
      <c r="S123" s="27">
        <f t="shared" si="8"/>
        <v>0</v>
      </c>
    </row>
    <row r="124" spans="1:19" x14ac:dyDescent="0.25">
      <c r="A124" s="3">
        <v>123</v>
      </c>
      <c r="B124" s="3" t="s">
        <v>226</v>
      </c>
      <c r="C124" s="3">
        <v>6846</v>
      </c>
      <c r="D124" s="5" t="e">
        <f>INDEX('Towns Complete Island Erads'!$1:$1048576, MATCH(Survival_Data!C124,'Towns Complete Island Erads'!A:A,0), 6)</f>
        <v>#N/A</v>
      </c>
      <c r="E124" s="5">
        <f t="shared" si="5"/>
        <v>117</v>
      </c>
      <c r="F124" s="22">
        <f t="shared" si="6"/>
        <v>0</v>
      </c>
      <c r="G124" s="3" t="str">
        <f t="shared" si="7"/>
        <v>Right Censored</v>
      </c>
      <c r="H124" s="24" t="e">
        <f>INDEX(#REF!, MATCH(C124,#REF!,0), 6)</f>
        <v>#REF!</v>
      </c>
      <c r="I124" s="5">
        <v>4.3894167880400001</v>
      </c>
      <c r="J124" s="24" t="e">
        <f>INDEX(#REF!, MATCH(C124,#REF!,0),15)</f>
        <v>#REF!</v>
      </c>
      <c r="K124" s="8" t="e">
        <f>INDEX([3]Sheet1!$1:$1048576, MATCH(C124,[3]Sheet1!$B:$B,0), 5)</f>
        <v>#N/A</v>
      </c>
      <c r="L124" s="8" t="e">
        <f>INDEX(#REF!, MATCH(C124,#REF!, 0), 8)</f>
        <v>#REF!</v>
      </c>
      <c r="M124" s="27" t="e">
        <f t="shared" si="9"/>
        <v>#REF!</v>
      </c>
      <c r="N124" s="9"/>
      <c r="O124" s="9"/>
      <c r="P124" s="9"/>
      <c r="Q124" s="67" t="e">
        <f>INDEX(#REF!, MATCH(C124,#REF!,0), 3)</f>
        <v>#REF!</v>
      </c>
      <c r="R124" s="9"/>
      <c r="S124" s="27">
        <f t="shared" si="8"/>
        <v>0</v>
      </c>
    </row>
    <row r="125" spans="1:19" x14ac:dyDescent="0.25">
      <c r="A125" s="3">
        <v>124</v>
      </c>
      <c r="B125" s="3" t="s">
        <v>228</v>
      </c>
      <c r="C125" s="3">
        <v>6081</v>
      </c>
      <c r="D125" s="5">
        <f>INDEX('Towns Complete Island Erads'!$1:$1048576, MATCH(Survival_Data!C125,'Towns Complete Island Erads'!A:A,0), 6)</f>
        <v>2000</v>
      </c>
      <c r="E125" s="5">
        <f t="shared" si="5"/>
        <v>100</v>
      </c>
      <c r="F125" s="22">
        <f t="shared" si="6"/>
        <v>1</v>
      </c>
      <c r="G125" s="3" t="str">
        <f t="shared" si="7"/>
        <v>Uncensored</v>
      </c>
      <c r="H125" s="24" t="e">
        <f>INDEX(#REF!, MATCH(C125,#REF!,0), 6)</f>
        <v>#REF!</v>
      </c>
      <c r="I125" s="5">
        <v>1320.3604953399999</v>
      </c>
      <c r="J125" s="24" t="e">
        <f>INDEX(#REF!, MATCH(C125,#REF!,0),15)</f>
        <v>#REF!</v>
      </c>
      <c r="K125" s="8">
        <f>INDEX([3]Sheet1!$1:$1048576, MATCH(C125,[3]Sheet1!$B:$B,0), 5)</f>
        <v>-37.290416</v>
      </c>
      <c r="L125" s="8" t="e">
        <f>INDEX(#REF!, MATCH(C125,#REF!, 0), 8)</f>
        <v>#REF!</v>
      </c>
      <c r="M125" s="27">
        <f t="shared" si="9"/>
        <v>-37.290416</v>
      </c>
      <c r="N125" s="9"/>
      <c r="O125" s="9"/>
      <c r="P125" s="9"/>
      <c r="Q125" s="67" t="e">
        <f>INDEX(#REF!, MATCH(C125,#REF!,0), 3)</f>
        <v>#REF!</v>
      </c>
      <c r="R125" s="9"/>
      <c r="S125" s="27">
        <f t="shared" si="8"/>
        <v>0</v>
      </c>
    </row>
    <row r="126" spans="1:19" x14ac:dyDescent="0.25">
      <c r="A126" s="3">
        <v>125</v>
      </c>
      <c r="B126" s="3" t="s">
        <v>230</v>
      </c>
      <c r="C126" s="3">
        <v>433</v>
      </c>
      <c r="D126" s="5" t="e">
        <f>INDEX('Towns Complete Island Erads'!$1:$1048576, MATCH(Survival_Data!C126,'Towns Complete Island Erads'!A:A,0), 6)</f>
        <v>#N/A</v>
      </c>
      <c r="E126" s="5">
        <f t="shared" si="5"/>
        <v>117</v>
      </c>
      <c r="F126" s="22">
        <f t="shared" si="6"/>
        <v>0</v>
      </c>
      <c r="G126" s="3" t="str">
        <f t="shared" si="7"/>
        <v>Right Censored</v>
      </c>
      <c r="H126" s="24" t="e">
        <f>INDEX(#REF!, MATCH(C126,#REF!,0), 6)</f>
        <v>#REF!</v>
      </c>
      <c r="I126" s="5">
        <v>1840.489851</v>
      </c>
      <c r="J126" s="24" t="e">
        <f>INDEX(#REF!, MATCH(C126,#REF!,0),15)</f>
        <v>#REF!</v>
      </c>
      <c r="K126" s="8" t="e">
        <f>INDEX([3]Sheet1!$1:$1048576, MATCH(C126,[3]Sheet1!$B:$B,0), 5)</f>
        <v>#N/A</v>
      </c>
      <c r="L126" s="8" t="e">
        <f>INDEX(#REF!, MATCH(C126,#REF!, 0), 8)</f>
        <v>#REF!</v>
      </c>
      <c r="M126" s="27" t="e">
        <f t="shared" si="9"/>
        <v>#REF!</v>
      </c>
      <c r="N126" s="9"/>
      <c r="O126" s="9"/>
      <c r="P126" s="9"/>
      <c r="Q126" s="67" t="e">
        <f>INDEX(#REF!, MATCH(C126,#REF!,0), 3)</f>
        <v>#REF!</v>
      </c>
      <c r="R126" s="9"/>
      <c r="S126" s="27">
        <f t="shared" si="8"/>
        <v>0</v>
      </c>
    </row>
    <row r="127" spans="1:19" x14ac:dyDescent="0.25">
      <c r="A127" s="3">
        <v>126</v>
      </c>
      <c r="B127" s="3" t="s">
        <v>232</v>
      </c>
      <c r="C127" s="3">
        <v>6608</v>
      </c>
      <c r="D127" s="5">
        <f>INDEX('Towns Complete Island Erads'!$1:$1048576, MATCH(Survival_Data!C127,'Towns Complete Island Erads'!A:A,0), 6)</f>
        <v>1989</v>
      </c>
      <c r="E127" s="5">
        <f t="shared" si="5"/>
        <v>89</v>
      </c>
      <c r="F127" s="22">
        <f t="shared" si="6"/>
        <v>1</v>
      </c>
      <c r="G127" s="3" t="str">
        <f t="shared" si="7"/>
        <v>Uncensored</v>
      </c>
      <c r="H127" s="24" t="e">
        <f>INDEX(#REF!, MATCH(C127,#REF!,0), 6)</f>
        <v>#REF!</v>
      </c>
      <c r="I127" s="5">
        <v>28.886380858599999</v>
      </c>
      <c r="J127" s="24" t="e">
        <f>INDEX(#REF!, MATCH(C127,#REF!,0),15)</f>
        <v>#REF!</v>
      </c>
      <c r="K127" s="8">
        <f>INDEX([3]Sheet1!$1:$1048576, MATCH(C127,[3]Sheet1!$B:$B,0), 5)</f>
        <v>-36.624096999999999</v>
      </c>
      <c r="L127" s="8" t="e">
        <f>INDEX(#REF!, MATCH(C127,#REF!, 0), 8)</f>
        <v>#REF!</v>
      </c>
      <c r="M127" s="27">
        <f t="shared" si="9"/>
        <v>-36.624096999999999</v>
      </c>
      <c r="N127" s="9"/>
      <c r="O127" s="9"/>
      <c r="P127" s="9"/>
      <c r="Q127" s="67" t="e">
        <f>INDEX(#REF!, MATCH(C127,#REF!,0), 3)</f>
        <v>#REF!</v>
      </c>
      <c r="R127" s="9"/>
      <c r="S127" s="27">
        <f t="shared" si="8"/>
        <v>0</v>
      </c>
    </row>
    <row r="128" spans="1:19" x14ac:dyDescent="0.25">
      <c r="A128" s="3">
        <v>127</v>
      </c>
      <c r="B128" s="3" t="s">
        <v>234</v>
      </c>
      <c r="C128" s="3">
        <v>6565</v>
      </c>
      <c r="D128" s="5" t="e">
        <f>INDEX('Towns Complete Island Erads'!$1:$1048576, MATCH(Survival_Data!C128,'Towns Complete Island Erads'!A:A,0), 6)</f>
        <v>#N/A</v>
      </c>
      <c r="E128" s="5">
        <f t="shared" si="5"/>
        <v>117</v>
      </c>
      <c r="F128" s="22">
        <f t="shared" si="6"/>
        <v>0</v>
      </c>
      <c r="G128" s="3" t="str">
        <f t="shared" si="7"/>
        <v>Right Censored</v>
      </c>
      <c r="H128" s="24" t="e">
        <f>INDEX(#REF!, MATCH(C128,#REF!,0), 6)</f>
        <v>#REF!</v>
      </c>
      <c r="I128" s="5">
        <v>2.2964421243599999</v>
      </c>
      <c r="J128" s="24" t="e">
        <f>INDEX(#REF!, MATCH(C128,#REF!,0),15)</f>
        <v>#REF!</v>
      </c>
      <c r="K128" s="8" t="e">
        <f>INDEX([3]Sheet1!$1:$1048576, MATCH(C128,[3]Sheet1!$B:$B,0), 5)</f>
        <v>#N/A</v>
      </c>
      <c r="L128" s="8" t="e">
        <f>INDEX(#REF!, MATCH(C128,#REF!, 0), 8)</f>
        <v>#REF!</v>
      </c>
      <c r="M128" s="27">
        <v>-36.643661000000002</v>
      </c>
      <c r="N128" s="9"/>
      <c r="O128" s="9"/>
      <c r="P128" s="9"/>
      <c r="Q128" s="67" t="e">
        <f>INDEX(#REF!, MATCH(C128,#REF!,0), 3)</f>
        <v>#REF!</v>
      </c>
      <c r="R128" s="9">
        <v>0</v>
      </c>
      <c r="S128" s="27">
        <f t="shared" si="8"/>
        <v>0</v>
      </c>
    </row>
    <row r="129" spans="1:19" x14ac:dyDescent="0.25">
      <c r="A129" s="3">
        <v>128</v>
      </c>
      <c r="B129" s="3" t="s">
        <v>235</v>
      </c>
      <c r="C129" s="3">
        <v>420</v>
      </c>
      <c r="D129" s="5">
        <f>INDEX('Towns Complete Island Erads'!$1:$1048576, MATCH(Survival_Data!C129,'Towns Complete Island Erads'!A:A,0), 6)</f>
        <v>1987</v>
      </c>
      <c r="E129" s="5">
        <f t="shared" si="5"/>
        <v>87</v>
      </c>
      <c r="F129" s="22">
        <f t="shared" si="6"/>
        <v>1</v>
      </c>
      <c r="G129" s="3" t="str">
        <f t="shared" si="7"/>
        <v>Uncensored</v>
      </c>
      <c r="H129" s="24" t="e">
        <f>INDEX(#REF!, MATCH(C129,#REF!,0), 6)</f>
        <v>#REF!</v>
      </c>
      <c r="I129" s="5">
        <v>17.169678087899999</v>
      </c>
      <c r="J129" s="24" t="e">
        <f>INDEX(#REF!, MATCH(C129,#REF!,0),15)</f>
        <v>#REF!</v>
      </c>
      <c r="K129" s="8">
        <f>INDEX([3]Sheet1!$1:$1048576, MATCH(C129,[3]Sheet1!$B:$B,0), 5)</f>
        <v>-36.657693999999999</v>
      </c>
      <c r="L129" s="8" t="e">
        <f>INDEX(#REF!, MATCH(C129,#REF!, 0), 8)</f>
        <v>#REF!</v>
      </c>
      <c r="M129" s="27">
        <f t="shared" si="9"/>
        <v>-36.657693999999999</v>
      </c>
      <c r="N129" s="9"/>
      <c r="O129" s="9"/>
      <c r="P129" s="9"/>
      <c r="Q129" s="67" t="e">
        <f>INDEX(#REF!, MATCH(C129,#REF!,0), 3)</f>
        <v>#REF!</v>
      </c>
      <c r="R129" s="9"/>
      <c r="S129" s="27">
        <f t="shared" si="8"/>
        <v>0</v>
      </c>
    </row>
    <row r="130" spans="1:19" x14ac:dyDescent="0.25">
      <c r="A130" s="3">
        <v>129</v>
      </c>
      <c r="B130" s="3" t="s">
        <v>237</v>
      </c>
      <c r="C130" s="3">
        <v>6577</v>
      </c>
      <c r="D130" s="5" t="e">
        <f>INDEX('Towns Complete Island Erads'!$1:$1048576, MATCH(Survival_Data!C130,'Towns Complete Island Erads'!A:A,0), 6)</f>
        <v>#N/A</v>
      </c>
      <c r="E130" s="5">
        <f t="shared" si="5"/>
        <v>117</v>
      </c>
      <c r="F130" s="22">
        <f t="shared" si="6"/>
        <v>0</v>
      </c>
      <c r="G130" s="3" t="str">
        <f t="shared" si="7"/>
        <v>Right Censored</v>
      </c>
      <c r="H130" s="24" t="e">
        <f>INDEX(#REF!, MATCH(C130,#REF!,0), 6)</f>
        <v>#REF!</v>
      </c>
      <c r="I130" s="5">
        <v>10.994805986299999</v>
      </c>
      <c r="J130" s="24" t="e">
        <f>INDEX(#REF!, MATCH(C130,#REF!,0),15)</f>
        <v>#REF!</v>
      </c>
      <c r="K130" s="8" t="e">
        <f>INDEX([3]Sheet1!$1:$1048576, MATCH(C130,[3]Sheet1!$B:$B,0), 5)</f>
        <v>#N/A</v>
      </c>
      <c r="L130" s="8" t="e">
        <f>INDEX(#REF!, MATCH(C130,#REF!, 0), 8)</f>
        <v>#REF!</v>
      </c>
      <c r="M130" s="27" t="e">
        <f t="shared" si="9"/>
        <v>#REF!</v>
      </c>
      <c r="N130" s="9"/>
      <c r="O130" s="9"/>
      <c r="P130" s="9"/>
      <c r="Q130" s="67" t="e">
        <f>INDEX(#REF!, MATCH(C130,#REF!,0), 3)</f>
        <v>#REF!</v>
      </c>
      <c r="R130" s="9"/>
      <c r="S130" s="27">
        <f t="shared" si="8"/>
        <v>0</v>
      </c>
    </row>
    <row r="131" spans="1:19" x14ac:dyDescent="0.25">
      <c r="A131" s="3">
        <v>130</v>
      </c>
      <c r="B131" s="3" t="s">
        <v>238</v>
      </c>
      <c r="C131" s="3">
        <v>6612</v>
      </c>
      <c r="D131" s="5">
        <f>INDEX('Towns Complete Island Erads'!$1:$1048576, MATCH(Survival_Data!C131,'Towns Complete Island Erads'!A:A,0), 6)</f>
        <v>1992</v>
      </c>
      <c r="E131" s="5">
        <f t="shared" ref="E131:E196" si="10">IF(ISNUMBER(D131),D131-1900,IF(ISTEXT(D131),D131,IF(ISNA(D131),117,D131)))</f>
        <v>92</v>
      </c>
      <c r="F131" s="22">
        <f t="shared" ref="F131:F196" si="11">IF(AND(E131=117, ISNA(D131)), 0,1)</f>
        <v>1</v>
      </c>
      <c r="G131" s="3" t="str">
        <f t="shared" ref="G131:G196" si="12">IF(OR(F131=0, ISTEXT(E131)), "Right Censored", "Uncensored")</f>
        <v>Uncensored</v>
      </c>
      <c r="H131" s="24" t="e">
        <f>INDEX(#REF!, MATCH(C131,#REF!,0), 6)</f>
        <v>#REF!</v>
      </c>
      <c r="I131" s="5">
        <v>213.32962356900001</v>
      </c>
      <c r="J131" s="24" t="e">
        <f>INDEX(#REF!, MATCH(C131,#REF!,0),15)</f>
        <v>#REF!</v>
      </c>
      <c r="K131" s="8">
        <f>INDEX([3]Sheet1!$1:$1048576, MATCH(C131,[3]Sheet1!$B:$B,0), 5)</f>
        <v>-36.62668</v>
      </c>
      <c r="L131" s="8" t="e">
        <f>INDEX(#REF!, MATCH(C131,#REF!, 0), 8)</f>
        <v>#REF!</v>
      </c>
      <c r="M131" s="27">
        <f t="shared" si="9"/>
        <v>-36.62668</v>
      </c>
      <c r="N131" s="9"/>
      <c r="O131" s="9"/>
      <c r="P131" s="9"/>
      <c r="Q131" s="67" t="e">
        <f>INDEX(#REF!, MATCH(C131,#REF!,0), 3)</f>
        <v>#REF!</v>
      </c>
      <c r="R131" s="9"/>
      <c r="S131" s="27">
        <f t="shared" ref="S131:S196" si="13">IF(ISERROR(Q131),R131,Q131)</f>
        <v>0</v>
      </c>
    </row>
    <row r="132" spans="1:19" x14ac:dyDescent="0.25">
      <c r="A132" s="3">
        <v>131</v>
      </c>
      <c r="B132" s="3" t="s">
        <v>240</v>
      </c>
      <c r="C132" s="3">
        <v>6582</v>
      </c>
      <c r="D132" s="5">
        <f>INDEX('Towns Complete Island Erads'!$1:$1048576, MATCH(Survival_Data!C132,'Towns Complete Island Erads'!A:A,0), 6)</f>
        <v>1991</v>
      </c>
      <c r="E132" s="5">
        <f t="shared" si="10"/>
        <v>91</v>
      </c>
      <c r="F132" s="22">
        <f t="shared" si="11"/>
        <v>1</v>
      </c>
      <c r="G132" s="3" t="str">
        <f t="shared" si="12"/>
        <v>Uncensored</v>
      </c>
      <c r="H132" s="24" t="e">
        <f>INDEX(#REF!, MATCH(C132,#REF!,0), 6)</f>
        <v>#REF!</v>
      </c>
      <c r="I132" s="5">
        <v>94.851755789099997</v>
      </c>
      <c r="J132" s="24" t="e">
        <f>INDEX(#REF!, MATCH(C132,#REF!,0),15)</f>
        <v>#REF!</v>
      </c>
      <c r="K132" s="8">
        <f>INDEX([3]Sheet1!$1:$1048576, MATCH(C132,[3]Sheet1!$B:$B,0), 5)</f>
        <v>-36.64293</v>
      </c>
      <c r="L132" s="8" t="e">
        <f>INDEX(#REF!, MATCH(C132,#REF!, 0), 8)</f>
        <v>#REF!</v>
      </c>
      <c r="M132" s="27">
        <f t="shared" ref="M132:M197" si="14">IF(ISNUMBER(L132),L132,IF(ISNUMBER(K132),K132,IF(ISNUMBER(J132),J132,L132)))</f>
        <v>-36.64293</v>
      </c>
      <c r="N132" s="9"/>
      <c r="O132" s="9"/>
      <c r="P132" s="9"/>
      <c r="Q132" s="67" t="e">
        <f>INDEX(#REF!, MATCH(C132,#REF!,0), 3)</f>
        <v>#REF!</v>
      </c>
      <c r="R132" s="9"/>
      <c r="S132" s="27">
        <f t="shared" si="13"/>
        <v>0</v>
      </c>
    </row>
    <row r="133" spans="1:19" x14ac:dyDescent="0.25">
      <c r="A133" s="3">
        <v>132</v>
      </c>
      <c r="B133" s="3" t="s">
        <v>242</v>
      </c>
      <c r="C133" s="3">
        <v>8298</v>
      </c>
      <c r="D133" s="5" t="e">
        <f>INDEX('Towns Complete Island Erads'!$1:$1048576, MATCH(Survival_Data!C133,'Towns Complete Island Erads'!A:A,0), 6)</f>
        <v>#N/A</v>
      </c>
      <c r="E133" s="5">
        <f t="shared" si="10"/>
        <v>117</v>
      </c>
      <c r="F133" s="22">
        <f t="shared" si="11"/>
        <v>0</v>
      </c>
      <c r="G133" s="3" t="str">
        <f t="shared" si="12"/>
        <v>Right Censored</v>
      </c>
      <c r="H133" s="24" t="e">
        <f>INDEX(#REF!, MATCH(C133,#REF!,0), 6)</f>
        <v>#REF!</v>
      </c>
      <c r="I133" s="5">
        <v>32.3201184204</v>
      </c>
      <c r="J133" s="24" t="e">
        <f>INDEX(#REF!, MATCH(C133,#REF!,0),15)</f>
        <v>#REF!</v>
      </c>
      <c r="K133" s="8" t="e">
        <f>INDEX([3]Sheet1!$1:$1048576, MATCH(C133,[3]Sheet1!$B:$B,0), 5)</f>
        <v>#N/A</v>
      </c>
      <c r="L133" s="8" t="e">
        <f>INDEX(#REF!, MATCH(C133,#REF!, 0), 8)</f>
        <v>#REF!</v>
      </c>
      <c r="M133" s="27">
        <v>-35.026325</v>
      </c>
      <c r="N133" s="9"/>
      <c r="O133" s="9"/>
      <c r="P133" s="9"/>
      <c r="Q133" s="67" t="e">
        <f>INDEX(#REF!, MATCH(C133,#REF!,0), 3)</f>
        <v>#REF!</v>
      </c>
      <c r="R133" s="9">
        <v>0</v>
      </c>
      <c r="S133" s="27">
        <f t="shared" si="13"/>
        <v>0</v>
      </c>
    </row>
    <row r="134" spans="1:19" x14ac:dyDescent="0.25">
      <c r="A134" s="3">
        <v>133</v>
      </c>
      <c r="B134" s="3" t="s">
        <v>243</v>
      </c>
      <c r="C134" s="3">
        <v>1100</v>
      </c>
      <c r="D134" s="5">
        <f>INDEX('Towns Complete Island Erads'!$1:$1048576, MATCH(Survival_Data!C134,'Towns Complete Island Erads'!A:A,0), 6)</f>
        <v>2006</v>
      </c>
      <c r="E134" s="5">
        <f t="shared" si="10"/>
        <v>106</v>
      </c>
      <c r="F134" s="22">
        <f t="shared" si="11"/>
        <v>1</v>
      </c>
      <c r="G134" s="3" t="str">
        <f t="shared" si="12"/>
        <v>Uncensored</v>
      </c>
      <c r="H134" s="24" t="e">
        <f>INDEX(#REF!, MATCH(C134,#REF!,0), 6)</f>
        <v>#REF!</v>
      </c>
      <c r="I134" s="5">
        <v>101.13707528499999</v>
      </c>
      <c r="J134" s="24" t="e">
        <f>INDEX(#REF!, MATCH(C134,#REF!,0),15)</f>
        <v>#REF!</v>
      </c>
      <c r="K134" s="8">
        <f>INDEX([3]Sheet1!$1:$1048576, MATCH(C134,[3]Sheet1!$B:$B,0), 5)</f>
        <v>-47.148763000000002</v>
      </c>
      <c r="L134" s="8" t="e">
        <f>INDEX(#REF!, MATCH(C134,#REF!, 0), 8)</f>
        <v>#REF!</v>
      </c>
      <c r="M134" s="27">
        <f t="shared" si="14"/>
        <v>-47.148763000000002</v>
      </c>
      <c r="N134" s="9"/>
      <c r="O134" s="9"/>
      <c r="P134" s="9"/>
      <c r="Q134" s="67" t="e">
        <f>INDEX(#REF!, MATCH(C134,#REF!,0), 3)</f>
        <v>#REF!</v>
      </c>
      <c r="R134" s="9"/>
      <c r="S134" s="27">
        <f t="shared" si="13"/>
        <v>0</v>
      </c>
    </row>
    <row r="135" spans="1:19" x14ac:dyDescent="0.25">
      <c r="A135" s="3">
        <v>134</v>
      </c>
      <c r="B135" s="3" t="s">
        <v>245</v>
      </c>
      <c r="C135" s="3">
        <v>1099</v>
      </c>
      <c r="D135" s="5" t="e">
        <f>INDEX('Towns Complete Island Erads'!$1:$1048576, MATCH(Survival_Data!C135,'Towns Complete Island Erads'!A:A,0), 6)</f>
        <v>#N/A</v>
      </c>
      <c r="E135" s="5">
        <f t="shared" si="10"/>
        <v>117</v>
      </c>
      <c r="F135" s="22">
        <f t="shared" si="11"/>
        <v>0</v>
      </c>
      <c r="G135" s="3" t="str">
        <f t="shared" si="12"/>
        <v>Right Censored</v>
      </c>
      <c r="H135" s="24" t="e">
        <f>INDEX(#REF!, MATCH(C135,#REF!,0), 6)</f>
        <v>#REF!</v>
      </c>
      <c r="I135" s="5">
        <v>10.366767939400001</v>
      </c>
      <c r="J135" s="24" t="e">
        <f>INDEX(#REF!, MATCH(C135,#REF!,0),15)</f>
        <v>#REF!</v>
      </c>
      <c r="K135" s="8" t="e">
        <f>INDEX([3]Sheet1!$1:$1048576, MATCH(C135,[3]Sheet1!$B:$B,0), 5)</f>
        <v>#N/A</v>
      </c>
      <c r="L135" s="8" t="e">
        <f>INDEX(#REF!, MATCH(C135,#REF!, 0), 8)</f>
        <v>#REF!</v>
      </c>
      <c r="M135" s="27" t="e">
        <f t="shared" si="14"/>
        <v>#REF!</v>
      </c>
      <c r="N135" s="9"/>
      <c r="O135" s="9"/>
      <c r="P135" s="9"/>
      <c r="Q135" s="67" t="e">
        <f>INDEX(#REF!, MATCH(C135,#REF!,0), 3)</f>
        <v>#REF!</v>
      </c>
      <c r="R135" s="9"/>
      <c r="S135" s="27">
        <f t="shared" si="13"/>
        <v>0</v>
      </c>
    </row>
    <row r="136" spans="1:19" x14ac:dyDescent="0.25">
      <c r="A136" s="3">
        <v>135</v>
      </c>
      <c r="B136" s="3" t="s">
        <v>247</v>
      </c>
      <c r="C136" s="3">
        <v>7297</v>
      </c>
      <c r="D136" s="5">
        <f>INDEX('Towns Complete Island Erads'!$1:$1048576, MATCH(Survival_Data!C136,'Towns Complete Island Erads'!A:A,0), 6)</f>
        <v>1990</v>
      </c>
      <c r="E136" s="5">
        <f t="shared" si="10"/>
        <v>90</v>
      </c>
      <c r="F136" s="22">
        <f t="shared" si="11"/>
        <v>1</v>
      </c>
      <c r="G136" s="3" t="str">
        <f t="shared" si="12"/>
        <v>Uncensored</v>
      </c>
      <c r="H136" s="24" t="e">
        <f>INDEX(#REF!, MATCH(C136,#REF!,0), 6)</f>
        <v>#REF!</v>
      </c>
      <c r="I136" s="5">
        <v>17.1936494447</v>
      </c>
      <c r="J136" s="24" t="e">
        <f>INDEX(#REF!, MATCH(C136,#REF!,0),15)</f>
        <v>#REF!</v>
      </c>
      <c r="K136" s="8">
        <f>INDEX([3]Sheet1!$1:$1048576, MATCH(C136,[3]Sheet1!$B:$B,0), 5)</f>
        <v>-35.913764</v>
      </c>
      <c r="L136" s="8" t="e">
        <f>INDEX(#REF!, MATCH(C136,#REF!, 0), 8)</f>
        <v>#REF!</v>
      </c>
      <c r="M136" s="27">
        <f t="shared" si="14"/>
        <v>-35.913764</v>
      </c>
      <c r="N136" s="9"/>
      <c r="O136" s="9"/>
      <c r="P136" s="9"/>
      <c r="Q136" s="67" t="e">
        <f>INDEX(#REF!, MATCH(C136,#REF!,0), 3)</f>
        <v>#REF!</v>
      </c>
      <c r="R136" s="9"/>
      <c r="S136" s="27">
        <f t="shared" si="13"/>
        <v>0</v>
      </c>
    </row>
    <row r="137" spans="1:19" x14ac:dyDescent="0.25">
      <c r="A137" s="3">
        <v>136</v>
      </c>
      <c r="B137" s="3" t="s">
        <v>249</v>
      </c>
      <c r="C137" s="3">
        <v>7312</v>
      </c>
      <c r="D137" s="5">
        <f>INDEX('Towns Complete Island Erads'!$1:$1048576, MATCH(Survival_Data!C137,'Towns Complete Island Erads'!A:A,0), 6)</f>
        <v>1990</v>
      </c>
      <c r="E137" s="5">
        <f t="shared" si="10"/>
        <v>90</v>
      </c>
      <c r="F137" s="22">
        <f t="shared" si="11"/>
        <v>1</v>
      </c>
      <c r="G137" s="3" t="str">
        <f t="shared" si="12"/>
        <v>Uncensored</v>
      </c>
      <c r="H137" s="24" t="e">
        <f>INDEX(#REF!, MATCH(C137,#REF!,0), 6)</f>
        <v>#REF!</v>
      </c>
      <c r="I137" s="5">
        <v>56.368243303699998</v>
      </c>
      <c r="J137" s="24" t="e">
        <f>INDEX(#REF!, MATCH(C137,#REF!,0),15)</f>
        <v>#REF!</v>
      </c>
      <c r="K137" s="8">
        <f>INDEX([3]Sheet1!$1:$1048576, MATCH(C137,[3]Sheet1!$B:$B,0), 5)</f>
        <v>-35.905040999999997</v>
      </c>
      <c r="L137" s="8" t="e">
        <f>INDEX(#REF!, MATCH(C137,#REF!, 0), 8)</f>
        <v>#REF!</v>
      </c>
      <c r="M137" s="27">
        <f t="shared" si="14"/>
        <v>-35.905040999999997</v>
      </c>
      <c r="N137" s="9"/>
      <c r="O137" s="9"/>
      <c r="P137" s="9"/>
      <c r="Q137" s="67" t="e">
        <f>INDEX(#REF!, MATCH(C137,#REF!,0), 3)</f>
        <v>#REF!</v>
      </c>
      <c r="R137" s="9"/>
      <c r="S137" s="27">
        <f t="shared" si="13"/>
        <v>0</v>
      </c>
    </row>
    <row r="138" spans="1:19" x14ac:dyDescent="0.25">
      <c r="A138" s="3">
        <v>137</v>
      </c>
      <c r="B138" s="3" t="s">
        <v>251</v>
      </c>
      <c r="C138" s="3">
        <v>7279</v>
      </c>
      <c r="D138" s="5">
        <f>INDEX('Towns Complete Island Erads'!$1:$1048576, MATCH(Survival_Data!C138,'Towns Complete Island Erads'!A:A,0), 6)</f>
        <v>1997</v>
      </c>
      <c r="E138" s="5">
        <f t="shared" si="10"/>
        <v>97</v>
      </c>
      <c r="F138" s="22">
        <f t="shared" si="11"/>
        <v>1</v>
      </c>
      <c r="G138" s="3" t="str">
        <f t="shared" si="12"/>
        <v>Uncensored</v>
      </c>
      <c r="H138" s="24" t="e">
        <f>INDEX(#REF!, MATCH(C138,#REF!,0), 6)</f>
        <v>#REF!</v>
      </c>
      <c r="I138" s="5">
        <v>76.801531264100007</v>
      </c>
      <c r="J138" s="24" t="e">
        <f>INDEX(#REF!, MATCH(C138,#REF!,0),15)</f>
        <v>#REF!</v>
      </c>
      <c r="K138" s="8">
        <f>INDEX([3]Sheet1!$1:$1048576, MATCH(C138,[3]Sheet1!$B:$B,0), 5)</f>
        <v>-35.942278000000002</v>
      </c>
      <c r="L138" s="8" t="e">
        <f>INDEX(#REF!, MATCH(C138,#REF!, 0), 8)</f>
        <v>#REF!</v>
      </c>
      <c r="M138" s="27">
        <f t="shared" si="14"/>
        <v>-35.942278000000002</v>
      </c>
      <c r="N138" s="9"/>
      <c r="O138" s="9"/>
      <c r="P138" s="9"/>
      <c r="Q138" s="67" t="e">
        <f>INDEX(#REF!, MATCH(C138,#REF!,0), 3)</f>
        <v>#REF!</v>
      </c>
      <c r="R138" s="9"/>
      <c r="S138" s="27">
        <f t="shared" si="13"/>
        <v>0</v>
      </c>
    </row>
    <row r="139" spans="1:19" x14ac:dyDescent="0.25">
      <c r="A139" s="3">
        <v>138</v>
      </c>
      <c r="B139" s="4" t="s">
        <v>253</v>
      </c>
      <c r="C139" s="4">
        <v>501</v>
      </c>
      <c r="D139" s="5">
        <f>INDEX('Towns Complete Island Erads'!$1:$1048576, MATCH(Survival_Data!C139,'Towns Complete Island Erads'!A:A,0), 6)</f>
        <v>1990</v>
      </c>
      <c r="E139" s="5">
        <f t="shared" si="10"/>
        <v>90</v>
      </c>
      <c r="F139" s="22">
        <f t="shared" si="11"/>
        <v>1</v>
      </c>
      <c r="G139" s="3" t="str">
        <f t="shared" si="12"/>
        <v>Uncensored</v>
      </c>
      <c r="H139" s="24" t="e">
        <f>INDEX(#REF!, MATCH(C139,#REF!,0), 6)</f>
        <v>#REF!</v>
      </c>
      <c r="I139" s="5">
        <v>1.2374528951799999</v>
      </c>
      <c r="J139" s="24" t="e">
        <f>INDEX(#REF!, MATCH(C139,#REF!,0),15)</f>
        <v>#REF!</v>
      </c>
      <c r="K139" s="8">
        <f>INDEX([3]Sheet1!$1:$1048576, MATCH(C139,[3]Sheet1!$B:$B,0), 5)</f>
        <v>-35.914012999999997</v>
      </c>
      <c r="L139" s="8" t="e">
        <f>INDEX(#REF!, MATCH(C139,#REF!, 0), 8)</f>
        <v>#REF!</v>
      </c>
      <c r="M139" s="27">
        <f t="shared" si="14"/>
        <v>-35.914012999999997</v>
      </c>
      <c r="N139" s="9"/>
      <c r="O139" s="9"/>
      <c r="P139" s="9"/>
      <c r="Q139" s="67" t="e">
        <f>INDEX(#REF!, MATCH(C139,#REF!,0), 3)</f>
        <v>#REF!</v>
      </c>
      <c r="R139" s="9"/>
      <c r="S139" s="27">
        <f t="shared" si="13"/>
        <v>0</v>
      </c>
    </row>
    <row r="140" spans="1:19" x14ac:dyDescent="0.25">
      <c r="A140" s="3">
        <v>139</v>
      </c>
      <c r="B140" s="3" t="s">
        <v>255</v>
      </c>
      <c r="C140" s="3">
        <v>6033</v>
      </c>
      <c r="D140" s="5" t="e">
        <f>INDEX('Towns Complete Island Erads'!$1:$1048576, MATCH(Survival_Data!C140,'Towns Complete Island Erads'!A:A,0), 6)</f>
        <v>#N/A</v>
      </c>
      <c r="E140" s="5">
        <f t="shared" si="10"/>
        <v>117</v>
      </c>
      <c r="F140" s="22">
        <f t="shared" si="11"/>
        <v>0</v>
      </c>
      <c r="G140" s="3" t="str">
        <f t="shared" si="12"/>
        <v>Right Censored</v>
      </c>
      <c r="H140" s="24" t="e">
        <f>INDEX(#REF!, MATCH(C140,#REF!,0), 6)</f>
        <v>#REF!</v>
      </c>
      <c r="I140" s="5">
        <v>701.36698885400006</v>
      </c>
      <c r="J140" s="24" t="e">
        <f>INDEX(#REF!, MATCH(C140,#REF!,0),15)</f>
        <v>#REF!</v>
      </c>
      <c r="K140" s="8" t="e">
        <f>INDEX([3]Sheet1!$1:$1048576, MATCH(C140,[3]Sheet1!$B:$B,0), 5)</f>
        <v>#N/A</v>
      </c>
      <c r="L140" s="8" t="e">
        <f>INDEX(#REF!, MATCH(C140,#REF!, 0), 8)</f>
        <v>#REF!</v>
      </c>
      <c r="M140" s="27">
        <v>-37.625273</v>
      </c>
      <c r="N140" s="9"/>
      <c r="O140" s="9"/>
      <c r="P140" s="9"/>
      <c r="Q140" s="67" t="e">
        <f>INDEX(#REF!, MATCH(C140,#REF!,0), 3)</f>
        <v>#REF!</v>
      </c>
      <c r="R140" s="9">
        <v>1</v>
      </c>
      <c r="S140" s="27">
        <f t="shared" si="13"/>
        <v>1</v>
      </c>
    </row>
    <row r="141" spans="1:19" x14ac:dyDescent="0.25">
      <c r="A141" s="3">
        <v>140</v>
      </c>
      <c r="B141" s="3" t="s">
        <v>256</v>
      </c>
      <c r="C141" s="3">
        <v>5262</v>
      </c>
      <c r="D141" s="5" t="e">
        <f>INDEX('Towns Complete Island Erads'!$1:$1048576, MATCH(Survival_Data!C141,'Towns Complete Island Erads'!A:A,0), 6)</f>
        <v>#N/A</v>
      </c>
      <c r="E141" s="5">
        <f t="shared" si="10"/>
        <v>117</v>
      </c>
      <c r="F141" s="22">
        <f t="shared" si="11"/>
        <v>0</v>
      </c>
      <c r="G141" s="3" t="str">
        <f t="shared" si="12"/>
        <v>Right Censored</v>
      </c>
      <c r="H141" s="24" t="e">
        <f>INDEX(#REF!, MATCH(C141,#REF!,0), 6)</f>
        <v>#REF!</v>
      </c>
      <c r="I141" s="5">
        <v>9.4637238694099999</v>
      </c>
      <c r="J141" s="24" t="e">
        <f>INDEX(#REF!, MATCH(C141,#REF!,0),15)</f>
        <v>#REF!</v>
      </c>
      <c r="K141" s="8" t="e">
        <f>INDEX([3]Sheet1!$1:$1048576, MATCH(C141,[3]Sheet1!$B:$B,0), 5)</f>
        <v>#N/A</v>
      </c>
      <c r="L141" s="8" t="e">
        <f>INDEX(#REF!, MATCH(C141,#REF!, 0), 8)</f>
        <v>#REF!</v>
      </c>
      <c r="M141" s="27">
        <v>-41.041255999999997</v>
      </c>
      <c r="N141" s="9"/>
      <c r="O141" s="9"/>
      <c r="P141" s="9"/>
      <c r="Q141" s="67" t="e">
        <f>INDEX(#REF!, MATCH(C141,#REF!,0), 3)</f>
        <v>#REF!</v>
      </c>
      <c r="R141" s="9">
        <v>0</v>
      </c>
      <c r="S141" s="27">
        <f t="shared" si="13"/>
        <v>0</v>
      </c>
    </row>
    <row r="142" spans="1:19" x14ac:dyDescent="0.25">
      <c r="A142" s="3">
        <v>141</v>
      </c>
      <c r="B142" s="3" t="s">
        <v>257</v>
      </c>
      <c r="C142" s="3">
        <v>5229</v>
      </c>
      <c r="D142" s="5">
        <f>INDEX('Towns Complete Island Erads'!$1:$1048576, MATCH(Survival_Data!C142,'Towns Complete Island Erads'!A:A,0), 6)</f>
        <v>1991</v>
      </c>
      <c r="E142" s="5">
        <f t="shared" si="10"/>
        <v>91</v>
      </c>
      <c r="F142" s="22">
        <f t="shared" si="11"/>
        <v>1</v>
      </c>
      <c r="G142" s="3" t="str">
        <f t="shared" si="12"/>
        <v>Uncensored</v>
      </c>
      <c r="H142" s="24" t="e">
        <f>INDEX(#REF!, MATCH(C142,#REF!,0), 6)</f>
        <v>#REF!</v>
      </c>
      <c r="I142" s="5">
        <v>60.4682804268</v>
      </c>
      <c r="J142" s="24" t="e">
        <f>INDEX(#REF!, MATCH(C142,#REF!,0),15)</f>
        <v>#REF!</v>
      </c>
      <c r="K142" s="8">
        <f>INDEX([3]Sheet1!$1:$1048576, MATCH(C142,[3]Sheet1!$B:$B,0), 5)</f>
        <v>-41.092097000000003</v>
      </c>
      <c r="L142" s="8" t="e">
        <f>INDEX(#REF!, MATCH(C142,#REF!, 0), 8)</f>
        <v>#REF!</v>
      </c>
      <c r="M142" s="27">
        <f t="shared" si="14"/>
        <v>-41.092097000000003</v>
      </c>
      <c r="N142" s="9"/>
      <c r="O142" s="9"/>
      <c r="P142" s="9"/>
      <c r="Q142" s="67" t="e">
        <f>INDEX(#REF!, MATCH(C142,#REF!,0), 3)</f>
        <v>#REF!</v>
      </c>
      <c r="R142" s="9"/>
      <c r="S142" s="27">
        <f t="shared" si="13"/>
        <v>0</v>
      </c>
    </row>
    <row r="143" spans="1:19" x14ac:dyDescent="0.25">
      <c r="A143" s="3">
        <v>142</v>
      </c>
      <c r="B143" s="3" t="s">
        <v>259</v>
      </c>
      <c r="C143" s="3">
        <v>7852</v>
      </c>
      <c r="D143" s="5">
        <f>INDEX('Towns Complete Island Erads'!$1:$1048576, MATCH(Survival_Data!C143,'Towns Complete Island Erads'!A:A,0), 6)</f>
        <v>2009</v>
      </c>
      <c r="E143" s="5">
        <f t="shared" si="10"/>
        <v>109</v>
      </c>
      <c r="F143" s="22">
        <f t="shared" si="11"/>
        <v>1</v>
      </c>
      <c r="G143" s="3" t="str">
        <f t="shared" si="12"/>
        <v>Uncensored</v>
      </c>
      <c r="H143" s="24" t="e">
        <f>INDEX(#REF!, MATCH(C143,#REF!,0), 6)</f>
        <v>#REF!</v>
      </c>
      <c r="I143" s="5">
        <v>65.351634086800004</v>
      </c>
      <c r="J143" s="24" t="e">
        <f>INDEX(#REF!, MATCH(C143,#REF!,0),15)</f>
        <v>#REF!</v>
      </c>
      <c r="K143" s="8">
        <f>INDEX([3]Sheet1!$1:$1048576, MATCH(C143,[3]Sheet1!$B:$B,0), 5)</f>
        <v>-35.232290999999996</v>
      </c>
      <c r="L143" s="8" t="e">
        <f>INDEX(#REF!, MATCH(C143,#REF!, 0), 8)</f>
        <v>#REF!</v>
      </c>
      <c r="M143" s="27">
        <f t="shared" si="14"/>
        <v>-35.232290999999996</v>
      </c>
      <c r="N143" s="9"/>
      <c r="O143" s="9"/>
      <c r="P143" s="9"/>
      <c r="Q143" s="67" t="e">
        <f>INDEX(#REF!, MATCH(C143,#REF!,0), 3)</f>
        <v>#REF!</v>
      </c>
      <c r="R143" s="9"/>
      <c r="S143" s="27">
        <f t="shared" si="13"/>
        <v>0</v>
      </c>
    </row>
    <row r="144" spans="1:19" x14ac:dyDescent="0.25">
      <c r="A144" s="3">
        <v>143</v>
      </c>
      <c r="B144" s="3" t="s">
        <v>261</v>
      </c>
      <c r="C144" s="3">
        <v>6315</v>
      </c>
      <c r="D144" s="5" t="e">
        <f>INDEX('Towns Complete Island Erads'!$1:$1048576, MATCH(Survival_Data!C144,'Towns Complete Island Erads'!A:A,0), 6)</f>
        <v>#N/A</v>
      </c>
      <c r="E144" s="5">
        <f t="shared" si="10"/>
        <v>117</v>
      </c>
      <c r="F144" s="22">
        <f t="shared" si="11"/>
        <v>0</v>
      </c>
      <c r="G144" s="3" t="str">
        <f t="shared" si="12"/>
        <v>Right Censored</v>
      </c>
      <c r="H144" s="24" t="e">
        <f>INDEX(#REF!, MATCH(C144,#REF!,0), 6)</f>
        <v>#REF!</v>
      </c>
      <c r="I144" s="5">
        <v>5.5871154678900004</v>
      </c>
      <c r="J144" s="24" t="e">
        <f>INDEX(#REF!, MATCH(C144,#REF!,0),15)</f>
        <v>#REF!</v>
      </c>
      <c r="K144" s="8" t="e">
        <f>INDEX([3]Sheet1!$1:$1048576, MATCH(C144,[3]Sheet1!$B:$B,0), 5)</f>
        <v>#N/A</v>
      </c>
      <c r="L144" s="8" t="e">
        <f>INDEX(#REF!, MATCH(C144,#REF!, 0), 8)</f>
        <v>#REF!</v>
      </c>
      <c r="M144" s="27">
        <v>-36.819194000000003</v>
      </c>
      <c r="N144" s="9"/>
      <c r="O144" s="9"/>
      <c r="P144" s="9"/>
      <c r="Q144" s="67" t="e">
        <f>INDEX(#REF!, MATCH(C144,#REF!,0), 3)</f>
        <v>#REF!</v>
      </c>
      <c r="R144" s="9">
        <v>0</v>
      </c>
      <c r="S144" s="27">
        <f t="shared" si="13"/>
        <v>0</v>
      </c>
    </row>
    <row r="145" spans="1:19" x14ac:dyDescent="0.25">
      <c r="A145" s="3">
        <v>144</v>
      </c>
      <c r="B145" s="3" t="s">
        <v>262</v>
      </c>
      <c r="C145" s="3">
        <v>6022</v>
      </c>
      <c r="D145" s="5" t="e">
        <f>INDEX('Towns Complete Island Erads'!$1:$1048576, MATCH(Survival_Data!C145,'Towns Complete Island Erads'!A:A,0), 6)</f>
        <v>#N/A</v>
      </c>
      <c r="E145" s="5">
        <f t="shared" si="10"/>
        <v>117</v>
      </c>
      <c r="F145" s="22">
        <f t="shared" si="11"/>
        <v>0</v>
      </c>
      <c r="G145" s="3" t="str">
        <f t="shared" si="12"/>
        <v>Right Censored</v>
      </c>
      <c r="H145" s="24" t="e">
        <f>INDEX(#REF!, MATCH(C145,#REF!,0), 6)</f>
        <v>#REF!</v>
      </c>
      <c r="I145" s="5">
        <v>107.209374485</v>
      </c>
      <c r="J145" s="24" t="e">
        <f>INDEX(#REF!, MATCH(C145,#REF!,0),15)</f>
        <v>#REF!</v>
      </c>
      <c r="K145" s="8" t="e">
        <f>INDEX([3]Sheet1!$1:$1048576, MATCH(C145,[3]Sheet1!$B:$B,0), 5)</f>
        <v>#N/A</v>
      </c>
      <c r="L145" s="8" t="e">
        <f>INDEX(#REF!, MATCH(C145,#REF!, 0), 8)</f>
        <v>#REF!</v>
      </c>
      <c r="M145" s="27">
        <v>-37.640886999999999</v>
      </c>
      <c r="N145" s="9"/>
      <c r="O145" s="9"/>
      <c r="P145" s="9"/>
      <c r="Q145" s="67" t="e">
        <f>INDEX(#REF!, MATCH(C145,#REF!,0), 3)</f>
        <v>#REF!</v>
      </c>
      <c r="R145" s="9">
        <v>0</v>
      </c>
      <c r="S145" s="27">
        <f t="shared" si="13"/>
        <v>0</v>
      </c>
    </row>
    <row r="146" spans="1:19" x14ac:dyDescent="0.25">
      <c r="A146" s="3">
        <v>145</v>
      </c>
      <c r="B146" s="3" t="s">
        <v>263</v>
      </c>
      <c r="C146" s="3">
        <v>6355</v>
      </c>
      <c r="D146" s="5">
        <f>INDEX('Towns Complete Island Erads'!$1:$1048576, MATCH(Survival_Data!C146,'Towns Complete Island Erads'!A:A,0), 6)</f>
        <v>2005</v>
      </c>
      <c r="E146" s="5">
        <f t="shared" si="10"/>
        <v>105</v>
      </c>
      <c r="F146" s="22">
        <f t="shared" si="11"/>
        <v>1</v>
      </c>
      <c r="G146" s="3" t="str">
        <f t="shared" si="12"/>
        <v>Uncensored</v>
      </c>
      <c r="H146" s="24" t="e">
        <f>INDEX(#REF!, MATCH(C146,#REF!,0), 6)</f>
        <v>#REF!</v>
      </c>
      <c r="I146" s="5">
        <v>180.634037038</v>
      </c>
      <c r="J146" s="24" t="e">
        <f>INDEX(#REF!, MATCH(C146,#REF!,0),15)</f>
        <v>#REF!</v>
      </c>
      <c r="K146" s="8">
        <f>INDEX([3]Sheet1!$1:$1048576, MATCH(C146,[3]Sheet1!$B:$B,0), 5)</f>
        <v>-36.812097000000001</v>
      </c>
      <c r="L146" s="8" t="e">
        <f>INDEX(#REF!, MATCH(C146,#REF!, 0), 8)</f>
        <v>#REF!</v>
      </c>
      <c r="M146" s="27">
        <f t="shared" si="14"/>
        <v>-36.812097000000001</v>
      </c>
      <c r="N146" s="9"/>
      <c r="O146" s="9"/>
      <c r="P146" s="9"/>
      <c r="Q146" s="67" t="e">
        <f>INDEX(#REF!, MATCH(C146,#REF!,0), 3)</f>
        <v>#REF!</v>
      </c>
      <c r="R146" s="9"/>
      <c r="S146" s="27">
        <f t="shared" si="13"/>
        <v>0</v>
      </c>
    </row>
    <row r="147" spans="1:19" x14ac:dyDescent="0.25">
      <c r="A147" s="3">
        <v>146</v>
      </c>
      <c r="B147" s="3" t="s">
        <v>265</v>
      </c>
      <c r="C147" s="3">
        <v>6563</v>
      </c>
      <c r="D147" s="5" t="e">
        <f>INDEX('Towns Complete Island Erads'!$1:$1048576, MATCH(Survival_Data!C147,'Towns Complete Island Erads'!A:A,0), 6)</f>
        <v>#N/A</v>
      </c>
      <c r="E147" s="5">
        <f t="shared" si="10"/>
        <v>117</v>
      </c>
      <c r="F147" s="22">
        <f t="shared" si="11"/>
        <v>0</v>
      </c>
      <c r="G147" s="3" t="str">
        <f t="shared" si="12"/>
        <v>Right Censored</v>
      </c>
      <c r="H147" s="24" t="e">
        <f>INDEX(#REF!, MATCH(C147,#REF!,0), 6)</f>
        <v>#REF!</v>
      </c>
      <c r="I147" s="5">
        <v>17.8294763474</v>
      </c>
      <c r="J147" s="24" t="e">
        <f>INDEX(#REF!, MATCH(C147,#REF!,0),15)</f>
        <v>#REF!</v>
      </c>
      <c r="K147" s="8" t="e">
        <f>INDEX([3]Sheet1!$1:$1048576, MATCH(C147,[3]Sheet1!$B:$B,0), 5)</f>
        <v>#N/A</v>
      </c>
      <c r="L147" s="8" t="e">
        <f>INDEX(#REF!, MATCH(C147,#REF!, 0), 8)</f>
        <v>#REF!</v>
      </c>
      <c r="M147" s="27">
        <v>-36.656517999999998</v>
      </c>
      <c r="N147" s="9"/>
      <c r="O147" s="9"/>
      <c r="P147" s="9"/>
      <c r="Q147" s="67" t="e">
        <f>INDEX(#REF!, MATCH(C147,#REF!,0), 3)</f>
        <v>#REF!</v>
      </c>
      <c r="R147" s="9">
        <v>0</v>
      </c>
      <c r="S147" s="27">
        <f t="shared" si="13"/>
        <v>0</v>
      </c>
    </row>
    <row r="148" spans="1:19" x14ac:dyDescent="0.25">
      <c r="A148" s="3">
        <v>147</v>
      </c>
      <c r="B148" s="3" t="s">
        <v>267</v>
      </c>
      <c r="C148" s="3">
        <v>6544</v>
      </c>
      <c r="D148" s="5" t="e">
        <f>INDEX('Towns Complete Island Erads'!$1:$1048576, MATCH(Survival_Data!C148,'Towns Complete Island Erads'!A:A,0), 6)</f>
        <v>#N/A</v>
      </c>
      <c r="E148" s="5">
        <f t="shared" si="10"/>
        <v>117</v>
      </c>
      <c r="F148" s="22">
        <f t="shared" si="11"/>
        <v>0</v>
      </c>
      <c r="G148" s="3" t="str">
        <f t="shared" si="12"/>
        <v>Right Censored</v>
      </c>
      <c r="H148" s="24" t="e">
        <f>INDEX(#REF!, MATCH(C148,#REF!,0), 6)</f>
        <v>#REF!</v>
      </c>
      <c r="I148" s="5">
        <v>10.4642403632</v>
      </c>
      <c r="J148" s="24" t="e">
        <f>INDEX(#REF!, MATCH(C148,#REF!,0),15)</f>
        <v>#REF!</v>
      </c>
      <c r="K148" s="8" t="e">
        <f>INDEX([3]Sheet1!$1:$1048576, MATCH(C148,[3]Sheet1!$B:$B,0), 5)</f>
        <v>#N/A</v>
      </c>
      <c r="L148" s="8" t="e">
        <f>INDEX(#REF!, MATCH(C148,#REF!, 0), 8)</f>
        <v>#REF!</v>
      </c>
      <c r="M148" s="27">
        <v>-36.679806999999997</v>
      </c>
      <c r="N148" s="9"/>
      <c r="O148" s="9"/>
      <c r="P148" s="9"/>
      <c r="Q148" s="67" t="e">
        <f>INDEX(#REF!, MATCH(C148,#REF!,0), 3)</f>
        <v>#REF!</v>
      </c>
      <c r="R148" s="9">
        <v>0</v>
      </c>
      <c r="S148" s="27">
        <f t="shared" si="13"/>
        <v>0</v>
      </c>
    </row>
    <row r="149" spans="1:19" x14ac:dyDescent="0.25">
      <c r="A149" s="3">
        <v>148</v>
      </c>
      <c r="B149" s="3" t="s">
        <v>269</v>
      </c>
      <c r="C149" s="3">
        <v>7695</v>
      </c>
      <c r="D149" s="5" t="e">
        <f>INDEX('Towns Complete Island Erads'!$1:$1048576, MATCH(Survival_Data!C149,'Towns Complete Island Erads'!A:A,0), 6)</f>
        <v>#N/A</v>
      </c>
      <c r="E149" s="5">
        <f t="shared" si="10"/>
        <v>117</v>
      </c>
      <c r="F149" s="22">
        <f t="shared" si="11"/>
        <v>0</v>
      </c>
      <c r="G149" s="3" t="str">
        <f t="shared" si="12"/>
        <v>Right Censored</v>
      </c>
      <c r="H149" s="24" t="e">
        <f>INDEX(#REF!, MATCH(C149,#REF!,0), 6)</f>
        <v>#REF!</v>
      </c>
      <c r="I149" s="5">
        <v>5.7686614597099997</v>
      </c>
      <c r="J149" s="24" t="e">
        <f>INDEX(#REF!, MATCH(C149,#REF!,0),15)</f>
        <v>#REF!</v>
      </c>
      <c r="K149" s="8" t="e">
        <f>INDEX([3]Sheet1!$1:$1048576, MATCH(C149,[3]Sheet1!$B:$B,0), 5)</f>
        <v>#N/A</v>
      </c>
      <c r="L149" s="8" t="e">
        <f>INDEX(#REF!, MATCH(C149,#REF!, 0), 8)</f>
        <v>#REF!</v>
      </c>
      <c r="M149" s="27">
        <v>-35.353909000000002</v>
      </c>
      <c r="N149" s="9"/>
      <c r="O149" s="9"/>
      <c r="P149" s="9"/>
      <c r="Q149" s="67" t="e">
        <f>INDEX(#REF!, MATCH(C149,#REF!,0), 3)</f>
        <v>#REF!</v>
      </c>
      <c r="R149" s="9">
        <v>0</v>
      </c>
      <c r="S149" s="27">
        <f t="shared" si="13"/>
        <v>0</v>
      </c>
    </row>
    <row r="150" spans="1:19" x14ac:dyDescent="0.25">
      <c r="A150" s="3">
        <v>149</v>
      </c>
      <c r="B150" s="3" t="s">
        <v>270</v>
      </c>
      <c r="C150" s="3">
        <v>6802</v>
      </c>
      <c r="D150" s="5" t="e">
        <f>INDEX('Towns Complete Island Erads'!$1:$1048576, MATCH(Survival_Data!C150,'Towns Complete Island Erads'!A:A,0), 6)</f>
        <v>#N/A</v>
      </c>
      <c r="E150" s="5">
        <f t="shared" si="10"/>
        <v>117</v>
      </c>
      <c r="F150" s="22">
        <f t="shared" si="11"/>
        <v>0</v>
      </c>
      <c r="G150" s="3" t="str">
        <f t="shared" si="12"/>
        <v>Right Censored</v>
      </c>
      <c r="H150" s="24" t="e">
        <f>INDEX(#REF!, MATCH(C150,#REF!,0), 6)</f>
        <v>#REF!</v>
      </c>
      <c r="I150" s="5">
        <v>23.4800453378</v>
      </c>
      <c r="J150" s="24" t="e">
        <f>INDEX(#REF!, MATCH(C150,#REF!,0),15)</f>
        <v>#REF!</v>
      </c>
      <c r="K150" s="8" t="e">
        <f>INDEX([3]Sheet1!$1:$1048576, MATCH(C150,[3]Sheet1!$B:$B,0), 5)</f>
        <v>#N/A</v>
      </c>
      <c r="L150" s="8" t="e">
        <f>INDEX(#REF!, MATCH(C150,#REF!, 0), 8)</f>
        <v>#REF!</v>
      </c>
      <c r="M150" s="27">
        <v>-36.470421999999999</v>
      </c>
      <c r="N150" s="9"/>
      <c r="O150" s="9"/>
      <c r="P150" s="9"/>
      <c r="Q150" s="67" t="e">
        <f>INDEX(#REF!, MATCH(C150,#REF!,0), 3)</f>
        <v>#REF!</v>
      </c>
      <c r="R150" s="9">
        <v>2</v>
      </c>
      <c r="S150" s="27">
        <f t="shared" si="13"/>
        <v>2</v>
      </c>
    </row>
    <row r="151" spans="1:19" x14ac:dyDescent="0.25">
      <c r="A151" s="3">
        <v>150</v>
      </c>
      <c r="B151" s="3" t="s">
        <v>271</v>
      </c>
      <c r="C151" s="3">
        <v>7923</v>
      </c>
      <c r="D151" s="5">
        <f>INDEX('Towns Complete Island Erads'!$1:$1048576, MATCH(Survival_Data!C151,'Towns Complete Island Erads'!A:A,0), 6)</f>
        <v>2009</v>
      </c>
      <c r="E151" s="5">
        <f t="shared" si="10"/>
        <v>109</v>
      </c>
      <c r="F151" s="22">
        <f t="shared" si="11"/>
        <v>1</v>
      </c>
      <c r="G151" s="3" t="str">
        <f t="shared" si="12"/>
        <v>Uncensored</v>
      </c>
      <c r="H151" s="24" t="e">
        <f>INDEX(#REF!, MATCH(C151,#REF!,0), 6)</f>
        <v>#REF!</v>
      </c>
      <c r="I151" s="5">
        <v>33.574203661799999</v>
      </c>
      <c r="J151" s="24" t="e">
        <f>INDEX(#REF!, MATCH(C151,#REF!,0),15)</f>
        <v>#REF!</v>
      </c>
      <c r="K151" s="8">
        <f>INDEX([3]Sheet1!$1:$1048576, MATCH(C151,[3]Sheet1!$B:$B,0), 5)</f>
        <v>-35.217270999999997</v>
      </c>
      <c r="L151" s="8" t="e">
        <f>INDEX(#REF!, MATCH(C151,#REF!, 0), 8)</f>
        <v>#REF!</v>
      </c>
      <c r="M151" s="27">
        <f t="shared" si="14"/>
        <v>-35.217270999999997</v>
      </c>
      <c r="N151" s="9"/>
      <c r="O151" s="9"/>
      <c r="P151" s="9"/>
      <c r="Q151" s="67" t="e">
        <f>INDEX(#REF!, MATCH(C151,#REF!,0), 3)</f>
        <v>#REF!</v>
      </c>
      <c r="R151" s="9">
        <v>1</v>
      </c>
      <c r="S151" s="27">
        <f t="shared" si="13"/>
        <v>1</v>
      </c>
    </row>
    <row r="152" spans="1:19" x14ac:dyDescent="0.25">
      <c r="A152" s="3">
        <v>151</v>
      </c>
      <c r="B152" s="3" t="s">
        <v>273</v>
      </c>
      <c r="C152" s="3">
        <v>6435</v>
      </c>
      <c r="D152" s="5" t="e">
        <f>INDEX('Towns Complete Island Erads'!$1:$1048576, MATCH(Survival_Data!C152,'Towns Complete Island Erads'!A:A,0), 6)</f>
        <v>#N/A</v>
      </c>
      <c r="E152" s="5">
        <f t="shared" si="10"/>
        <v>117</v>
      </c>
      <c r="F152" s="22">
        <f t="shared" si="11"/>
        <v>0</v>
      </c>
      <c r="G152" s="3" t="str">
        <f t="shared" si="12"/>
        <v>Right Censored</v>
      </c>
      <c r="H152" s="24" t="e">
        <f>INDEX(#REF!, MATCH(C152,#REF!,0), 6)</f>
        <v>#REF!</v>
      </c>
      <c r="I152" s="5">
        <v>13.210206743500001</v>
      </c>
      <c r="J152" s="24" t="e">
        <f>INDEX(#REF!, MATCH(C152,#REF!,0),15)</f>
        <v>#REF!</v>
      </c>
      <c r="K152" s="8" t="e">
        <f>INDEX([3]Sheet1!$1:$1048576, MATCH(C152,[3]Sheet1!$B:$B,0), 5)</f>
        <v>#N/A</v>
      </c>
      <c r="L152" s="8" t="e">
        <f>INDEX(#REF!, MATCH(C152,#REF!, 0), 8)</f>
        <v>#REF!</v>
      </c>
      <c r="M152" s="27">
        <v>-36.753504999999997</v>
      </c>
      <c r="N152" s="9"/>
      <c r="O152" s="9"/>
      <c r="P152" s="9"/>
      <c r="Q152" s="67" t="e">
        <f>INDEX(#REF!, MATCH(C152,#REF!,0), 3)</f>
        <v>#REF!</v>
      </c>
      <c r="R152" s="9">
        <v>0</v>
      </c>
      <c r="S152" s="27">
        <f t="shared" si="13"/>
        <v>0</v>
      </c>
    </row>
    <row r="153" spans="1:19" x14ac:dyDescent="0.25">
      <c r="A153" s="3">
        <v>152</v>
      </c>
      <c r="B153" s="3" t="s">
        <v>274</v>
      </c>
      <c r="C153" s="3">
        <v>6413</v>
      </c>
      <c r="D153" s="5" t="e">
        <f>INDEX('Towns Complete Island Erads'!$1:$1048576, MATCH(Survival_Data!C153,'Towns Complete Island Erads'!A:A,0), 6)</f>
        <v>#N/A</v>
      </c>
      <c r="E153" s="5">
        <f t="shared" si="10"/>
        <v>117</v>
      </c>
      <c r="F153" s="22">
        <f t="shared" si="11"/>
        <v>0</v>
      </c>
      <c r="G153" s="3" t="str">
        <f t="shared" si="12"/>
        <v>Right Censored</v>
      </c>
      <c r="H153" s="24" t="e">
        <f>INDEX(#REF!, MATCH(C153,#REF!,0), 6)</f>
        <v>#REF!</v>
      </c>
      <c r="I153" s="5">
        <v>6.3074734998500004</v>
      </c>
      <c r="J153" s="24" t="e">
        <f>INDEX(#REF!, MATCH(C153,#REF!,0),15)</f>
        <v>#REF!</v>
      </c>
      <c r="K153" s="8" t="e">
        <f>INDEX([3]Sheet1!$1:$1048576, MATCH(C153,[3]Sheet1!$B:$B,0), 5)</f>
        <v>#N/A</v>
      </c>
      <c r="L153" s="8" t="e">
        <f>INDEX(#REF!, MATCH(C153,#REF!, 0), 8)</f>
        <v>#REF!</v>
      </c>
      <c r="M153" s="27">
        <v>-36.744976000000001</v>
      </c>
      <c r="N153" s="9"/>
      <c r="O153" s="9"/>
      <c r="P153" s="9"/>
      <c r="Q153" s="67" t="e">
        <f>INDEX(#REF!, MATCH(C153,#REF!,0), 3)</f>
        <v>#REF!</v>
      </c>
      <c r="R153" s="9">
        <v>0</v>
      </c>
      <c r="S153" s="27">
        <f t="shared" si="13"/>
        <v>0</v>
      </c>
    </row>
    <row r="154" spans="1:19" x14ac:dyDescent="0.25">
      <c r="A154" s="3">
        <v>153</v>
      </c>
      <c r="B154" s="3" t="s">
        <v>275</v>
      </c>
      <c r="C154" s="3">
        <v>6456</v>
      </c>
      <c r="D154" s="5" t="e">
        <f>INDEX('Towns Complete Island Erads'!$1:$1048576, MATCH(Survival_Data!C154,'Towns Complete Island Erads'!A:A,0), 6)</f>
        <v>#N/A</v>
      </c>
      <c r="E154" s="5">
        <f t="shared" si="10"/>
        <v>117</v>
      </c>
      <c r="F154" s="22">
        <f t="shared" si="11"/>
        <v>0</v>
      </c>
      <c r="G154" s="3" t="str">
        <f t="shared" si="12"/>
        <v>Right Censored</v>
      </c>
      <c r="H154" s="24" t="e">
        <f>INDEX(#REF!, MATCH(C154,#REF!,0), 6)</f>
        <v>#REF!</v>
      </c>
      <c r="I154" s="5">
        <v>4.6707567915499997</v>
      </c>
      <c r="J154" s="24" t="e">
        <f>INDEX(#REF!, MATCH(C154,#REF!,0),15)</f>
        <v>#REF!</v>
      </c>
      <c r="K154" s="8" t="e">
        <f>INDEX([3]Sheet1!$1:$1048576, MATCH(C154,[3]Sheet1!$B:$B,0), 5)</f>
        <v>#N/A</v>
      </c>
      <c r="L154" s="8" t="e">
        <f>INDEX(#REF!, MATCH(C154,#REF!, 0), 8)</f>
        <v>#REF!</v>
      </c>
      <c r="M154" s="27">
        <v>-36.730234000000003</v>
      </c>
      <c r="N154" s="9"/>
      <c r="O154" s="9"/>
      <c r="P154" s="9"/>
      <c r="Q154" s="67" t="e">
        <f>INDEX(#REF!, MATCH(C154,#REF!,0), 3)</f>
        <v>#REF!</v>
      </c>
      <c r="R154" s="9">
        <v>0</v>
      </c>
      <c r="S154" s="27">
        <f t="shared" si="13"/>
        <v>0</v>
      </c>
    </row>
    <row r="155" spans="1:19" x14ac:dyDescent="0.25">
      <c r="A155" s="3">
        <v>154</v>
      </c>
      <c r="B155" s="3" t="s">
        <v>276</v>
      </c>
      <c r="C155" s="3">
        <v>4774</v>
      </c>
      <c r="D155" s="5">
        <f>INDEX('Towns Complete Island Erads'!$1:$1048576, MATCH(Survival_Data!C155,'Towns Complete Island Erads'!A:A,0), 6)</f>
        <v>1962</v>
      </c>
      <c r="E155" s="5">
        <f t="shared" si="10"/>
        <v>62</v>
      </c>
      <c r="F155" s="22">
        <f t="shared" si="11"/>
        <v>1</v>
      </c>
      <c r="G155" s="3" t="str">
        <f t="shared" si="12"/>
        <v>Uncensored</v>
      </c>
      <c r="H155" s="24" t="e">
        <f>INDEX(#REF!, MATCH(C155,#REF!,0), 6)</f>
        <v>#REF!</v>
      </c>
      <c r="I155" s="5">
        <v>3.7649819550800001</v>
      </c>
      <c r="J155" s="24" t="e">
        <f>INDEX(#REF!, MATCH(C155,#REF!,0),15)</f>
        <v>#REF!</v>
      </c>
      <c r="K155" s="8">
        <f>INDEX([3]Sheet1!$1:$1048576, MATCH(C155,[3]Sheet1!$B:$B,0), 5)</f>
        <v>-43.061999999999998</v>
      </c>
      <c r="L155" s="8" t="e">
        <f>INDEX(#REF!, MATCH(C155,#REF!, 0), 8)</f>
        <v>#REF!</v>
      </c>
      <c r="M155" s="27">
        <f t="shared" si="14"/>
        <v>-43.061999999999998</v>
      </c>
      <c r="N155" s="9"/>
      <c r="O155" s="9"/>
      <c r="P155" s="9"/>
      <c r="Q155" s="67" t="e">
        <f>INDEX(#REF!, MATCH(C155,#REF!,0), 3)</f>
        <v>#REF!</v>
      </c>
      <c r="R155" s="9"/>
      <c r="S155" s="27">
        <f t="shared" si="13"/>
        <v>0</v>
      </c>
    </row>
    <row r="156" spans="1:19" x14ac:dyDescent="0.25">
      <c r="A156" s="3">
        <v>155</v>
      </c>
      <c r="B156" s="3" t="s">
        <v>278</v>
      </c>
      <c r="C156" s="3">
        <v>6031</v>
      </c>
      <c r="D156" s="5" t="e">
        <f>INDEX('Towns Complete Island Erads'!$1:$1048576, MATCH(Survival_Data!C156,'Towns Complete Island Erads'!A:A,0), 6)</f>
        <v>#N/A</v>
      </c>
      <c r="E156" s="5">
        <f t="shared" si="10"/>
        <v>117</v>
      </c>
      <c r="F156" s="22">
        <f t="shared" si="11"/>
        <v>0</v>
      </c>
      <c r="G156" s="3" t="str">
        <f t="shared" si="12"/>
        <v>Right Censored</v>
      </c>
      <c r="H156" s="24" t="e">
        <f>INDEX(#REF!, MATCH(C156,#REF!,0), 6)</f>
        <v>#REF!</v>
      </c>
      <c r="I156" s="5">
        <v>20.171247316300001</v>
      </c>
      <c r="J156" s="24" t="e">
        <f>INDEX(#REF!, MATCH(C156,#REF!,0),15)</f>
        <v>#REF!</v>
      </c>
      <c r="K156" s="8" t="e">
        <f>INDEX([3]Sheet1!$1:$1048576, MATCH(C156,[3]Sheet1!$B:$B,0), 5)</f>
        <v>#N/A</v>
      </c>
      <c r="L156" s="8" t="e">
        <f>INDEX(#REF!, MATCH(C156,#REF!, 0), 8)</f>
        <v>#REF!</v>
      </c>
      <c r="M156" s="27">
        <v>-37.620477000000001</v>
      </c>
      <c r="N156" s="9"/>
      <c r="O156" s="9"/>
      <c r="P156" s="9"/>
      <c r="Q156" s="67" t="e">
        <f>INDEX(#REF!, MATCH(C156,#REF!,0), 3)</f>
        <v>#REF!</v>
      </c>
      <c r="R156" s="9">
        <v>0</v>
      </c>
      <c r="S156" s="27">
        <f t="shared" si="13"/>
        <v>0</v>
      </c>
    </row>
    <row r="157" spans="1:19" x14ac:dyDescent="0.25">
      <c r="A157" s="3">
        <v>156</v>
      </c>
      <c r="B157" s="3" t="s">
        <v>279</v>
      </c>
      <c r="C157" s="3">
        <v>8907</v>
      </c>
      <c r="D157" s="5">
        <f>INDEX('Towns Complete Island Erads'!$1:$1048576, MATCH(Survival_Data!C157,'Towns Complete Island Erads'!A:A,0), 6)</f>
        <v>1989</v>
      </c>
      <c r="E157" s="5">
        <f t="shared" si="10"/>
        <v>89</v>
      </c>
      <c r="F157" s="22">
        <f t="shared" si="11"/>
        <v>1</v>
      </c>
      <c r="G157" s="3" t="str">
        <f t="shared" si="12"/>
        <v>Uncensored</v>
      </c>
      <c r="H157" s="24" t="e">
        <f>INDEX(#REF!, MATCH(C157,#REF!,0), 6)</f>
        <v>#REF!</v>
      </c>
      <c r="I157" s="5">
        <v>30.103698251299999</v>
      </c>
      <c r="J157" s="24" t="e">
        <f>INDEX(#REF!, MATCH(C157,#REF!,0),15)</f>
        <v>#REF!</v>
      </c>
      <c r="K157" s="8">
        <f>INDEX([3]Sheet1!$1:$1048576, MATCH(C157,[3]Sheet1!$B:$B,0), 5)</f>
        <v>-34.472499999999997</v>
      </c>
      <c r="L157" s="8" t="e">
        <f>INDEX(#REF!, MATCH(C157,#REF!, 0), 8)</f>
        <v>#REF!</v>
      </c>
      <c r="M157" s="27">
        <f t="shared" si="14"/>
        <v>-34.472499999999997</v>
      </c>
      <c r="N157" s="9"/>
      <c r="O157" s="9"/>
      <c r="P157" s="9"/>
      <c r="Q157" s="67" t="e">
        <f>INDEX(#REF!, MATCH(C157,#REF!,0), 3)</f>
        <v>#REF!</v>
      </c>
      <c r="R157" s="9"/>
      <c r="S157" s="27">
        <f t="shared" si="13"/>
        <v>0</v>
      </c>
    </row>
    <row r="158" spans="1:19" x14ac:dyDescent="0.25">
      <c r="A158" s="3">
        <v>157</v>
      </c>
      <c r="B158" s="3" t="s">
        <v>281</v>
      </c>
      <c r="C158" s="3">
        <v>6777</v>
      </c>
      <c r="D158" s="5" t="e">
        <f>INDEX('Towns Complete Island Erads'!$1:$1048576, MATCH(Survival_Data!C158,'Towns Complete Island Erads'!A:A,0), 6)</f>
        <v>#N/A</v>
      </c>
      <c r="E158" s="5">
        <f t="shared" si="10"/>
        <v>117</v>
      </c>
      <c r="F158" s="22">
        <f t="shared" si="11"/>
        <v>0</v>
      </c>
      <c r="G158" s="3" t="str">
        <f t="shared" si="12"/>
        <v>Right Censored</v>
      </c>
      <c r="H158" s="24" t="e">
        <f>INDEX(#REF!, MATCH(C158,#REF!,0), 6)</f>
        <v>#REF!</v>
      </c>
      <c r="I158" s="5">
        <v>79.765162483699996</v>
      </c>
      <c r="J158" s="24" t="e">
        <f>INDEX(#REF!, MATCH(C158,#REF!,0),15)</f>
        <v>#REF!</v>
      </c>
      <c r="K158" s="8" t="e">
        <f>INDEX([3]Sheet1!$1:$1048576, MATCH(C158,[3]Sheet1!$B:$B,0), 5)</f>
        <v>#N/A</v>
      </c>
      <c r="L158" s="8" t="e">
        <f>INDEX(#REF!, MATCH(C158,#REF!, 0), 8)</f>
        <v>#REF!</v>
      </c>
      <c r="M158" s="27">
        <v>-36.505474999999997</v>
      </c>
      <c r="N158" s="9"/>
      <c r="O158" s="9"/>
      <c r="P158" s="9"/>
      <c r="Q158" s="67" t="e">
        <f>INDEX(#REF!, MATCH(C158,#REF!,0), 3)</f>
        <v>#REF!</v>
      </c>
      <c r="R158" s="9">
        <v>0</v>
      </c>
      <c r="S158" s="27">
        <f t="shared" si="13"/>
        <v>0</v>
      </c>
    </row>
    <row r="159" spans="1:19" x14ac:dyDescent="0.25">
      <c r="A159" s="3">
        <v>158</v>
      </c>
      <c r="B159" s="3" t="s">
        <v>282</v>
      </c>
      <c r="C159" s="3">
        <v>5922</v>
      </c>
      <c r="D159" s="5" t="e">
        <f>INDEX('Towns Complete Island Erads'!$1:$1048576, MATCH(Survival_Data!C159,'Towns Complete Island Erads'!A:A,0), 6)</f>
        <v>#N/A</v>
      </c>
      <c r="E159" s="5">
        <f t="shared" si="10"/>
        <v>117</v>
      </c>
      <c r="F159" s="22">
        <f t="shared" si="11"/>
        <v>0</v>
      </c>
      <c r="G159" s="3" t="str">
        <f t="shared" si="12"/>
        <v>Right Censored</v>
      </c>
      <c r="H159" s="24" t="e">
        <f>INDEX(#REF!, MATCH(C159,#REF!,0), 6)</f>
        <v>#REF!</v>
      </c>
      <c r="I159" s="5">
        <v>16.453530076500002</v>
      </c>
      <c r="J159" s="24" t="e">
        <f>INDEX(#REF!, MATCH(C159,#REF!,0),15)</f>
        <v>#REF!</v>
      </c>
      <c r="K159" s="8" t="e">
        <f>INDEX([3]Sheet1!$1:$1048576, MATCH(C159,[3]Sheet1!$B:$B,0), 5)</f>
        <v>#N/A</v>
      </c>
      <c r="L159" s="8" t="e">
        <f>INDEX(#REF!, MATCH(C159,#REF!, 0), 8)</f>
        <v>#REF!</v>
      </c>
      <c r="M159" s="27">
        <v>-38.248964999999998</v>
      </c>
      <c r="N159" s="9"/>
      <c r="O159" s="9"/>
      <c r="P159" s="9"/>
      <c r="Q159" s="67" t="e">
        <f>INDEX(#REF!, MATCH(C159,#REF!,0), 3)</f>
        <v>#REF!</v>
      </c>
      <c r="R159" s="9">
        <v>0</v>
      </c>
      <c r="S159" s="27">
        <f t="shared" si="13"/>
        <v>0</v>
      </c>
    </row>
    <row r="160" spans="1:19" x14ac:dyDescent="0.25">
      <c r="A160" s="3">
        <v>159</v>
      </c>
      <c r="B160" s="3" t="s">
        <v>284</v>
      </c>
      <c r="C160" s="3">
        <v>6455</v>
      </c>
      <c r="D160" s="5" t="e">
        <f>INDEX('Towns Complete Island Erads'!$1:$1048576, MATCH(Survival_Data!C160,'Towns Complete Island Erads'!A:A,0), 6)</f>
        <v>#N/A</v>
      </c>
      <c r="E160" s="5">
        <f t="shared" si="10"/>
        <v>117</v>
      </c>
      <c r="F160" s="22">
        <f t="shared" si="11"/>
        <v>0</v>
      </c>
      <c r="G160" s="3" t="str">
        <f t="shared" si="12"/>
        <v>Right Censored</v>
      </c>
      <c r="H160" s="24" t="e">
        <f>INDEX(#REF!, MATCH(C160,#REF!,0), 6)</f>
        <v>#REF!</v>
      </c>
      <c r="I160" s="5">
        <v>55.8310933506</v>
      </c>
      <c r="J160" s="24" t="e">
        <f>INDEX(#REF!, MATCH(C160,#REF!,0),15)</f>
        <v>#REF!</v>
      </c>
      <c r="K160" s="8" t="e">
        <f>INDEX([3]Sheet1!$1:$1048576, MATCH(C160,[3]Sheet1!$B:$B,0), 5)</f>
        <v>#N/A</v>
      </c>
      <c r="L160" s="8" t="e">
        <f>INDEX(#REF!, MATCH(C160,#REF!, 0), 8)</f>
        <v>#REF!</v>
      </c>
      <c r="M160" s="27" t="e">
        <f t="shared" si="14"/>
        <v>#REF!</v>
      </c>
      <c r="N160" s="9"/>
      <c r="O160" s="9"/>
      <c r="P160" s="9"/>
      <c r="Q160" s="67" t="e">
        <f>INDEX(#REF!, MATCH(C160,#REF!,0), 3)</f>
        <v>#REF!</v>
      </c>
      <c r="R160" s="9"/>
      <c r="S160" s="27">
        <f t="shared" si="13"/>
        <v>0</v>
      </c>
    </row>
    <row r="161" spans="1:19" x14ac:dyDescent="0.25">
      <c r="A161" s="3">
        <v>160</v>
      </c>
      <c r="B161" s="3" t="s">
        <v>286</v>
      </c>
      <c r="C161" s="3">
        <v>6794</v>
      </c>
      <c r="D161" s="5" t="e">
        <f>INDEX('Towns Complete Island Erads'!$1:$1048576, MATCH(Survival_Data!C161,'Towns Complete Island Erads'!A:A,0), 6)</f>
        <v>#N/A</v>
      </c>
      <c r="E161" s="5">
        <f t="shared" si="10"/>
        <v>117</v>
      </c>
      <c r="F161" s="22">
        <f t="shared" si="11"/>
        <v>0</v>
      </c>
      <c r="G161" s="3" t="str">
        <f t="shared" si="12"/>
        <v>Right Censored</v>
      </c>
      <c r="H161" s="24" t="e">
        <f>INDEX(#REF!, MATCH(C161,#REF!,0), 6)</f>
        <v>#REF!</v>
      </c>
      <c r="I161" s="5">
        <v>15.1194495022</v>
      </c>
      <c r="J161" s="24" t="e">
        <f>INDEX(#REF!, MATCH(C161,#REF!,0),15)</f>
        <v>#REF!</v>
      </c>
      <c r="K161" s="8" t="e">
        <f>INDEX([3]Sheet1!$1:$1048576, MATCH(C161,[3]Sheet1!$B:$B,0), 5)</f>
        <v>#N/A</v>
      </c>
      <c r="L161" s="8" t="e">
        <f>INDEX(#REF!, MATCH(C161,#REF!, 0), 8)</f>
        <v>#REF!</v>
      </c>
      <c r="M161" s="27" t="e">
        <f t="shared" si="14"/>
        <v>#REF!</v>
      </c>
      <c r="N161" s="9"/>
      <c r="O161" s="9"/>
      <c r="P161" s="9"/>
      <c r="Q161" s="67" t="e">
        <f>INDEX(#REF!, MATCH(C161,#REF!,0), 3)</f>
        <v>#REF!</v>
      </c>
      <c r="R161" s="9"/>
      <c r="S161" s="27">
        <f t="shared" si="13"/>
        <v>0</v>
      </c>
    </row>
    <row r="162" spans="1:19" x14ac:dyDescent="0.25">
      <c r="A162" s="3">
        <v>161</v>
      </c>
      <c r="B162" s="3" t="s">
        <v>288</v>
      </c>
      <c r="C162" s="3">
        <v>6847</v>
      </c>
      <c r="D162" s="5" t="e">
        <f>INDEX('Towns Complete Island Erads'!$1:$1048576, MATCH(Survival_Data!C162,'Towns Complete Island Erads'!A:A,0), 6)</f>
        <v>#N/A</v>
      </c>
      <c r="E162" s="5">
        <f t="shared" si="10"/>
        <v>117</v>
      </c>
      <c r="F162" s="22">
        <f t="shared" si="11"/>
        <v>0</v>
      </c>
      <c r="G162" s="3" t="str">
        <f t="shared" si="12"/>
        <v>Right Censored</v>
      </c>
      <c r="H162" s="24" t="e">
        <f>INDEX(#REF!, MATCH(C162,#REF!,0), 6)</f>
        <v>#REF!</v>
      </c>
      <c r="I162" s="5">
        <v>5.1634139817499998</v>
      </c>
      <c r="J162" s="24" t="e">
        <f>INDEX(#REF!, MATCH(C162,#REF!,0),15)</f>
        <v>#REF!</v>
      </c>
      <c r="K162" s="8" t="e">
        <f>INDEX([3]Sheet1!$1:$1048576, MATCH(C162,[3]Sheet1!$B:$B,0), 5)</f>
        <v>#N/A</v>
      </c>
      <c r="L162" s="8" t="e">
        <f>INDEX(#REF!, MATCH(C162,#REF!, 0), 8)</f>
        <v>#REF!</v>
      </c>
      <c r="M162" s="27" t="e">
        <f t="shared" si="14"/>
        <v>#REF!</v>
      </c>
      <c r="N162" s="9"/>
      <c r="O162" s="9"/>
      <c r="P162" s="9"/>
      <c r="Q162" s="67" t="e">
        <f>INDEX(#REF!, MATCH(C162,#REF!,0), 3)</f>
        <v>#REF!</v>
      </c>
      <c r="R162" s="9"/>
      <c r="S162" s="27">
        <f t="shared" si="13"/>
        <v>0</v>
      </c>
    </row>
    <row r="163" spans="1:19" x14ac:dyDescent="0.25">
      <c r="A163" s="3">
        <v>162</v>
      </c>
      <c r="B163" s="3" t="s">
        <v>290</v>
      </c>
      <c r="C163" s="3">
        <v>7959</v>
      </c>
      <c r="D163" s="5" t="e">
        <f>INDEX('Towns Complete Island Erads'!$1:$1048576, MATCH(Survival_Data!C163,'Towns Complete Island Erads'!A:A,0), 6)</f>
        <v>#N/A</v>
      </c>
      <c r="E163" s="5">
        <f t="shared" si="10"/>
        <v>117</v>
      </c>
      <c r="F163" s="22">
        <f t="shared" si="11"/>
        <v>0</v>
      </c>
      <c r="G163" s="3" t="str">
        <f t="shared" si="12"/>
        <v>Right Censored</v>
      </c>
      <c r="H163" s="24" t="e">
        <f>INDEX(#REF!, MATCH(C163,#REF!,0), 6)</f>
        <v>#REF!</v>
      </c>
      <c r="I163" s="5">
        <v>159.26749508</v>
      </c>
      <c r="J163" s="24" t="e">
        <f>INDEX(#REF!, MATCH(C163,#REF!,0),15)</f>
        <v>#REF!</v>
      </c>
      <c r="K163" s="8" t="e">
        <f>INDEX([3]Sheet1!$1:$1048576, MATCH(C163,[3]Sheet1!$B:$B,0), 5)</f>
        <v>#N/A</v>
      </c>
      <c r="L163" s="8" t="e">
        <f>INDEX(#REF!, MATCH(C163,#REF!, 0), 8)</f>
        <v>#REF!</v>
      </c>
      <c r="M163" s="27" t="e">
        <f t="shared" si="14"/>
        <v>#REF!</v>
      </c>
      <c r="N163" s="9"/>
      <c r="O163" s="9"/>
      <c r="P163" s="9"/>
      <c r="Q163" s="67" t="e">
        <f>INDEX(#REF!, MATCH(C163,#REF!,0), 3)</f>
        <v>#REF!</v>
      </c>
      <c r="R163" s="9"/>
      <c r="S163" s="27">
        <f t="shared" si="13"/>
        <v>0</v>
      </c>
    </row>
    <row r="164" spans="1:19" x14ac:dyDescent="0.25">
      <c r="A164" s="3">
        <v>163</v>
      </c>
      <c r="B164" s="3" t="s">
        <v>292</v>
      </c>
      <c r="C164" s="3">
        <v>8853</v>
      </c>
      <c r="D164" s="5" t="e">
        <f>INDEX('Towns Complete Island Erads'!$1:$1048576, MATCH(Survival_Data!C164,'Towns Complete Island Erads'!A:A,0), 6)</f>
        <v>#N/A</v>
      </c>
      <c r="E164" s="5">
        <f t="shared" si="10"/>
        <v>117</v>
      </c>
      <c r="F164" s="22">
        <f t="shared" si="11"/>
        <v>0</v>
      </c>
      <c r="G164" s="3" t="str">
        <f t="shared" si="12"/>
        <v>Right Censored</v>
      </c>
      <c r="H164" s="24" t="e">
        <f>INDEX(#REF!, MATCH(C164,#REF!,0), 6)</f>
        <v>#REF!</v>
      </c>
      <c r="I164" s="5">
        <v>4.8488714747600001</v>
      </c>
      <c r="J164" s="24" t="e">
        <f>INDEX(#REF!, MATCH(C164,#REF!,0),15)</f>
        <v>#REF!</v>
      </c>
      <c r="K164" s="8" t="e">
        <f>INDEX([3]Sheet1!$1:$1048576, MATCH(C164,[3]Sheet1!$B:$B,0), 5)</f>
        <v>#N/A</v>
      </c>
      <c r="L164" s="8" t="e">
        <f>INDEX(#REF!, MATCH(C164,#REF!, 0), 8)</f>
        <v>#REF!</v>
      </c>
      <c r="M164" s="27">
        <v>-34.781188</v>
      </c>
      <c r="N164" s="9"/>
      <c r="O164" s="9"/>
      <c r="P164" s="9"/>
      <c r="Q164" s="67" t="e">
        <f>INDEX(#REF!, MATCH(C164,#REF!,0), 3)</f>
        <v>#REF!</v>
      </c>
      <c r="R164" s="68"/>
      <c r="S164" s="27">
        <f t="shared" si="13"/>
        <v>0</v>
      </c>
    </row>
    <row r="165" spans="1:19" x14ac:dyDescent="0.25">
      <c r="A165" s="3">
        <v>164</v>
      </c>
      <c r="B165" s="3" t="s">
        <v>293</v>
      </c>
      <c r="C165" s="3">
        <v>8866</v>
      </c>
      <c r="D165" s="5" t="e">
        <f>INDEX('Towns Complete Island Erads'!$1:$1048576, MATCH(Survival_Data!C165,'Towns Complete Island Erads'!A:A,0), 6)</f>
        <v>#N/A</v>
      </c>
      <c r="E165" s="5">
        <f t="shared" si="10"/>
        <v>117</v>
      </c>
      <c r="F165" s="22">
        <f t="shared" si="11"/>
        <v>0</v>
      </c>
      <c r="G165" s="3" t="str">
        <f t="shared" si="12"/>
        <v>Right Censored</v>
      </c>
      <c r="H165" s="24" t="e">
        <f>INDEX(#REF!, MATCH(C165,#REF!,0), 6)</f>
        <v>#REF!</v>
      </c>
      <c r="I165" s="5">
        <v>10.945092618</v>
      </c>
      <c r="J165" s="24" t="e">
        <f>INDEX(#REF!, MATCH(C165,#REF!,0),15)</f>
        <v>#REF!</v>
      </c>
      <c r="K165" s="8" t="e">
        <f>INDEX([3]Sheet1!$1:$1048576, MATCH(C165,[3]Sheet1!$B:$B,0), 5)</f>
        <v>#N/A</v>
      </c>
      <c r="L165" s="8" t="e">
        <f>INDEX(#REF!, MATCH(C165,#REF!, 0), 8)</f>
        <v>#REF!</v>
      </c>
      <c r="M165" s="27">
        <v>-34.770381</v>
      </c>
      <c r="N165" s="9"/>
      <c r="O165" s="9"/>
      <c r="P165" s="9"/>
      <c r="Q165" s="67" t="e">
        <f>INDEX(#REF!, MATCH(C165,#REF!,0), 3)</f>
        <v>#REF!</v>
      </c>
      <c r="R165" s="68"/>
      <c r="S165" s="27">
        <f t="shared" si="13"/>
        <v>0</v>
      </c>
    </row>
    <row r="166" spans="1:19" x14ac:dyDescent="0.25">
      <c r="A166" s="3">
        <v>165</v>
      </c>
      <c r="B166" s="3" t="s">
        <v>294</v>
      </c>
      <c r="C166" s="3">
        <v>8848</v>
      </c>
      <c r="D166" s="5" t="e">
        <f>INDEX('Towns Complete Island Erads'!$1:$1048576, MATCH(Survival_Data!C166,'Towns Complete Island Erads'!A:A,0), 6)</f>
        <v>#N/A</v>
      </c>
      <c r="E166" s="5">
        <f t="shared" si="10"/>
        <v>117</v>
      </c>
      <c r="F166" s="49">
        <f t="shared" si="11"/>
        <v>0</v>
      </c>
      <c r="G166" s="49" t="str">
        <f t="shared" si="12"/>
        <v>Right Censored</v>
      </c>
      <c r="H166" s="24" t="e">
        <f>INDEX(#REF!, MATCH(C166,#REF!,0), 6)</f>
        <v>#REF!</v>
      </c>
      <c r="I166" s="5">
        <v>12.7631753389</v>
      </c>
      <c r="J166" s="24" t="e">
        <f>INDEX(#REF!, MATCH(C166,#REF!,0),15)</f>
        <v>#REF!</v>
      </c>
      <c r="K166" s="8" t="e">
        <f>INDEX([3]Sheet1!$1:$1048576, MATCH(C166,[3]Sheet1!$B:$B,0), 5)</f>
        <v>#N/A</v>
      </c>
      <c r="L166" s="8" t="e">
        <f>INDEX(#REF!, MATCH(C166,#REF!, 0), 8)</f>
        <v>#REF!</v>
      </c>
      <c r="M166" s="27" t="e">
        <f t="shared" si="14"/>
        <v>#REF!</v>
      </c>
      <c r="N166" s="9"/>
      <c r="O166" s="9"/>
      <c r="P166" s="9"/>
      <c r="Q166" s="67" t="e">
        <f>INDEX(#REF!, MATCH(C166,#REF!,0), 3)</f>
        <v>#REF!</v>
      </c>
      <c r="R166" s="9"/>
      <c r="S166" s="27">
        <f t="shared" si="13"/>
        <v>0</v>
      </c>
    </row>
    <row r="167" spans="1:19" x14ac:dyDescent="0.25">
      <c r="A167" s="3">
        <v>166</v>
      </c>
      <c r="B167" s="3" t="s">
        <v>296</v>
      </c>
      <c r="C167" s="3">
        <v>7912</v>
      </c>
      <c r="D167" s="5">
        <f>INDEX('Towns Complete Island Erads'!$1:$1048576, MATCH(Survival_Data!C167,'Towns Complete Island Erads'!A:A,0), 6)</f>
        <v>2009</v>
      </c>
      <c r="E167" s="5">
        <f t="shared" si="10"/>
        <v>109</v>
      </c>
      <c r="F167" s="49">
        <f t="shared" si="11"/>
        <v>1</v>
      </c>
      <c r="G167" s="49" t="str">
        <f t="shared" si="12"/>
        <v>Uncensored</v>
      </c>
      <c r="H167" s="24" t="e">
        <f>INDEX(#REF!, MATCH(C167,#REF!,0), 6)</f>
        <v>#REF!</v>
      </c>
      <c r="I167" s="5">
        <v>162.19156036999999</v>
      </c>
      <c r="J167" s="24" t="e">
        <f>INDEX(#REF!, MATCH(C167,#REF!,0),15)</f>
        <v>#REF!</v>
      </c>
      <c r="K167" s="8">
        <f>INDEX([3]Sheet1!$1:$1048576, MATCH(C167,[3]Sheet1!$B:$B,0), 5)</f>
        <v>-35.222943999999998</v>
      </c>
      <c r="L167" s="8" t="e">
        <f>INDEX(#REF!, MATCH(C167,#REF!, 0), 8)</f>
        <v>#REF!</v>
      </c>
      <c r="M167" s="27">
        <f t="shared" si="14"/>
        <v>-35.222943999999998</v>
      </c>
      <c r="N167" s="9"/>
      <c r="O167" s="9"/>
      <c r="P167" s="9"/>
      <c r="Q167" s="67" t="e">
        <f>INDEX(#REF!, MATCH(C167,#REF!,0), 3)</f>
        <v>#REF!</v>
      </c>
      <c r="R167" s="9"/>
      <c r="S167" s="27">
        <f t="shared" si="13"/>
        <v>0</v>
      </c>
    </row>
    <row r="168" spans="1:19" x14ac:dyDescent="0.25">
      <c r="A168" s="3">
        <v>167</v>
      </c>
      <c r="B168" s="3" t="s">
        <v>298</v>
      </c>
      <c r="C168" s="3">
        <v>6527</v>
      </c>
      <c r="D168" s="5" t="e">
        <f>INDEX('Towns Complete Island Erads'!$1:$1048576, MATCH(Survival_Data!C168,'Towns Complete Island Erads'!A:A,0), 6)</f>
        <v>#N/A</v>
      </c>
      <c r="E168" s="5">
        <f t="shared" si="10"/>
        <v>117</v>
      </c>
      <c r="F168" s="49">
        <f t="shared" si="11"/>
        <v>0</v>
      </c>
      <c r="G168" s="49" t="str">
        <f t="shared" si="12"/>
        <v>Right Censored</v>
      </c>
      <c r="H168" s="24" t="e">
        <f>INDEX(#REF!, MATCH(C168,#REF!,0), 6)</f>
        <v>#REF!</v>
      </c>
      <c r="I168" s="5">
        <v>26.916779242499999</v>
      </c>
      <c r="J168" s="24" t="e">
        <f>INDEX(#REF!, MATCH(C168,#REF!,0),15)</f>
        <v>#REF!</v>
      </c>
      <c r="K168" s="8" t="e">
        <f>INDEX([3]Sheet1!$1:$1048576, MATCH(C168,[3]Sheet1!$B:$B,0), 5)</f>
        <v>#N/A</v>
      </c>
      <c r="L168" s="8" t="e">
        <f>INDEX(#REF!, MATCH(C168,#REF!, 0), 8)</f>
        <v>#REF!</v>
      </c>
      <c r="M168" s="27">
        <v>-36.697574000000003</v>
      </c>
      <c r="N168" s="9"/>
      <c r="O168" s="9"/>
      <c r="P168" s="9"/>
      <c r="Q168" s="67" t="e">
        <f>INDEX(#REF!, MATCH(C168,#REF!,0), 3)</f>
        <v>#REF!</v>
      </c>
      <c r="R168" s="9">
        <v>0</v>
      </c>
      <c r="S168" s="27">
        <f t="shared" si="13"/>
        <v>0</v>
      </c>
    </row>
    <row r="169" spans="1:19" x14ac:dyDescent="0.25">
      <c r="A169" s="3">
        <v>168</v>
      </c>
      <c r="B169" s="3" t="s">
        <v>300</v>
      </c>
      <c r="C169" s="3">
        <v>6354</v>
      </c>
      <c r="D169" s="5" t="e">
        <f>INDEX('Towns Complete Island Erads'!$1:$1048576, MATCH(Survival_Data!C169,'Towns Complete Island Erads'!A:A,0), 6)</f>
        <v>#N/A</v>
      </c>
      <c r="E169" s="5">
        <f t="shared" si="10"/>
        <v>117</v>
      </c>
      <c r="F169" s="49">
        <f t="shared" si="11"/>
        <v>0</v>
      </c>
      <c r="G169" s="49" t="str">
        <f t="shared" si="12"/>
        <v>Right Censored</v>
      </c>
      <c r="H169" s="24" t="e">
        <f>INDEX(#REF!, MATCH(C169,#REF!,0), 6)</f>
        <v>#REF!</v>
      </c>
      <c r="I169" s="5">
        <v>185.351291909</v>
      </c>
      <c r="J169" s="24" t="e">
        <f>INDEX(#REF!, MATCH(C169,#REF!,0),15)</f>
        <v>#REF!</v>
      </c>
      <c r="K169" s="8" t="e">
        <f>INDEX([3]Sheet1!$1:$1048576, MATCH(C169,[3]Sheet1!$B:$B,0), 5)</f>
        <v>#N/A</v>
      </c>
      <c r="L169" s="8" t="e">
        <f>INDEX(#REF!, MATCH(C169,#REF!, 0), 8)</f>
        <v>#REF!</v>
      </c>
      <c r="M169" s="27" t="e">
        <f t="shared" si="14"/>
        <v>#REF!</v>
      </c>
      <c r="N169" s="9"/>
      <c r="O169" s="9"/>
      <c r="P169" s="9"/>
      <c r="Q169" s="67" t="e">
        <f>INDEX(#REF!, MATCH(C169,#REF!,0), 3)</f>
        <v>#REF!</v>
      </c>
      <c r="R169" s="9"/>
      <c r="S169" s="27">
        <f t="shared" si="13"/>
        <v>0</v>
      </c>
    </row>
    <row r="170" spans="1:19" s="49" customFormat="1" x14ac:dyDescent="0.25">
      <c r="A170" s="49">
        <v>169</v>
      </c>
      <c r="B170" s="49" t="s">
        <v>843</v>
      </c>
      <c r="C170" s="49">
        <v>5097</v>
      </c>
      <c r="D170" s="5">
        <f>INDEX('Towns Complete Island Erads'!$1:$1048576, MATCH(Survival_Data!C170,'Towns Complete Island Erads'!A:A,0), 6)</f>
        <v>1989</v>
      </c>
      <c r="E170" s="5">
        <f t="shared" si="10"/>
        <v>89</v>
      </c>
      <c r="F170" s="49">
        <f t="shared" si="11"/>
        <v>1</v>
      </c>
      <c r="G170" s="49" t="str">
        <f t="shared" si="12"/>
        <v>Uncensored</v>
      </c>
      <c r="H170" s="50"/>
      <c r="I170" s="5">
        <v>1.398299</v>
      </c>
      <c r="J170" s="50"/>
      <c r="K170" s="51"/>
      <c r="L170" s="51"/>
      <c r="M170" s="1">
        <v>-41.236172000000003</v>
      </c>
      <c r="N170" s="9"/>
      <c r="O170" s="9"/>
      <c r="P170" s="9"/>
      <c r="Q170" s="67">
        <v>3</v>
      </c>
      <c r="R170" s="9"/>
      <c r="S170" s="27">
        <f t="shared" si="13"/>
        <v>3</v>
      </c>
    </row>
    <row r="171" spans="1:19" s="49" customFormat="1" x14ac:dyDescent="0.25">
      <c r="A171" s="49">
        <v>170</v>
      </c>
      <c r="B171" s="49" t="s">
        <v>842</v>
      </c>
      <c r="C171" s="49">
        <v>8049</v>
      </c>
      <c r="D171" s="5" t="e">
        <f>INDEX('Towns Complete Island Erads'!$1:$1048576, MATCH(Survival_Data!C171,'Towns Complete Island Erads'!A:A,0), 6)</f>
        <v>#N/A</v>
      </c>
      <c r="E171" s="5">
        <f t="shared" si="10"/>
        <v>117</v>
      </c>
      <c r="F171" s="49">
        <f t="shared" si="11"/>
        <v>0</v>
      </c>
      <c r="G171" s="49" t="str">
        <f t="shared" si="12"/>
        <v>Right Censored</v>
      </c>
      <c r="H171" s="50"/>
      <c r="I171" s="5">
        <v>0.50037900000000002</v>
      </c>
      <c r="J171" s="50"/>
      <c r="K171" s="51"/>
      <c r="L171" s="51"/>
      <c r="M171" s="1">
        <v>-35.19303</v>
      </c>
      <c r="N171" s="9"/>
      <c r="O171" s="9"/>
      <c r="P171" s="9"/>
      <c r="Q171" s="67">
        <v>1</v>
      </c>
      <c r="R171" s="9"/>
      <c r="S171" s="27">
        <f t="shared" si="13"/>
        <v>1</v>
      </c>
    </row>
    <row r="172" spans="1:19" s="43" customFormat="1" x14ac:dyDescent="0.25">
      <c r="A172" s="43">
        <v>171</v>
      </c>
      <c r="B172" s="43" t="s">
        <v>302</v>
      </c>
      <c r="C172" s="43">
        <v>403</v>
      </c>
      <c r="D172" s="42">
        <f>INDEX('Towns Complete Island Erads'!$1:$1048576, MATCH(Survival_Data!C172,'Towns Complete Island Erads'!A:A,0), 6)</f>
        <v>2009</v>
      </c>
      <c r="E172" s="42">
        <f t="shared" si="10"/>
        <v>109</v>
      </c>
      <c r="F172" s="43">
        <f t="shared" si="11"/>
        <v>1</v>
      </c>
      <c r="G172" s="43" t="str">
        <f t="shared" si="12"/>
        <v>Uncensored</v>
      </c>
      <c r="H172" s="44" t="e">
        <f>INDEX(#REF!, MATCH(C172,#REF!,0), 6)</f>
        <v>#REF!</v>
      </c>
      <c r="I172" s="42">
        <v>1550.70094189</v>
      </c>
      <c r="J172" s="44" t="e">
        <f>INDEX(#REF!, MATCH(C172,#REF!,0),15)</f>
        <v>#REF!</v>
      </c>
      <c r="K172" s="41">
        <f>INDEX([3]Sheet1!$1:$1048576, MATCH(C172,[3]Sheet1!$B:$B,0), 5)</f>
        <v>-36.766210999999998</v>
      </c>
      <c r="L172" s="41" t="e">
        <f>INDEX(#REF!, MATCH(C172,#REF!, 0), 8)</f>
        <v>#REF!</v>
      </c>
      <c r="M172" s="45">
        <f t="shared" si="14"/>
        <v>-36.766210999999998</v>
      </c>
      <c r="N172" s="61"/>
      <c r="O172" s="61"/>
      <c r="P172" s="61"/>
      <c r="Q172" s="78">
        <v>12</v>
      </c>
      <c r="R172" s="61"/>
      <c r="S172" s="45">
        <f>IF(ISERROR(Q172),R172,Q172)</f>
        <v>12</v>
      </c>
    </row>
    <row r="173" spans="1:19" x14ac:dyDescent="0.25">
      <c r="A173" s="49">
        <v>172</v>
      </c>
      <c r="B173" s="3" t="s">
        <v>304</v>
      </c>
      <c r="C173" s="3">
        <v>6547</v>
      </c>
      <c r="D173" s="5" t="e">
        <f>INDEX('Towns Complete Island Erads'!$1:$1048576, MATCH(Survival_Data!C173,'Towns Complete Island Erads'!A:A,0), 6)</f>
        <v>#N/A</v>
      </c>
      <c r="E173" s="5">
        <f t="shared" si="10"/>
        <v>117</v>
      </c>
      <c r="F173" s="22">
        <f t="shared" si="11"/>
        <v>0</v>
      </c>
      <c r="G173" s="3" t="str">
        <f t="shared" si="12"/>
        <v>Right Censored</v>
      </c>
      <c r="H173" s="24" t="e">
        <f>INDEX(#REF!, MATCH(C173,#REF!,0), 6)</f>
        <v>#REF!</v>
      </c>
      <c r="I173" s="5">
        <v>18.528551647299999</v>
      </c>
      <c r="J173" s="24" t="e">
        <f>INDEX(#REF!, MATCH(C173,#REF!,0),15)</f>
        <v>#REF!</v>
      </c>
      <c r="K173" s="8" t="e">
        <f>INDEX([3]Sheet1!$1:$1048576, MATCH(C173,[3]Sheet1!$B:$B,0), 5)</f>
        <v>#N/A</v>
      </c>
      <c r="L173" s="8" t="e">
        <f>INDEX(#REF!, MATCH(C173,#REF!, 0), 8)</f>
        <v>#REF!</v>
      </c>
      <c r="M173" s="27">
        <v>-36.675632999999998</v>
      </c>
      <c r="N173" s="9"/>
      <c r="O173" s="9"/>
      <c r="P173" s="9"/>
      <c r="Q173" s="67" t="e">
        <f>INDEX(#REF!, MATCH(C173,#REF!,0), 3)</f>
        <v>#REF!</v>
      </c>
      <c r="R173" s="9">
        <v>0</v>
      </c>
      <c r="S173" s="27">
        <f t="shared" si="13"/>
        <v>0</v>
      </c>
    </row>
    <row r="174" spans="1:19" x14ac:dyDescent="0.25">
      <c r="A174" s="49">
        <v>173</v>
      </c>
      <c r="B174" s="3" t="s">
        <v>306</v>
      </c>
      <c r="C174" s="3">
        <v>8944</v>
      </c>
      <c r="D174" s="5" t="e">
        <f>INDEX('Towns Complete Island Erads'!$1:$1048576, MATCH(Survival_Data!C174,'Towns Complete Island Erads'!A:A,0), 6)</f>
        <v>#N/A</v>
      </c>
      <c r="E174" s="5">
        <f t="shared" si="10"/>
        <v>117</v>
      </c>
      <c r="F174" s="22">
        <f t="shared" si="11"/>
        <v>0</v>
      </c>
      <c r="G174" s="3" t="str">
        <f t="shared" si="12"/>
        <v>Right Censored</v>
      </c>
      <c r="H174" s="24" t="e">
        <f>INDEX(#REF!, MATCH(C174,#REF!,0), 6)</f>
        <v>#REF!</v>
      </c>
      <c r="I174" s="5">
        <v>8.99266660278</v>
      </c>
      <c r="J174" s="24" t="e">
        <f>INDEX(#REF!, MATCH(C174,#REF!,0),15)</f>
        <v>#REF!</v>
      </c>
      <c r="K174" s="8" t="e">
        <f>INDEX([3]Sheet1!$1:$1048576, MATCH(C174,[3]Sheet1!$B:$B,0), 5)</f>
        <v>#N/A</v>
      </c>
      <c r="L174" s="8" t="e">
        <f>INDEX(#REF!, MATCH(C174,#REF!, 0), 8)</f>
        <v>#REF!</v>
      </c>
      <c r="M174" s="27">
        <v>-34.414692000000002</v>
      </c>
      <c r="N174" s="9"/>
      <c r="O174" s="9"/>
      <c r="P174" s="9"/>
      <c r="Q174" s="67" t="e">
        <f>INDEX(#REF!, MATCH(C174,#REF!,0), 3)</f>
        <v>#REF!</v>
      </c>
      <c r="R174" s="9">
        <v>0</v>
      </c>
      <c r="S174" s="27">
        <f t="shared" si="13"/>
        <v>0</v>
      </c>
    </row>
    <row r="175" spans="1:19" x14ac:dyDescent="0.25">
      <c r="A175" s="49">
        <v>174</v>
      </c>
      <c r="B175" s="3" t="s">
        <v>307</v>
      </c>
      <c r="C175" s="3">
        <v>1614</v>
      </c>
      <c r="D175" s="5" t="e">
        <f>INDEX('Towns Complete Island Erads'!$1:$1048576, MATCH(Survival_Data!C175,'Towns Complete Island Erads'!A:A,0), 6)</f>
        <v>#N/A</v>
      </c>
      <c r="E175" s="5">
        <f t="shared" si="10"/>
        <v>117</v>
      </c>
      <c r="F175" s="22">
        <f t="shared" si="11"/>
        <v>0</v>
      </c>
      <c r="G175" s="3" t="str">
        <f t="shared" si="12"/>
        <v>Right Censored</v>
      </c>
      <c r="H175" s="24" t="e">
        <f>INDEX(#REF!, MATCH(C175,#REF!,0), 6)</f>
        <v>#REF!</v>
      </c>
      <c r="I175" s="5">
        <v>62.418287302700001</v>
      </c>
      <c r="J175" s="24" t="e">
        <f>INDEX(#REF!, MATCH(C175,#REF!,0),15)</f>
        <v>#REF!</v>
      </c>
      <c r="K175" s="8" t="e">
        <f>INDEX([3]Sheet1!$1:$1048576, MATCH(C175,[3]Sheet1!$B:$B,0), 5)</f>
        <v>#N/A</v>
      </c>
      <c r="L175" s="8" t="e">
        <f>INDEX(#REF!, MATCH(C175,#REF!, 0), 8)</f>
        <v>#REF!</v>
      </c>
      <c r="M175" s="27" t="e">
        <f t="shared" si="14"/>
        <v>#REF!</v>
      </c>
      <c r="N175" s="9"/>
      <c r="O175" s="9"/>
      <c r="P175" s="9"/>
      <c r="Q175" s="67" t="e">
        <f>INDEX(#REF!, MATCH(C175,#REF!,0), 3)</f>
        <v>#REF!</v>
      </c>
      <c r="R175" s="9"/>
      <c r="S175" s="27">
        <f t="shared" si="13"/>
        <v>0</v>
      </c>
    </row>
    <row r="176" spans="1:19" x14ac:dyDescent="0.25">
      <c r="A176" s="49">
        <v>175</v>
      </c>
      <c r="B176" s="3" t="s">
        <v>309</v>
      </c>
      <c r="C176" s="3">
        <v>4176</v>
      </c>
      <c r="D176" s="5" t="e">
        <f>INDEX('Towns Complete Island Erads'!$1:$1048576, MATCH(Survival_Data!C176,'Towns Complete Island Erads'!A:A,0), 6)</f>
        <v>#N/A</v>
      </c>
      <c r="E176" s="5">
        <f t="shared" si="10"/>
        <v>117</v>
      </c>
      <c r="F176" s="22">
        <f t="shared" si="11"/>
        <v>0</v>
      </c>
      <c r="G176" s="3" t="str">
        <f t="shared" si="12"/>
        <v>Right Censored</v>
      </c>
      <c r="H176" s="24" t="e">
        <f>INDEX(#REF!, MATCH(C176,#REF!,0), 6)</f>
        <v>#REF!</v>
      </c>
      <c r="I176" s="5">
        <v>4.87598738303</v>
      </c>
      <c r="J176" s="24" t="e">
        <f>INDEX(#REF!, MATCH(C176,#REF!,0),15)</f>
        <v>#REF!</v>
      </c>
      <c r="K176" s="8" t="e">
        <f>INDEX([3]Sheet1!$1:$1048576, MATCH(C176,[3]Sheet1!$B:$B,0), 5)</f>
        <v>#N/A</v>
      </c>
      <c r="L176" s="8" t="e">
        <f>INDEX(#REF!, MATCH(C176,#REF!, 0), 8)</f>
        <v>#REF!</v>
      </c>
      <c r="M176" s="27">
        <v>-45.246316999999998</v>
      </c>
      <c r="N176" s="9"/>
      <c r="O176" s="9"/>
      <c r="P176" s="9"/>
      <c r="Q176" s="67" t="e">
        <f>INDEX(#REF!, MATCH(C176,#REF!,0), 3)</f>
        <v>#REF!</v>
      </c>
      <c r="R176" s="9">
        <v>0</v>
      </c>
      <c r="S176" s="27">
        <f t="shared" si="13"/>
        <v>0</v>
      </c>
    </row>
    <row r="177" spans="1:19" x14ac:dyDescent="0.25">
      <c r="A177" s="49">
        <v>176</v>
      </c>
      <c r="B177" s="3" t="s">
        <v>310</v>
      </c>
      <c r="C177" s="3">
        <v>972</v>
      </c>
      <c r="D177" s="5" t="e">
        <f>INDEX('Towns Complete Island Erads'!$1:$1048576, MATCH(Survival_Data!C177,'Towns Complete Island Erads'!A:A,0), 6)</f>
        <v>#N/A</v>
      </c>
      <c r="E177" s="5">
        <f t="shared" si="10"/>
        <v>117</v>
      </c>
      <c r="F177" s="22">
        <f t="shared" si="11"/>
        <v>0</v>
      </c>
      <c r="G177" s="3" t="str">
        <f t="shared" si="12"/>
        <v>Right Censored</v>
      </c>
      <c r="H177" s="24" t="e">
        <f>INDEX(#REF!, MATCH(C177,#REF!,0), 6)</f>
        <v>#REF!</v>
      </c>
      <c r="I177" s="5">
        <v>161.94081804499999</v>
      </c>
      <c r="J177" s="24" t="e">
        <f>INDEX(#REF!, MATCH(C177,#REF!,0),15)</f>
        <v>#REF!</v>
      </c>
      <c r="K177" s="8" t="e">
        <f>INDEX([3]Sheet1!$1:$1048576, MATCH(C177,[3]Sheet1!$B:$B,0), 5)</f>
        <v>#N/A</v>
      </c>
      <c r="L177" s="8" t="e">
        <f>INDEX(#REF!, MATCH(C177,#REF!, 0), 8)</f>
        <v>#REF!</v>
      </c>
      <c r="M177" s="27">
        <v>-47.214956999999998</v>
      </c>
      <c r="N177" s="9"/>
      <c r="O177" s="9"/>
      <c r="P177" s="9"/>
      <c r="Q177" s="67" t="e">
        <f>INDEX(#REF!, MATCH(C177,#REF!,0), 3)</f>
        <v>#REF!</v>
      </c>
      <c r="R177" s="9">
        <v>0</v>
      </c>
      <c r="S177" s="27">
        <f t="shared" si="13"/>
        <v>0</v>
      </c>
    </row>
    <row r="178" spans="1:19" x14ac:dyDescent="0.25">
      <c r="A178" s="49">
        <v>177</v>
      </c>
      <c r="B178" s="3" t="s">
        <v>312</v>
      </c>
      <c r="C178" s="3">
        <v>6543</v>
      </c>
      <c r="D178" s="5">
        <f>INDEX('Towns Complete Island Erads'!$1:$1048576, MATCH(Survival_Data!C178,'Towns Complete Island Erads'!A:A,0), 6)</f>
        <v>2003</v>
      </c>
      <c r="E178" s="5">
        <f t="shared" si="10"/>
        <v>103</v>
      </c>
      <c r="F178" s="22">
        <f t="shared" si="11"/>
        <v>1</v>
      </c>
      <c r="G178" s="3" t="str">
        <f t="shared" si="12"/>
        <v>Uncensored</v>
      </c>
      <c r="H178" s="24" t="e">
        <f>INDEX(#REF!, MATCH(C178,#REF!,0), 6)</f>
        <v>#REF!</v>
      </c>
      <c r="I178" s="5">
        <v>8.8813452474699996</v>
      </c>
      <c r="J178" s="24" t="e">
        <f>INDEX(#REF!, MATCH(C178,#REF!,0),15)</f>
        <v>#REF!</v>
      </c>
      <c r="K178" s="8">
        <f>INDEX([3]Sheet1!$1:$1048576, MATCH(C178,[3]Sheet1!$B:$B,0), 5)</f>
        <v>-36.690589000000003</v>
      </c>
      <c r="L178" s="8" t="e">
        <f>INDEX(#REF!, MATCH(C178,#REF!, 0), 8)</f>
        <v>#REF!</v>
      </c>
      <c r="M178" s="27">
        <f t="shared" si="14"/>
        <v>-36.690589000000003</v>
      </c>
      <c r="N178" s="9"/>
      <c r="O178" s="9"/>
      <c r="P178" s="9"/>
      <c r="Q178" s="67" t="e">
        <f>INDEX(#REF!, MATCH(C178,#REF!,0), 3)</f>
        <v>#REF!</v>
      </c>
      <c r="R178" s="9"/>
      <c r="S178" s="27">
        <f t="shared" si="13"/>
        <v>0</v>
      </c>
    </row>
    <row r="179" spans="1:19" x14ac:dyDescent="0.25">
      <c r="A179" s="49">
        <v>178</v>
      </c>
      <c r="B179" s="3" t="s">
        <v>314</v>
      </c>
      <c r="C179" s="3">
        <v>6541</v>
      </c>
      <c r="D179" s="5">
        <f>INDEX('Towns Complete Island Erads'!$1:$1048576, MATCH(Survival_Data!C179,'Towns Complete Island Erads'!A:A,0), 6)</f>
        <v>2003</v>
      </c>
      <c r="E179" s="5">
        <f t="shared" si="10"/>
        <v>103</v>
      </c>
      <c r="F179" s="22">
        <f t="shared" si="11"/>
        <v>1</v>
      </c>
      <c r="G179" s="3" t="str">
        <f t="shared" si="12"/>
        <v>Uncensored</v>
      </c>
      <c r="H179" s="24" t="e">
        <f>INDEX(#REF!, MATCH(C179,#REF!,0), 6)</f>
        <v>#REF!</v>
      </c>
      <c r="I179" s="5">
        <v>16.562653323500001</v>
      </c>
      <c r="J179" s="24" t="e">
        <f>INDEX(#REF!, MATCH(C179,#REF!,0),15)</f>
        <v>#REF!</v>
      </c>
      <c r="K179" s="8">
        <f>INDEX([3]Sheet1!$1:$1048576, MATCH(C179,[3]Sheet1!$B:$B,0), 5)</f>
        <v>-36.696516000000003</v>
      </c>
      <c r="L179" s="8" t="e">
        <f>INDEX(#REF!, MATCH(C179,#REF!, 0), 8)</f>
        <v>#REF!</v>
      </c>
      <c r="M179" s="27">
        <f t="shared" si="14"/>
        <v>-36.696516000000003</v>
      </c>
      <c r="N179" s="9"/>
      <c r="O179" s="9"/>
      <c r="P179" s="9"/>
      <c r="Q179" s="67" t="e">
        <f>INDEX(#REF!, MATCH(C179,#REF!,0), 3)</f>
        <v>#REF!</v>
      </c>
      <c r="R179" s="9"/>
      <c r="S179" s="27">
        <f t="shared" si="13"/>
        <v>0</v>
      </c>
    </row>
    <row r="180" spans="1:19" x14ac:dyDescent="0.25">
      <c r="A180" s="49">
        <v>179</v>
      </c>
      <c r="B180" s="3" t="s">
        <v>316</v>
      </c>
      <c r="C180" s="3">
        <v>3485</v>
      </c>
      <c r="D180" s="5" t="e">
        <f>INDEX('Towns Complete Island Erads'!$1:$1048576, MATCH(Survival_Data!C180,'Towns Complete Island Erads'!A:A,0), 6)</f>
        <v>#N/A</v>
      </c>
      <c r="E180" s="5">
        <f t="shared" si="10"/>
        <v>117</v>
      </c>
      <c r="F180" s="22">
        <f t="shared" si="11"/>
        <v>0</v>
      </c>
      <c r="G180" s="3" t="str">
        <f t="shared" si="12"/>
        <v>Right Censored</v>
      </c>
      <c r="H180" s="24" t="e">
        <f>INDEX(#REF!, MATCH(C180,#REF!,0), 6)</f>
        <v>#REF!</v>
      </c>
      <c r="I180" s="5">
        <v>20.049859656799999</v>
      </c>
      <c r="J180" s="24" t="e">
        <f>INDEX(#REF!, MATCH(C180,#REF!,0),15)</f>
        <v>#REF!</v>
      </c>
      <c r="K180" s="8" t="e">
        <f>INDEX([3]Sheet1!$1:$1048576, MATCH(C180,[3]Sheet1!$B:$B,0), 5)</f>
        <v>#N/A</v>
      </c>
      <c r="L180" s="8" t="e">
        <f>INDEX(#REF!, MATCH(C180,#REF!, 0), 8)</f>
        <v>#REF!</v>
      </c>
      <c r="M180" s="27">
        <v>-45.777880000000003</v>
      </c>
      <c r="N180" s="9"/>
      <c r="O180" s="9"/>
      <c r="P180" s="9"/>
      <c r="Q180" s="67" t="e">
        <f>INDEX(#REF!, MATCH(C180,#REF!,0), 3)</f>
        <v>#REF!</v>
      </c>
      <c r="R180" s="68"/>
      <c r="S180" s="27">
        <f t="shared" si="13"/>
        <v>0</v>
      </c>
    </row>
    <row r="181" spans="1:19" x14ac:dyDescent="0.25">
      <c r="A181" s="49">
        <v>180</v>
      </c>
      <c r="B181" s="3" t="s">
        <v>317</v>
      </c>
      <c r="C181" s="3">
        <v>1770</v>
      </c>
      <c r="D181" s="5" t="e">
        <f>INDEX('Towns Complete Island Erads'!$1:$1048576, MATCH(Survival_Data!C181,'Towns Complete Island Erads'!A:A,0), 6)</f>
        <v>#N/A</v>
      </c>
      <c r="E181" s="5">
        <f t="shared" si="10"/>
        <v>117</v>
      </c>
      <c r="F181" s="22">
        <f t="shared" si="11"/>
        <v>0</v>
      </c>
      <c r="G181" s="3" t="str">
        <f t="shared" si="12"/>
        <v>Right Censored</v>
      </c>
      <c r="H181" s="24" t="e">
        <f>INDEX(#REF!, MATCH(C181,#REF!,0), 6)</f>
        <v>#REF!</v>
      </c>
      <c r="I181" s="5">
        <v>7.5386440557999999</v>
      </c>
      <c r="J181" s="24" t="e">
        <f>INDEX(#REF!, MATCH(C181,#REF!,0),15)</f>
        <v>#REF!</v>
      </c>
      <c r="K181" s="8" t="e">
        <f>INDEX([3]Sheet1!$1:$1048576, MATCH(C181,[3]Sheet1!$B:$B,0), 5)</f>
        <v>#N/A</v>
      </c>
      <c r="L181" s="8" t="e">
        <f>INDEX(#REF!, MATCH(C181,#REF!, 0), 8)</f>
        <v>#REF!</v>
      </c>
      <c r="M181" s="27">
        <v>-46.816271</v>
      </c>
      <c r="N181" s="9"/>
      <c r="O181" s="9"/>
      <c r="P181" s="9"/>
      <c r="Q181" s="67" t="e">
        <f>INDEX(#REF!, MATCH(C181,#REF!,0), 3)</f>
        <v>#REF!</v>
      </c>
      <c r="R181" s="9">
        <v>0</v>
      </c>
      <c r="S181" s="27">
        <f t="shared" si="13"/>
        <v>0</v>
      </c>
    </row>
    <row r="182" spans="1:19" x14ac:dyDescent="0.25">
      <c r="A182" s="49">
        <v>181</v>
      </c>
      <c r="B182" s="3" t="s">
        <v>318</v>
      </c>
      <c r="C182" s="3">
        <v>5965</v>
      </c>
      <c r="D182" s="5" t="e">
        <f>INDEX('Towns Complete Island Erads'!$1:$1048576, MATCH(Survival_Data!C182,'Towns Complete Island Erads'!A:A,0), 6)</f>
        <v>#N/A</v>
      </c>
      <c r="E182" s="5">
        <f t="shared" si="10"/>
        <v>117</v>
      </c>
      <c r="F182" s="22">
        <f t="shared" si="11"/>
        <v>0</v>
      </c>
      <c r="G182" s="3" t="str">
        <f t="shared" si="12"/>
        <v>Right Censored</v>
      </c>
      <c r="H182" s="24" t="e">
        <f>INDEX(#REF!, MATCH(C182,#REF!,0), 6)</f>
        <v>#REF!</v>
      </c>
      <c r="I182" s="5">
        <v>46.158011658900001</v>
      </c>
      <c r="J182" s="24" t="e">
        <f>INDEX(#REF!, MATCH(C182,#REF!,0),15)</f>
        <v>#REF!</v>
      </c>
      <c r="K182" s="8" t="e">
        <f>INDEX([3]Sheet1!$1:$1048576, MATCH(C182,[3]Sheet1!$B:$B,0), 5)</f>
        <v>#N/A</v>
      </c>
      <c r="L182" s="8" t="e">
        <f>INDEX(#REF!, MATCH(C182,#REF!, 0), 8)</f>
        <v>#REF!</v>
      </c>
      <c r="M182" s="27" t="e">
        <f t="shared" si="14"/>
        <v>#REF!</v>
      </c>
      <c r="N182" s="9"/>
      <c r="O182" s="9"/>
      <c r="P182" s="9"/>
      <c r="Q182" s="67" t="e">
        <f>INDEX(#REF!, MATCH(C182,#REF!,0), 3)</f>
        <v>#REF!</v>
      </c>
      <c r="R182" s="9"/>
      <c r="S182" s="27">
        <f t="shared" si="13"/>
        <v>0</v>
      </c>
    </row>
    <row r="183" spans="1:19" x14ac:dyDescent="0.25">
      <c r="A183" s="49">
        <v>182</v>
      </c>
      <c r="B183" s="3" t="s">
        <v>319</v>
      </c>
      <c r="C183" s="3">
        <v>8315</v>
      </c>
      <c r="D183" s="5" t="e">
        <f>INDEX('Towns Complete Island Erads'!$1:$1048576, MATCH(Survival_Data!C183,'Towns Complete Island Erads'!A:A,0), 6)</f>
        <v>#N/A</v>
      </c>
      <c r="E183" s="5">
        <f t="shared" si="10"/>
        <v>117</v>
      </c>
      <c r="F183" s="22">
        <f t="shared" si="11"/>
        <v>0</v>
      </c>
      <c r="G183" s="3" t="str">
        <f t="shared" si="12"/>
        <v>Right Censored</v>
      </c>
      <c r="H183" s="24" t="e">
        <f>INDEX(#REF!, MATCH(C183,#REF!,0), 6)</f>
        <v>#REF!</v>
      </c>
      <c r="I183" s="5">
        <v>10.803494286799999</v>
      </c>
      <c r="J183" s="24" t="e">
        <f>INDEX(#REF!, MATCH(C183,#REF!,0),15)</f>
        <v>#REF!</v>
      </c>
      <c r="K183" s="8" t="e">
        <f>INDEX([3]Sheet1!$1:$1048576, MATCH(C183,[3]Sheet1!$B:$B,0), 5)</f>
        <v>#N/A</v>
      </c>
      <c r="L183" s="8" t="e">
        <f>INDEX(#REF!, MATCH(C183,#REF!, 0), 8)</f>
        <v>#REF!</v>
      </c>
      <c r="M183" s="27" t="e">
        <f t="shared" si="14"/>
        <v>#REF!</v>
      </c>
      <c r="N183" s="9"/>
      <c r="O183" s="9"/>
      <c r="P183" s="9"/>
      <c r="Q183" s="67" t="e">
        <f>INDEX(#REF!, MATCH(C183,#REF!,0), 3)</f>
        <v>#REF!</v>
      </c>
      <c r="R183" s="9"/>
      <c r="S183" s="27">
        <f t="shared" si="13"/>
        <v>0</v>
      </c>
    </row>
    <row r="184" spans="1:19" x14ac:dyDescent="0.25">
      <c r="A184" s="49">
        <v>183</v>
      </c>
      <c r="B184" s="3" t="s">
        <v>320</v>
      </c>
      <c r="C184" s="3">
        <v>6469</v>
      </c>
      <c r="D184" s="5">
        <f>INDEX('Towns Complete Island Erads'!$1:$1048576, MATCH(Survival_Data!C184,'Towns Complete Island Erads'!A:A,0), 6)</f>
        <v>2005</v>
      </c>
      <c r="E184" s="5">
        <f t="shared" si="10"/>
        <v>105</v>
      </c>
      <c r="F184" s="22">
        <f t="shared" si="11"/>
        <v>1</v>
      </c>
      <c r="G184" s="3" t="str">
        <f t="shared" si="12"/>
        <v>Uncensored</v>
      </c>
      <c r="H184" s="24" t="e">
        <f>INDEX(#REF!, MATCH(C184,#REF!,0), 6)</f>
        <v>#REF!</v>
      </c>
      <c r="I184" s="5">
        <v>41.9550731175</v>
      </c>
      <c r="J184" s="24" t="e">
        <f>INDEX(#REF!, MATCH(C184,#REF!,0),15)</f>
        <v>#REF!</v>
      </c>
      <c r="K184" s="8">
        <f>INDEX([3]Sheet1!$1:$1048576, MATCH(C184,[3]Sheet1!$B:$B,0), 5)</f>
        <v>-36.728665999999997</v>
      </c>
      <c r="L184" s="8" t="e">
        <f>INDEX(#REF!, MATCH(C184,#REF!, 0), 8)</f>
        <v>#REF!</v>
      </c>
      <c r="M184" s="27">
        <f t="shared" si="14"/>
        <v>-36.728665999999997</v>
      </c>
      <c r="N184" s="9"/>
      <c r="O184" s="9"/>
      <c r="P184" s="9"/>
      <c r="Q184" s="67" t="e">
        <f>INDEX(#REF!, MATCH(C184,#REF!,0), 3)</f>
        <v>#REF!</v>
      </c>
      <c r="R184" s="9"/>
      <c r="S184" s="27">
        <f t="shared" si="13"/>
        <v>0</v>
      </c>
    </row>
    <row r="185" spans="1:19" x14ac:dyDescent="0.25">
      <c r="A185" s="49">
        <v>184</v>
      </c>
      <c r="B185" s="3" t="s">
        <v>322</v>
      </c>
      <c r="C185" s="3">
        <v>6482</v>
      </c>
      <c r="D185" s="5" t="e">
        <f>INDEX('Towns Complete Island Erads'!$1:$1048576, MATCH(Survival_Data!C185,'Towns Complete Island Erads'!A:A,0), 6)</f>
        <v>#N/A</v>
      </c>
      <c r="E185" s="5">
        <f t="shared" si="10"/>
        <v>117</v>
      </c>
      <c r="F185" s="22">
        <f t="shared" si="11"/>
        <v>0</v>
      </c>
      <c r="G185" s="3" t="str">
        <f t="shared" si="12"/>
        <v>Right Censored</v>
      </c>
      <c r="H185" s="24" t="e">
        <f>INDEX(#REF!, MATCH(C185,#REF!,0), 6)</f>
        <v>#REF!</v>
      </c>
      <c r="I185" s="5">
        <v>5.2780895086799999</v>
      </c>
      <c r="J185" s="24" t="e">
        <f>INDEX(#REF!, MATCH(C185,#REF!,0),15)</f>
        <v>#REF!</v>
      </c>
      <c r="K185" s="8" t="e">
        <f>INDEX([3]Sheet1!$1:$1048576, MATCH(C185,[3]Sheet1!$B:$B,0), 5)</f>
        <v>#N/A</v>
      </c>
      <c r="L185" s="8" t="e">
        <f>INDEX(#REF!, MATCH(C185,#REF!, 0), 8)</f>
        <v>#REF!</v>
      </c>
      <c r="M185" s="27">
        <v>-36.716653999999998</v>
      </c>
      <c r="N185" s="9"/>
      <c r="O185" s="9"/>
      <c r="P185" s="9"/>
      <c r="Q185" s="67" t="e">
        <f>INDEX(#REF!, MATCH(C185,#REF!,0), 3)</f>
        <v>#REF!</v>
      </c>
      <c r="R185" s="9">
        <v>0</v>
      </c>
      <c r="S185" s="27">
        <f t="shared" si="13"/>
        <v>0</v>
      </c>
    </row>
    <row r="186" spans="1:19" x14ac:dyDescent="0.25">
      <c r="A186" s="49">
        <v>185</v>
      </c>
      <c r="B186" s="3" t="s">
        <v>323</v>
      </c>
      <c r="C186" s="3">
        <v>8042</v>
      </c>
      <c r="D186" s="5">
        <f>INDEX('Towns Complete Island Erads'!$1:$1048576, MATCH(Survival_Data!C186,'Towns Complete Island Erads'!A:A,0), 6)</f>
        <v>2009</v>
      </c>
      <c r="E186" s="5">
        <f t="shared" si="10"/>
        <v>109</v>
      </c>
      <c r="F186" s="22">
        <f t="shared" si="11"/>
        <v>1</v>
      </c>
      <c r="G186" s="3" t="str">
        <f t="shared" si="12"/>
        <v>Uncensored</v>
      </c>
      <c r="H186" s="24" t="e">
        <f>INDEX(#REF!, MATCH(C186,#REF!,0), 6)</f>
        <v>#REF!</v>
      </c>
      <c r="I186" s="5">
        <v>27.7120128442</v>
      </c>
      <c r="J186" s="24" t="e">
        <f>INDEX(#REF!, MATCH(C186,#REF!,0),15)</f>
        <v>#REF!</v>
      </c>
      <c r="K186" s="8">
        <f>INDEX([3]Sheet1!$1:$1048576, MATCH(C186,[3]Sheet1!$B:$B,0), 5)</f>
        <v>-35.200012999999998</v>
      </c>
      <c r="L186" s="8" t="e">
        <f>INDEX(#REF!, MATCH(C186,#REF!, 0), 8)</f>
        <v>#REF!</v>
      </c>
      <c r="M186" s="27">
        <f t="shared" si="14"/>
        <v>-35.200012999999998</v>
      </c>
      <c r="N186" s="9"/>
      <c r="O186" s="9"/>
      <c r="P186" s="9"/>
      <c r="Q186" s="67" t="e">
        <f>INDEX(#REF!, MATCH(C186,#REF!,0), 3)</f>
        <v>#REF!</v>
      </c>
      <c r="R186" s="9"/>
      <c r="S186" s="27">
        <f t="shared" si="13"/>
        <v>0</v>
      </c>
    </row>
    <row r="187" spans="1:19" x14ac:dyDescent="0.25">
      <c r="A187" s="49">
        <v>186</v>
      </c>
      <c r="B187" s="3" t="s">
        <v>325</v>
      </c>
      <c r="C187" s="3">
        <v>3878</v>
      </c>
      <c r="D187" s="5" t="e">
        <f>INDEX('Towns Complete Island Erads'!$1:$1048576, MATCH(Survival_Data!C187,'Towns Complete Island Erads'!A:A,0), 6)</f>
        <v>#N/A</v>
      </c>
      <c r="E187" s="5">
        <f t="shared" si="10"/>
        <v>117</v>
      </c>
      <c r="F187" s="22">
        <f t="shared" si="11"/>
        <v>0</v>
      </c>
      <c r="G187" s="3" t="str">
        <f t="shared" si="12"/>
        <v>Right Censored</v>
      </c>
      <c r="H187" s="24" t="e">
        <f>INDEX(#REF!, MATCH(C187,#REF!,0), 6)</f>
        <v>#REF!</v>
      </c>
      <c r="I187" s="5">
        <v>34.8626400347</v>
      </c>
      <c r="J187" s="24" t="e">
        <f>INDEX(#REF!, MATCH(C187,#REF!,0),15)</f>
        <v>#REF!</v>
      </c>
      <c r="K187" s="8" t="e">
        <f>INDEX([3]Sheet1!$1:$1048576, MATCH(C187,[3]Sheet1!$B:$B,0), 5)</f>
        <v>#N/A</v>
      </c>
      <c r="L187" s="8" t="e">
        <f>INDEX(#REF!, MATCH(C187,#REF!, 0), 8)</f>
        <v>#REF!</v>
      </c>
      <c r="M187" s="27">
        <v>-45.637155</v>
      </c>
      <c r="N187" s="9"/>
      <c r="O187" s="9"/>
      <c r="P187" s="9"/>
      <c r="Q187" s="67" t="e">
        <f>INDEX(#REF!, MATCH(C187,#REF!,0), 3)</f>
        <v>#REF!</v>
      </c>
      <c r="R187" s="9">
        <v>0</v>
      </c>
      <c r="S187" s="27">
        <f t="shared" si="13"/>
        <v>0</v>
      </c>
    </row>
    <row r="188" spans="1:19" x14ac:dyDescent="0.25">
      <c r="A188" s="49">
        <v>187</v>
      </c>
      <c r="B188" s="3" t="s">
        <v>326</v>
      </c>
      <c r="C188" s="3">
        <v>3015</v>
      </c>
      <c r="D188" s="5" t="e">
        <f>INDEX('Towns Complete Island Erads'!$1:$1048576, MATCH(Survival_Data!C188,'Towns Complete Island Erads'!A:A,0), 6)</f>
        <v>#N/A</v>
      </c>
      <c r="E188" s="5">
        <f t="shared" si="10"/>
        <v>117</v>
      </c>
      <c r="F188" s="22">
        <f t="shared" si="11"/>
        <v>0</v>
      </c>
      <c r="G188" s="3" t="str">
        <f t="shared" si="12"/>
        <v>Right Censored</v>
      </c>
      <c r="H188" s="24" t="e">
        <f>INDEX(#REF!, MATCH(C188,#REF!,0), 6)</f>
        <v>#REF!</v>
      </c>
      <c r="I188" s="5">
        <v>13.5475733261</v>
      </c>
      <c r="J188" s="24" t="e">
        <f>INDEX(#REF!, MATCH(C188,#REF!,0),15)</f>
        <v>#REF!</v>
      </c>
      <c r="K188" s="8" t="e">
        <f>INDEX([3]Sheet1!$1:$1048576, MATCH(C188,[3]Sheet1!$B:$B,0), 5)</f>
        <v>#N/A</v>
      </c>
      <c r="L188" s="8" t="e">
        <f>INDEX(#REF!, MATCH(C188,#REF!, 0), 8)</f>
        <v>#REF!</v>
      </c>
      <c r="M188" s="27">
        <v>-45.960523999999999</v>
      </c>
      <c r="N188" s="9"/>
      <c r="O188" s="9"/>
      <c r="P188" s="9"/>
      <c r="Q188" s="67" t="e">
        <f>INDEX(#REF!, MATCH(C188,#REF!,0), 3)</f>
        <v>#REF!</v>
      </c>
      <c r="R188" s="9">
        <v>0</v>
      </c>
      <c r="S188" s="27">
        <f t="shared" si="13"/>
        <v>0</v>
      </c>
    </row>
    <row r="189" spans="1:19" x14ac:dyDescent="0.25">
      <c r="A189" s="49">
        <v>188</v>
      </c>
      <c r="B189" s="3" t="s">
        <v>327</v>
      </c>
      <c r="C189" s="3">
        <v>4603</v>
      </c>
      <c r="D189" s="5" t="e">
        <f>INDEX('Towns Complete Island Erads'!$1:$1048576, MATCH(Survival_Data!C189,'Towns Complete Island Erads'!A:A,0), 6)</f>
        <v>#N/A</v>
      </c>
      <c r="E189" s="5">
        <f t="shared" si="10"/>
        <v>117</v>
      </c>
      <c r="F189" s="22">
        <f t="shared" si="11"/>
        <v>0</v>
      </c>
      <c r="G189" s="3" t="str">
        <f t="shared" si="12"/>
        <v>Right Censored</v>
      </c>
      <c r="H189" s="24" t="e">
        <f>INDEX(#REF!, MATCH(C189,#REF!,0), 6)</f>
        <v>#REF!</v>
      </c>
      <c r="I189" s="5">
        <v>14.289158457799999</v>
      </c>
      <c r="J189" s="24" t="e">
        <f>INDEX(#REF!, MATCH(C189,#REF!,0),15)</f>
        <v>#REF!</v>
      </c>
      <c r="K189" s="8" t="e">
        <f>INDEX([3]Sheet1!$1:$1048576, MATCH(C189,[3]Sheet1!$B:$B,0), 5)</f>
        <v>#N/A</v>
      </c>
      <c r="L189" s="8" t="e">
        <f>INDEX(#REF!, MATCH(C189,#REF!, 0), 8)</f>
        <v>#REF!</v>
      </c>
      <c r="M189" s="27">
        <v>-43.860208999999998</v>
      </c>
      <c r="N189" s="9"/>
      <c r="O189" s="9"/>
      <c r="P189" s="9"/>
      <c r="Q189" s="67" t="e">
        <f>INDEX(#REF!, MATCH(C189,#REF!,0), 3)</f>
        <v>#REF!</v>
      </c>
      <c r="R189" s="9">
        <v>0</v>
      </c>
      <c r="S189" s="27">
        <f t="shared" si="13"/>
        <v>0</v>
      </c>
    </row>
    <row r="190" spans="1:19" x14ac:dyDescent="0.25">
      <c r="A190" s="49">
        <v>189</v>
      </c>
      <c r="B190" s="3" t="s">
        <v>329</v>
      </c>
      <c r="C190" s="3">
        <v>5267</v>
      </c>
      <c r="D190" s="5" t="e">
        <f>INDEX('Towns Complete Island Erads'!$1:$1048576, MATCH(Survival_Data!C190,'Towns Complete Island Erads'!A:A,0), 6)</f>
        <v>#N/A</v>
      </c>
      <c r="E190" s="5">
        <f t="shared" si="10"/>
        <v>117</v>
      </c>
      <c r="F190" s="22">
        <f t="shared" si="11"/>
        <v>0</v>
      </c>
      <c r="G190" s="3" t="str">
        <f t="shared" si="12"/>
        <v>Right Censored</v>
      </c>
      <c r="H190" s="24" t="e">
        <f>INDEX(#REF!, MATCH(C190,#REF!,0), 6)</f>
        <v>#REF!</v>
      </c>
      <c r="I190" s="5">
        <v>20.9947451118</v>
      </c>
      <c r="J190" s="24" t="e">
        <f>INDEX(#REF!, MATCH(C190,#REF!,0),15)</f>
        <v>#REF!</v>
      </c>
      <c r="K190" s="8" t="e">
        <f>INDEX([3]Sheet1!$1:$1048576, MATCH(C190,[3]Sheet1!$B:$B,0), 5)</f>
        <v>#N/A</v>
      </c>
      <c r="L190" s="8" t="e">
        <f>INDEX(#REF!, MATCH(C190,#REF!, 0), 8)</f>
        <v>#REF!</v>
      </c>
      <c r="M190" s="27">
        <v>-41.040416999999998</v>
      </c>
      <c r="N190" s="9"/>
      <c r="O190" s="9"/>
      <c r="P190" s="9"/>
      <c r="Q190" s="67" t="e">
        <f>INDEX(#REF!, MATCH(C190,#REF!,0), 3)</f>
        <v>#REF!</v>
      </c>
      <c r="R190" s="9">
        <v>0</v>
      </c>
      <c r="S190" s="27">
        <f t="shared" si="13"/>
        <v>0</v>
      </c>
    </row>
    <row r="191" spans="1:19" x14ac:dyDescent="0.25">
      <c r="A191" s="49">
        <v>190</v>
      </c>
      <c r="B191" s="3" t="s">
        <v>331</v>
      </c>
      <c r="C191" s="3">
        <v>8088</v>
      </c>
      <c r="D191" s="5" t="e">
        <f>INDEX('Towns Complete Island Erads'!$1:$1048576, MATCH(Survival_Data!C191,'Towns Complete Island Erads'!A:A,0), 6)</f>
        <v>#N/A</v>
      </c>
      <c r="E191" s="5">
        <f t="shared" si="10"/>
        <v>117</v>
      </c>
      <c r="F191" s="22">
        <f t="shared" si="11"/>
        <v>0</v>
      </c>
      <c r="G191" s="3" t="str">
        <f t="shared" si="12"/>
        <v>Right Censored</v>
      </c>
      <c r="H191" s="24" t="e">
        <f>INDEX(#REF!, MATCH(C191,#REF!,0), 6)</f>
        <v>#REF!</v>
      </c>
      <c r="I191" s="5">
        <v>6.0988193518099996</v>
      </c>
      <c r="J191" s="24" t="e">
        <f>INDEX(#REF!, MATCH(C191,#REF!,0),15)</f>
        <v>#REF!</v>
      </c>
      <c r="K191" s="8" t="e">
        <f>INDEX([3]Sheet1!$1:$1048576, MATCH(C191,[3]Sheet1!$B:$B,0), 5)</f>
        <v>#N/A</v>
      </c>
      <c r="L191" s="8" t="e">
        <f>INDEX(#REF!, MATCH(C191,#REF!, 0), 8)</f>
        <v>#REF!</v>
      </c>
      <c r="M191" s="27">
        <v>-35.170709000000002</v>
      </c>
      <c r="N191" s="9"/>
      <c r="O191" s="9"/>
      <c r="P191" s="9"/>
      <c r="Q191" s="67" t="e">
        <f>INDEX(#REF!, MATCH(C191,#REF!,0), 3)</f>
        <v>#REF!</v>
      </c>
      <c r="R191" s="9">
        <v>0</v>
      </c>
      <c r="S191" s="27">
        <f t="shared" si="13"/>
        <v>0</v>
      </c>
    </row>
    <row r="192" spans="1:19" x14ac:dyDescent="0.25">
      <c r="A192" s="49">
        <v>191</v>
      </c>
      <c r="B192" s="3" t="s">
        <v>332</v>
      </c>
      <c r="C192" s="3">
        <v>1193</v>
      </c>
      <c r="D192" s="5" t="e">
        <f>INDEX('Towns Complete Island Erads'!$1:$1048576, MATCH(Survival_Data!C192,'Towns Complete Island Erads'!A:A,0), 6)</f>
        <v>#N/A</v>
      </c>
      <c r="E192" s="5">
        <f t="shared" si="10"/>
        <v>117</v>
      </c>
      <c r="F192" s="22">
        <f t="shared" si="11"/>
        <v>0</v>
      </c>
      <c r="G192" s="3" t="str">
        <f t="shared" si="12"/>
        <v>Right Censored</v>
      </c>
      <c r="H192" s="24" t="e">
        <f>INDEX(#REF!, MATCH(C192,#REF!,0), 6)</f>
        <v>#REF!</v>
      </c>
      <c r="I192" s="5">
        <v>32.966003183799998</v>
      </c>
      <c r="J192" s="24" t="e">
        <f>INDEX(#REF!, MATCH(C192,#REF!,0),15)</f>
        <v>#REF!</v>
      </c>
      <c r="K192" s="8" t="e">
        <f>INDEX([3]Sheet1!$1:$1048576, MATCH(C192,[3]Sheet1!$B:$B,0), 5)</f>
        <v>#N/A</v>
      </c>
      <c r="L192" s="8" t="e">
        <f>INDEX(#REF!, MATCH(C192,#REF!, 0), 8)</f>
        <v>#REF!</v>
      </c>
      <c r="M192" s="27" t="e">
        <f t="shared" si="14"/>
        <v>#REF!</v>
      </c>
      <c r="N192" s="9"/>
      <c r="O192" s="9"/>
      <c r="P192" s="9"/>
      <c r="Q192" s="67" t="e">
        <f>INDEX(#REF!, MATCH(C192,#REF!,0), 3)</f>
        <v>#REF!</v>
      </c>
      <c r="R192" s="9"/>
      <c r="S192" s="27">
        <f t="shared" si="13"/>
        <v>0</v>
      </c>
    </row>
    <row r="193" spans="1:19" x14ac:dyDescent="0.25">
      <c r="A193" s="49">
        <v>192</v>
      </c>
      <c r="B193" s="3" t="s">
        <v>334</v>
      </c>
      <c r="C193" s="3">
        <v>6361</v>
      </c>
      <c r="D193" s="5" t="e">
        <f>INDEX('Towns Complete Island Erads'!$1:$1048576, MATCH(Survival_Data!C193,'Towns Complete Island Erads'!A:A,0), 6)</f>
        <v>#N/A</v>
      </c>
      <c r="E193" s="5">
        <f t="shared" si="10"/>
        <v>117</v>
      </c>
      <c r="F193" s="22">
        <f t="shared" si="11"/>
        <v>0</v>
      </c>
      <c r="G193" s="3" t="str">
        <f t="shared" si="12"/>
        <v>Right Censored</v>
      </c>
      <c r="H193" s="24" t="e">
        <f>INDEX(#REF!, MATCH(C193,#REF!,0), 6)</f>
        <v>#REF!</v>
      </c>
      <c r="I193" s="5">
        <v>27.388796448200001</v>
      </c>
      <c r="J193" s="24" t="e">
        <f>INDEX(#REF!, MATCH(C193,#REF!,0),15)</f>
        <v>#REF!</v>
      </c>
      <c r="K193" s="8" t="e">
        <f>INDEX([3]Sheet1!$1:$1048576, MATCH(C193,[3]Sheet1!$B:$B,0), 5)</f>
        <v>#N/A</v>
      </c>
      <c r="L193" s="8" t="e">
        <f>INDEX(#REF!, MATCH(C193,#REF!, 0), 8)</f>
        <v>#REF!</v>
      </c>
      <c r="M193" s="27" t="e">
        <f t="shared" si="14"/>
        <v>#REF!</v>
      </c>
      <c r="N193" s="9"/>
      <c r="O193" s="9"/>
      <c r="P193" s="9"/>
      <c r="Q193" s="67" t="e">
        <f>INDEX(#REF!, MATCH(C193,#REF!,0), 3)</f>
        <v>#REF!</v>
      </c>
      <c r="R193" s="9"/>
      <c r="S193" s="27">
        <f t="shared" si="13"/>
        <v>0</v>
      </c>
    </row>
    <row r="194" spans="1:19" x14ac:dyDescent="0.25">
      <c r="A194" s="49">
        <v>193</v>
      </c>
      <c r="B194" s="3" t="s">
        <v>335</v>
      </c>
      <c r="C194" s="3">
        <v>6252</v>
      </c>
      <c r="D194" s="5" t="e">
        <f>INDEX('Towns Complete Island Erads'!$1:$1048576, MATCH(Survival_Data!C194,'Towns Complete Island Erads'!A:A,0), 6)</f>
        <v>#N/A</v>
      </c>
      <c r="E194" s="5">
        <f t="shared" si="10"/>
        <v>117</v>
      </c>
      <c r="F194" s="22">
        <f t="shared" si="11"/>
        <v>0</v>
      </c>
      <c r="G194" s="3" t="str">
        <f t="shared" si="12"/>
        <v>Right Censored</v>
      </c>
      <c r="H194" s="24" t="e">
        <f>INDEX(#REF!, MATCH(C194,#REF!,0), 6)</f>
        <v>#REF!</v>
      </c>
      <c r="I194" s="5">
        <v>114.875737685</v>
      </c>
      <c r="J194" s="24" t="e">
        <f>INDEX(#REF!, MATCH(C194,#REF!,0),15)</f>
        <v>#REF!</v>
      </c>
      <c r="K194" s="8" t="e">
        <f>INDEX([3]Sheet1!$1:$1048576, MATCH(C194,[3]Sheet1!$B:$B,0), 5)</f>
        <v>#N/A</v>
      </c>
      <c r="L194" s="8" t="e">
        <f>INDEX(#REF!, MATCH(C194,#REF!, 0), 8)</f>
        <v>#REF!</v>
      </c>
      <c r="M194" s="27" t="e">
        <f t="shared" si="14"/>
        <v>#REF!</v>
      </c>
      <c r="N194" s="9"/>
      <c r="O194" s="9"/>
      <c r="P194" s="9"/>
      <c r="Q194" s="67" t="e">
        <f>INDEX(#REF!, MATCH(C194,#REF!,0), 3)</f>
        <v>#REF!</v>
      </c>
      <c r="R194" s="9"/>
      <c r="S194" s="27">
        <f t="shared" si="13"/>
        <v>0</v>
      </c>
    </row>
    <row r="195" spans="1:19" x14ac:dyDescent="0.25">
      <c r="A195" s="49">
        <v>194</v>
      </c>
      <c r="B195" s="3" t="s">
        <v>337</v>
      </c>
      <c r="C195" s="3">
        <v>3731</v>
      </c>
      <c r="D195" s="5" t="e">
        <f>INDEX('Towns Complete Island Erads'!$1:$1048576, MATCH(Survival_Data!C195,'Towns Complete Island Erads'!A:A,0), 6)</f>
        <v>#N/A</v>
      </c>
      <c r="E195" s="5">
        <f t="shared" si="10"/>
        <v>117</v>
      </c>
      <c r="F195" s="22">
        <f t="shared" si="11"/>
        <v>0</v>
      </c>
      <c r="G195" s="3" t="str">
        <f t="shared" si="12"/>
        <v>Right Censored</v>
      </c>
      <c r="H195" s="24" t="e">
        <f>INDEX(#REF!, MATCH(C195,#REF!,0), 6)</f>
        <v>#REF!</v>
      </c>
      <c r="I195" s="5">
        <v>40.184620521799999</v>
      </c>
      <c r="J195" s="24" t="e">
        <f>INDEX(#REF!, MATCH(C195,#REF!,0),15)</f>
        <v>#REF!</v>
      </c>
      <c r="K195" s="8" t="e">
        <f>INDEX([3]Sheet1!$1:$1048576, MATCH(C195,[3]Sheet1!$B:$B,0), 5)</f>
        <v>#N/A</v>
      </c>
      <c r="L195" s="8" t="e">
        <f>INDEX(#REF!, MATCH(C195,#REF!, 0), 8)</f>
        <v>#REF!</v>
      </c>
      <c r="M195" s="27" t="e">
        <f t="shared" si="14"/>
        <v>#REF!</v>
      </c>
      <c r="N195" s="9"/>
      <c r="O195" s="9"/>
      <c r="P195" s="9"/>
      <c r="Q195" s="67" t="e">
        <f>INDEX(#REF!, MATCH(C195,#REF!,0), 3)</f>
        <v>#REF!</v>
      </c>
      <c r="R195" s="9"/>
      <c r="S195" s="27">
        <f t="shared" si="13"/>
        <v>0</v>
      </c>
    </row>
    <row r="196" spans="1:19" x14ac:dyDescent="0.25">
      <c r="A196" s="49">
        <v>195</v>
      </c>
      <c r="B196" s="3" t="s">
        <v>339</v>
      </c>
      <c r="C196" s="3">
        <v>2861</v>
      </c>
      <c r="D196" s="5" t="e">
        <f>INDEX('Towns Complete Island Erads'!$1:$1048576, MATCH(Survival_Data!C196,'Towns Complete Island Erads'!A:A,0), 6)</f>
        <v>#N/A</v>
      </c>
      <c r="E196" s="5">
        <f t="shared" si="10"/>
        <v>117</v>
      </c>
      <c r="F196" s="22">
        <f t="shared" si="11"/>
        <v>0</v>
      </c>
      <c r="G196" s="3" t="str">
        <f t="shared" si="12"/>
        <v>Right Censored</v>
      </c>
      <c r="H196" s="24" t="e">
        <f>INDEX(#REF!, MATCH(C196,#REF!,0), 6)</f>
        <v>#REF!</v>
      </c>
      <c r="I196" s="5">
        <v>10.144932693499999</v>
      </c>
      <c r="J196" s="24" t="e">
        <f>INDEX(#REF!, MATCH(C196,#REF!,0),15)</f>
        <v>#REF!</v>
      </c>
      <c r="K196" s="8" t="e">
        <f>INDEX([3]Sheet1!$1:$1048576, MATCH(C196,[3]Sheet1!$B:$B,0), 5)</f>
        <v>#N/A</v>
      </c>
      <c r="L196" s="8" t="e">
        <f>INDEX(#REF!, MATCH(C196,#REF!, 0), 8)</f>
        <v>#REF!</v>
      </c>
      <c r="M196" s="27" t="e">
        <f t="shared" si="14"/>
        <v>#REF!</v>
      </c>
      <c r="N196" s="9"/>
      <c r="O196" s="9"/>
      <c r="P196" s="9"/>
      <c r="Q196" s="67" t="e">
        <f>INDEX(#REF!, MATCH(C196,#REF!,0), 3)</f>
        <v>#REF!</v>
      </c>
      <c r="R196" s="9"/>
      <c r="S196" s="27">
        <f t="shared" si="13"/>
        <v>0</v>
      </c>
    </row>
    <row r="197" spans="1:19" x14ac:dyDescent="0.25">
      <c r="A197" s="49">
        <v>196</v>
      </c>
      <c r="B197" s="3" t="s">
        <v>340</v>
      </c>
      <c r="C197" s="3">
        <v>165</v>
      </c>
      <c r="D197" s="5" t="e">
        <f>INDEX('Towns Complete Island Erads'!$1:$1048576, MATCH(Survival_Data!C197,'Towns Complete Island Erads'!A:A,0), 6)</f>
        <v>#N/A</v>
      </c>
      <c r="E197" s="5">
        <f t="shared" ref="E197:E260" si="15">IF(ISNUMBER(D197),D197-1900,IF(ISTEXT(D197),D197,IF(ISNA(D197),117,D197)))</f>
        <v>117</v>
      </c>
      <c r="F197" s="22">
        <f t="shared" ref="F197:F260" si="16">IF(AND(E197=117, ISNA(D197)), 0,1)</f>
        <v>0</v>
      </c>
      <c r="G197" s="3" t="str">
        <f t="shared" ref="G197:G259" si="17">IF(OR(F197=0, ISTEXT(E197)), "Right Censored", "Uncensored")</f>
        <v>Right Censored</v>
      </c>
      <c r="H197" s="24" t="e">
        <f>INDEX(#REF!, MATCH(C197,#REF!,0), 6)</f>
        <v>#REF!</v>
      </c>
      <c r="I197" s="5">
        <v>179.72337769800001</v>
      </c>
      <c r="J197" s="24" t="e">
        <f>INDEX(#REF!, MATCH(C197,#REF!,0),15)</f>
        <v>#REF!</v>
      </c>
      <c r="K197" s="8" t="e">
        <f>INDEX([3]Sheet1!$1:$1048576, MATCH(C197,[3]Sheet1!$B:$B,0), 5)</f>
        <v>#N/A</v>
      </c>
      <c r="L197" s="8" t="e">
        <f>INDEX(#REF!, MATCH(C197,#REF!, 0), 8)</f>
        <v>#REF!</v>
      </c>
      <c r="M197" s="27" t="e">
        <f t="shared" si="14"/>
        <v>#REF!</v>
      </c>
      <c r="N197" s="9"/>
      <c r="O197" s="9"/>
      <c r="P197" s="9"/>
      <c r="Q197" s="67" t="e">
        <f>INDEX(#REF!, MATCH(C197,#REF!,0), 3)</f>
        <v>#REF!</v>
      </c>
      <c r="R197" s="9"/>
      <c r="S197" s="27">
        <f t="shared" ref="S197:S260" si="18">IF(ISERROR(Q197),R197,Q197)</f>
        <v>0</v>
      </c>
    </row>
    <row r="198" spans="1:19" x14ac:dyDescent="0.25">
      <c r="A198" s="49">
        <v>197</v>
      </c>
      <c r="B198" s="3" t="s">
        <v>341</v>
      </c>
      <c r="C198" s="3">
        <v>3537</v>
      </c>
      <c r="D198" s="5" t="e">
        <f>INDEX('Towns Complete Island Erads'!$1:$1048576, MATCH(Survival_Data!C198,'Towns Complete Island Erads'!A:A,0), 6)</f>
        <v>#N/A</v>
      </c>
      <c r="E198" s="5">
        <f t="shared" si="15"/>
        <v>117</v>
      </c>
      <c r="F198" s="22">
        <f t="shared" si="16"/>
        <v>0</v>
      </c>
      <c r="G198" s="3" t="str">
        <f t="shared" si="17"/>
        <v>Right Censored</v>
      </c>
      <c r="H198" s="24" t="e">
        <f>INDEX(#REF!, MATCH(C198,#REF!,0), 6)</f>
        <v>#REF!</v>
      </c>
      <c r="I198" s="5">
        <v>16.413907206200001</v>
      </c>
      <c r="J198" s="24" t="e">
        <f>INDEX(#REF!, MATCH(C198,#REF!,0),15)</f>
        <v>#REF!</v>
      </c>
      <c r="K198" s="8" t="e">
        <f>INDEX([3]Sheet1!$1:$1048576, MATCH(C198,[3]Sheet1!$B:$B,0), 5)</f>
        <v>#N/A</v>
      </c>
      <c r="L198" s="8" t="e">
        <f>INDEX(#REF!, MATCH(C198,#REF!, 0), 8)</f>
        <v>#REF!</v>
      </c>
      <c r="M198" s="27">
        <v>-45.765963999999997</v>
      </c>
      <c r="N198" s="9"/>
      <c r="O198" s="9"/>
      <c r="P198" s="9"/>
      <c r="Q198" s="67" t="e">
        <f>INDEX(#REF!, MATCH(C198,#REF!,0), 3)</f>
        <v>#REF!</v>
      </c>
      <c r="R198" s="9">
        <v>0</v>
      </c>
      <c r="S198" s="27">
        <f t="shared" si="18"/>
        <v>0</v>
      </c>
    </row>
    <row r="199" spans="1:19" x14ac:dyDescent="0.25">
      <c r="A199" s="49">
        <v>198</v>
      </c>
      <c r="B199" s="3" t="s">
        <v>343</v>
      </c>
      <c r="C199" s="3">
        <v>1066</v>
      </c>
      <c r="D199" s="5" t="e">
        <f>INDEX('Towns Complete Island Erads'!$1:$1048576, MATCH(Survival_Data!C199,'Towns Complete Island Erads'!A:A,0), 6)</f>
        <v>#N/A</v>
      </c>
      <c r="E199" s="5">
        <f t="shared" si="15"/>
        <v>117</v>
      </c>
      <c r="F199" s="22">
        <f t="shared" si="16"/>
        <v>0</v>
      </c>
      <c r="G199" s="3" t="str">
        <f t="shared" si="17"/>
        <v>Right Censored</v>
      </c>
      <c r="H199" s="24" t="e">
        <f>INDEX(#REF!, MATCH(C199,#REF!,0), 6)</f>
        <v>#REF!</v>
      </c>
      <c r="I199" s="5">
        <v>513.06806263199996</v>
      </c>
      <c r="J199" s="24" t="e">
        <f>INDEX(#REF!, MATCH(C199,#REF!,0),15)</f>
        <v>#REF!</v>
      </c>
      <c r="K199" s="8" t="e">
        <f>INDEX([3]Sheet1!$1:$1048576, MATCH(C199,[3]Sheet1!$B:$B,0), 5)</f>
        <v>#N/A</v>
      </c>
      <c r="L199" s="8" t="e">
        <f>INDEX(#REF!, MATCH(C199,#REF!, 0), 8)</f>
        <v>#REF!</v>
      </c>
      <c r="M199" s="27" t="e">
        <f>IF(ISNUMBER(L199),L199,IF(ISNUMBER(K199),K199,IF(ISNUMBER(J199),J199,L199)))</f>
        <v>#REF!</v>
      </c>
      <c r="N199" s="9"/>
      <c r="O199" s="9"/>
      <c r="P199" s="9"/>
      <c r="Q199" s="67" t="e">
        <f>INDEX(#REF!, MATCH(C199,#REF!,0), 3)</f>
        <v>#REF!</v>
      </c>
      <c r="R199" s="9"/>
      <c r="S199" s="27">
        <f t="shared" si="18"/>
        <v>0</v>
      </c>
    </row>
    <row r="200" spans="1:19" x14ac:dyDescent="0.25">
      <c r="A200" s="49">
        <v>199</v>
      </c>
      <c r="B200" s="3" t="s">
        <v>345</v>
      </c>
      <c r="C200" s="3">
        <v>3625</v>
      </c>
      <c r="D200" s="5" t="e">
        <f>INDEX('Towns Complete Island Erads'!$1:$1048576, MATCH(Survival_Data!C200,'Towns Complete Island Erads'!A:A,0), 6)</f>
        <v>#N/A</v>
      </c>
      <c r="E200" s="5">
        <f t="shared" si="15"/>
        <v>117</v>
      </c>
      <c r="F200" s="22">
        <f t="shared" si="16"/>
        <v>0</v>
      </c>
      <c r="G200" s="3" t="str">
        <f t="shared" si="17"/>
        <v>Right Censored</v>
      </c>
      <c r="H200" s="24" t="e">
        <f>INDEX(#REF!, MATCH(C200,#REF!,0), 6)</f>
        <v>#REF!</v>
      </c>
      <c r="I200" s="5">
        <v>5.5220791884300002</v>
      </c>
      <c r="J200" s="24" t="e">
        <f>INDEX(#REF!, MATCH(C200,#REF!,0),15)</f>
        <v>#REF!</v>
      </c>
      <c r="K200" s="8" t="e">
        <f>INDEX([3]Sheet1!$1:$1048576, MATCH(C200,[3]Sheet1!$B:$B,0), 5)</f>
        <v>#N/A</v>
      </c>
      <c r="L200" s="8" t="e">
        <f>INDEX(#REF!, MATCH(C200,#REF!, 0), 8)</f>
        <v>#REF!</v>
      </c>
      <c r="M200" s="27">
        <v>-45.735263000000003</v>
      </c>
      <c r="N200" s="9"/>
      <c r="O200" s="9"/>
      <c r="P200" s="9"/>
      <c r="Q200" s="67" t="e">
        <f>INDEX(#REF!, MATCH(C200,#REF!,0), 3)</f>
        <v>#REF!</v>
      </c>
      <c r="R200" s="9">
        <v>0</v>
      </c>
      <c r="S200" s="27">
        <f t="shared" si="18"/>
        <v>0</v>
      </c>
    </row>
    <row r="201" spans="1:19" x14ac:dyDescent="0.25">
      <c r="A201" s="49">
        <v>200</v>
      </c>
      <c r="B201" s="3" t="s">
        <v>346</v>
      </c>
      <c r="C201" s="3">
        <v>3608</v>
      </c>
      <c r="D201" s="5" t="e">
        <f>INDEX('Towns Complete Island Erads'!$1:$1048576, MATCH(Survival_Data!C201,'Towns Complete Island Erads'!A:A,0), 6)</f>
        <v>#N/A</v>
      </c>
      <c r="E201" s="5">
        <f t="shared" si="15"/>
        <v>117</v>
      </c>
      <c r="F201" s="22">
        <f t="shared" si="16"/>
        <v>0</v>
      </c>
      <c r="G201" s="3" t="str">
        <f t="shared" si="17"/>
        <v>Right Censored</v>
      </c>
      <c r="H201" s="24" t="e">
        <f>INDEX(#REF!, MATCH(C201,#REF!,0), 6)</f>
        <v>#REF!</v>
      </c>
      <c r="I201" s="5">
        <v>21.128430668299998</v>
      </c>
      <c r="J201" s="24" t="e">
        <f>INDEX(#REF!, MATCH(C201,#REF!,0),15)</f>
        <v>#REF!</v>
      </c>
      <c r="K201" s="8" t="e">
        <f>INDEX([3]Sheet1!$1:$1048576, MATCH(C201,[3]Sheet1!$B:$B,0), 5)</f>
        <v>#N/A</v>
      </c>
      <c r="L201" s="8" t="e">
        <f>INDEX(#REF!, MATCH(C201,#REF!, 0), 8)</f>
        <v>#REF!</v>
      </c>
      <c r="M201" s="27">
        <v>-45.740091</v>
      </c>
      <c r="N201" s="9"/>
      <c r="O201" s="9"/>
      <c r="P201" s="9"/>
      <c r="Q201" s="67" t="e">
        <f>INDEX(#REF!, MATCH(C201,#REF!,0), 3)</f>
        <v>#REF!</v>
      </c>
      <c r="R201" s="9">
        <v>0</v>
      </c>
      <c r="S201" s="27">
        <f t="shared" si="18"/>
        <v>0</v>
      </c>
    </row>
    <row r="202" spans="1:19" x14ac:dyDescent="0.25">
      <c r="A202" s="49">
        <v>201</v>
      </c>
      <c r="B202" s="3" t="s">
        <v>347</v>
      </c>
      <c r="C202" s="3">
        <v>5128</v>
      </c>
      <c r="D202" s="5">
        <f>INDEX('Towns Complete Island Erads'!$1:$1048576, MATCH(Survival_Data!C202,'Towns Complete Island Erads'!A:A,0), 6)</f>
        <v>2005</v>
      </c>
      <c r="E202" s="5">
        <f t="shared" si="15"/>
        <v>105</v>
      </c>
      <c r="F202" s="22">
        <f t="shared" si="16"/>
        <v>1</v>
      </c>
      <c r="G202" s="3" t="str">
        <f t="shared" si="17"/>
        <v>Uncensored</v>
      </c>
      <c r="H202" s="24" t="e">
        <f>INDEX(#REF!, MATCH(C202,#REF!,0), 6)</f>
        <v>#REF!</v>
      </c>
      <c r="I202" s="5">
        <v>101.84675418899999</v>
      </c>
      <c r="J202" s="24" t="e">
        <f>INDEX(#REF!, MATCH(C202,#REF!,0),15)</f>
        <v>#REF!</v>
      </c>
      <c r="K202" s="8">
        <f>INDEX([3]Sheet1!$1:$1048576, MATCH(C202,[3]Sheet1!$B:$B,0), 5)</f>
        <v>-41.161278000000003</v>
      </c>
      <c r="L202" s="8" t="e">
        <f>INDEX(#REF!, MATCH(C202,#REF!, 0), 8)</f>
        <v>#REF!</v>
      </c>
      <c r="M202" s="27">
        <f>IF(ISNUMBER(L202),L202,IF(ISNUMBER(K202),K202,IF(ISNUMBER(J202),J202,L202)))</f>
        <v>-41.161278000000003</v>
      </c>
      <c r="N202" s="9"/>
      <c r="O202" s="9"/>
      <c r="P202" s="9"/>
      <c r="Q202" s="67" t="e">
        <f>INDEX(#REF!, MATCH(C202,#REF!,0), 3)</f>
        <v>#REF!</v>
      </c>
      <c r="R202" s="9"/>
      <c r="S202" s="27">
        <f t="shared" si="18"/>
        <v>0</v>
      </c>
    </row>
    <row r="203" spans="1:19" x14ac:dyDescent="0.25">
      <c r="A203" s="49">
        <v>202</v>
      </c>
      <c r="B203" s="3" t="s">
        <v>349</v>
      </c>
      <c r="C203" s="3">
        <v>8094</v>
      </c>
      <c r="D203" s="5" t="e">
        <f>INDEX('Towns Complete Island Erads'!$1:$1048576, MATCH(Survival_Data!C203,'Towns Complete Island Erads'!A:A,0), 6)</f>
        <v>#N/A</v>
      </c>
      <c r="E203" s="5">
        <f t="shared" si="15"/>
        <v>117</v>
      </c>
      <c r="F203" s="22">
        <f t="shared" si="16"/>
        <v>0</v>
      </c>
      <c r="G203" s="3" t="str">
        <f t="shared" si="17"/>
        <v>Right Censored</v>
      </c>
      <c r="H203" s="24" t="e">
        <f>INDEX(#REF!, MATCH(C203,#REF!,0), 6)</f>
        <v>#REF!</v>
      </c>
      <c r="I203" s="5">
        <v>6.5187572032399999</v>
      </c>
      <c r="J203" s="24" t="e">
        <f>INDEX(#REF!, MATCH(C203,#REF!,0),15)</f>
        <v>#REF!</v>
      </c>
      <c r="K203" s="8" t="e">
        <f>INDEX([3]Sheet1!$1:$1048576, MATCH(C203,[3]Sheet1!$B:$B,0), 5)</f>
        <v>#N/A</v>
      </c>
      <c r="L203" s="8" t="e">
        <f>INDEX(#REF!, MATCH(C203,#REF!, 0), 8)</f>
        <v>#REF!</v>
      </c>
      <c r="M203" s="27">
        <v>-35.164903000000002</v>
      </c>
      <c r="N203" s="9"/>
      <c r="O203" s="9"/>
      <c r="P203" s="9"/>
      <c r="Q203" s="67" t="e">
        <f>INDEX(#REF!, MATCH(C203,#REF!,0), 3)</f>
        <v>#REF!</v>
      </c>
      <c r="R203" s="9">
        <v>0</v>
      </c>
      <c r="S203" s="27">
        <f t="shared" si="18"/>
        <v>0</v>
      </c>
    </row>
    <row r="204" spans="1:19" x14ac:dyDescent="0.25">
      <c r="A204" s="49">
        <v>203</v>
      </c>
      <c r="B204" s="3" t="s">
        <v>350</v>
      </c>
      <c r="C204" s="3">
        <v>2209</v>
      </c>
      <c r="D204" s="5" t="e">
        <f>INDEX('Towns Complete Island Erads'!$1:$1048576, MATCH(Survival_Data!C204,'Towns Complete Island Erads'!A:A,0), 6)</f>
        <v>#N/A</v>
      </c>
      <c r="E204" s="5">
        <f t="shared" si="15"/>
        <v>117</v>
      </c>
      <c r="F204" s="22">
        <f t="shared" si="16"/>
        <v>0</v>
      </c>
      <c r="G204" s="3" t="str">
        <f t="shared" si="17"/>
        <v>Right Censored</v>
      </c>
      <c r="H204" s="24" t="e">
        <f>INDEX(#REF!, MATCH(C204,#REF!,0), 6)</f>
        <v>#REF!</v>
      </c>
      <c r="I204" s="5">
        <v>7.2794713629399999</v>
      </c>
      <c r="J204" s="24" t="e">
        <f>INDEX(#REF!, MATCH(C204,#REF!,0),15)</f>
        <v>#REF!</v>
      </c>
      <c r="K204" s="8" t="e">
        <f>INDEX([3]Sheet1!$1:$1048576, MATCH(C204,[3]Sheet1!$B:$B,0), 5)</f>
        <v>#N/A</v>
      </c>
      <c r="L204" s="8" t="e">
        <f>INDEX(#REF!, MATCH(C204,#REF!, 0), 8)</f>
        <v>#REF!</v>
      </c>
      <c r="M204" s="27">
        <v>-46.405881000000001</v>
      </c>
      <c r="N204" s="9"/>
      <c r="O204" s="9"/>
      <c r="P204" s="9"/>
      <c r="Q204" s="67" t="e">
        <f>INDEX(#REF!, MATCH(C204,#REF!,0), 3)</f>
        <v>#REF!</v>
      </c>
      <c r="R204" s="9">
        <v>0</v>
      </c>
      <c r="S204" s="27">
        <f t="shared" si="18"/>
        <v>0</v>
      </c>
    </row>
    <row r="205" spans="1:19" x14ac:dyDescent="0.25">
      <c r="A205" s="49">
        <v>204</v>
      </c>
      <c r="B205" s="3" t="s">
        <v>351</v>
      </c>
      <c r="C205" s="3">
        <v>3735</v>
      </c>
      <c r="D205" s="5" t="e">
        <f>INDEX('Towns Complete Island Erads'!$1:$1048576, MATCH(Survival_Data!C205,'Towns Complete Island Erads'!A:A,0), 6)</f>
        <v>#N/A</v>
      </c>
      <c r="E205" s="5">
        <f t="shared" si="15"/>
        <v>117</v>
      </c>
      <c r="F205" s="22">
        <f t="shared" si="16"/>
        <v>0</v>
      </c>
      <c r="G205" s="3" t="str">
        <f t="shared" si="17"/>
        <v>Right Censored</v>
      </c>
      <c r="H205" s="24" t="e">
        <f>INDEX(#REF!, MATCH(C205,#REF!,0), 6)</f>
        <v>#REF!</v>
      </c>
      <c r="I205" s="5">
        <v>72.826469524000004</v>
      </c>
      <c r="J205" s="24" t="e">
        <f>INDEX(#REF!, MATCH(C205,#REF!,0),15)</f>
        <v>#REF!</v>
      </c>
      <c r="K205" s="8" t="e">
        <f>INDEX([3]Sheet1!$1:$1048576, MATCH(C205,[3]Sheet1!$B:$B,0), 5)</f>
        <v>#N/A</v>
      </c>
      <c r="L205" s="8" t="e">
        <f>INDEX(#REF!, MATCH(C205,#REF!, 0), 8)</f>
        <v>#REF!</v>
      </c>
      <c r="M205" s="27" t="e">
        <f>IF(ISNUMBER(L205),L205,IF(ISNUMBER(K205),K205,IF(ISNUMBER(J205),J205,L205)))</f>
        <v>#REF!</v>
      </c>
      <c r="N205" s="9"/>
      <c r="O205" s="9"/>
      <c r="P205" s="9"/>
      <c r="Q205" s="67" t="e">
        <f>INDEX(#REF!, MATCH(C205,#REF!,0), 3)</f>
        <v>#REF!</v>
      </c>
      <c r="R205" s="9"/>
      <c r="S205" s="27">
        <f t="shared" si="18"/>
        <v>0</v>
      </c>
    </row>
    <row r="206" spans="1:19" x14ac:dyDescent="0.25">
      <c r="A206" s="49">
        <v>205</v>
      </c>
      <c r="B206" s="3" t="s">
        <v>353</v>
      </c>
      <c r="C206" s="3">
        <v>373</v>
      </c>
      <c r="D206" s="5" t="e">
        <f>INDEX('Towns Complete Island Erads'!$1:$1048576, MATCH(Survival_Data!C206,'Towns Complete Island Erads'!A:A,0), 6)</f>
        <v>#N/A</v>
      </c>
      <c r="E206" s="5">
        <f t="shared" si="15"/>
        <v>117</v>
      </c>
      <c r="F206" s="22">
        <f t="shared" si="16"/>
        <v>0</v>
      </c>
      <c r="G206" s="3" t="str">
        <f t="shared" si="17"/>
        <v>Right Censored</v>
      </c>
      <c r="H206" s="24" t="e">
        <f>INDEX(#REF!, MATCH(C206,#REF!,0), 6)</f>
        <v>#REF!</v>
      </c>
      <c r="I206" s="5">
        <v>1796.6933288</v>
      </c>
      <c r="J206" s="24" t="e">
        <f>INDEX(#REF!, MATCH(C206,#REF!,0),15)</f>
        <v>#REF!</v>
      </c>
      <c r="K206" s="8" t="e">
        <f>INDEX([3]Sheet1!$1:$1048576, MATCH(C206,[3]Sheet1!$B:$B,0), 5)</f>
        <v>#N/A</v>
      </c>
      <c r="L206" s="8" t="e">
        <f>INDEX(#REF!, MATCH(C206,#REF!, 0), 8)</f>
        <v>#REF!</v>
      </c>
      <c r="M206" s="27">
        <v>-36.866641000000001</v>
      </c>
      <c r="N206" s="9"/>
      <c r="O206" s="9"/>
      <c r="P206" s="9"/>
      <c r="Q206" s="67" t="e">
        <f>INDEX(#REF!, MATCH(C206,#REF!,0), 3)</f>
        <v>#REF!</v>
      </c>
      <c r="R206" s="9">
        <v>0</v>
      </c>
      <c r="S206" s="27">
        <f t="shared" si="18"/>
        <v>0</v>
      </c>
    </row>
    <row r="207" spans="1:19" x14ac:dyDescent="0.25">
      <c r="A207" s="49">
        <v>206</v>
      </c>
      <c r="B207" s="3" t="s">
        <v>355</v>
      </c>
      <c r="C207" s="3">
        <v>7594</v>
      </c>
      <c r="D207" s="5" t="e">
        <f>INDEX('Towns Complete Island Erads'!$1:$1048576, MATCH(Survival_Data!C207,'Towns Complete Island Erads'!A:A,0), 6)</f>
        <v>#N/A</v>
      </c>
      <c r="E207" s="5">
        <f t="shared" si="15"/>
        <v>117</v>
      </c>
      <c r="F207" s="22">
        <f t="shared" si="16"/>
        <v>0</v>
      </c>
      <c r="G207" s="3" t="str">
        <f t="shared" si="17"/>
        <v>Right Censored</v>
      </c>
      <c r="H207" s="24" t="e">
        <f>INDEX(#REF!, MATCH(C207,#REF!,0), 6)</f>
        <v>#REF!</v>
      </c>
      <c r="I207" s="5">
        <v>5.5176072916100001</v>
      </c>
      <c r="J207" s="24" t="e">
        <f>INDEX(#REF!, MATCH(C207,#REF!,0),15)</f>
        <v>#REF!</v>
      </c>
      <c r="K207" s="8" t="e">
        <f>INDEX([3]Sheet1!$1:$1048576, MATCH(C207,[3]Sheet1!$B:$B,0), 5)</f>
        <v>#N/A</v>
      </c>
      <c r="L207" s="8" t="e">
        <f>INDEX(#REF!, MATCH(C207,#REF!, 0), 8)</f>
        <v>#REF!</v>
      </c>
      <c r="M207" s="27">
        <v>-35.486274000000002</v>
      </c>
      <c r="N207" s="9"/>
      <c r="O207" s="9"/>
      <c r="P207" s="9"/>
      <c r="Q207" s="67" t="e">
        <f>INDEX(#REF!, MATCH(C207,#REF!,0), 3)</f>
        <v>#REF!</v>
      </c>
      <c r="R207" s="9">
        <v>0</v>
      </c>
      <c r="S207" s="27">
        <f t="shared" si="18"/>
        <v>0</v>
      </c>
    </row>
    <row r="208" spans="1:19" x14ac:dyDescent="0.25">
      <c r="A208" s="49">
        <v>207</v>
      </c>
      <c r="B208" s="3" t="s">
        <v>356</v>
      </c>
      <c r="C208" s="3">
        <v>7616</v>
      </c>
      <c r="D208" s="5">
        <f>INDEX('Towns Complete Island Erads'!$1:$1048576, MATCH(Survival_Data!C208,'Towns Complete Island Erads'!A:A,0), 6)</f>
        <v>1936</v>
      </c>
      <c r="E208" s="5">
        <f t="shared" si="15"/>
        <v>36</v>
      </c>
      <c r="F208" s="22">
        <f t="shared" si="16"/>
        <v>1</v>
      </c>
      <c r="G208" s="3" t="str">
        <f t="shared" si="17"/>
        <v>Uncensored</v>
      </c>
      <c r="H208" s="24" t="e">
        <f>INDEX(#REF!, MATCH(C208,#REF!,0), 6)</f>
        <v>#REF!</v>
      </c>
      <c r="I208" s="5">
        <v>103.838133446</v>
      </c>
      <c r="J208" s="24" t="e">
        <f>INDEX(#REF!, MATCH(C208,#REF!,0),15)</f>
        <v>#REF!</v>
      </c>
      <c r="K208" s="8">
        <f>INDEX([3]Sheet1!$1:$1048576, MATCH(C208,[3]Sheet1!$B:$B,0), 5)</f>
        <v>-35.483778000000001</v>
      </c>
      <c r="L208" s="8" t="e">
        <f>INDEX(#REF!, MATCH(C208,#REF!, 0), 8)</f>
        <v>#REF!</v>
      </c>
      <c r="M208" s="27">
        <f>IF(ISNUMBER(L208),L208,IF(ISNUMBER(K208),K208,IF(ISNUMBER(J208),J208,L208)))</f>
        <v>-35.483778000000001</v>
      </c>
      <c r="N208" s="9"/>
      <c r="O208" s="9"/>
      <c r="P208" s="9"/>
      <c r="Q208" s="67" t="e">
        <f>INDEX(#REF!, MATCH(C208,#REF!,0), 3)</f>
        <v>#REF!</v>
      </c>
      <c r="R208" s="9"/>
      <c r="S208" s="27">
        <f t="shared" si="18"/>
        <v>0</v>
      </c>
    </row>
    <row r="209" spans="1:19" x14ac:dyDescent="0.25">
      <c r="A209" s="49">
        <v>208</v>
      </c>
      <c r="B209" s="3" t="s">
        <v>358</v>
      </c>
      <c r="C209" s="3">
        <v>7587</v>
      </c>
      <c r="D209" s="5" t="e">
        <f>INDEX('Towns Complete Island Erads'!$1:$1048576, MATCH(Survival_Data!C209,'Towns Complete Island Erads'!A:A,0), 6)</f>
        <v>#N/A</v>
      </c>
      <c r="E209" s="5">
        <f t="shared" si="15"/>
        <v>117</v>
      </c>
      <c r="F209" s="22">
        <f t="shared" si="16"/>
        <v>0</v>
      </c>
      <c r="G209" s="3" t="str">
        <f t="shared" si="17"/>
        <v>Right Censored</v>
      </c>
      <c r="H209" s="24" t="e">
        <f>INDEX(#REF!, MATCH(C209,#REF!,0), 6)</f>
        <v>#REF!</v>
      </c>
      <c r="I209" s="5">
        <v>6.0317132672699998</v>
      </c>
      <c r="J209" s="24" t="e">
        <f>INDEX(#REF!, MATCH(C209,#REF!,0),15)</f>
        <v>#REF!</v>
      </c>
      <c r="K209" s="8" t="e">
        <f>INDEX([3]Sheet1!$1:$1048576, MATCH(C209,[3]Sheet1!$B:$B,0), 5)</f>
        <v>#N/A</v>
      </c>
      <c r="L209" s="8" t="e">
        <f>INDEX(#REF!, MATCH(C209,#REF!, 0), 8)</f>
        <v>#REF!</v>
      </c>
      <c r="M209" s="27">
        <v>-35.490240999999997</v>
      </c>
      <c r="N209" s="9"/>
      <c r="O209" s="9"/>
      <c r="P209" s="9"/>
      <c r="Q209" s="67" t="e">
        <f>INDEX(#REF!, MATCH(C209,#REF!,0), 3)</f>
        <v>#REF!</v>
      </c>
      <c r="R209" s="9">
        <v>0</v>
      </c>
      <c r="S209" s="27">
        <f t="shared" si="18"/>
        <v>0</v>
      </c>
    </row>
    <row r="210" spans="1:19" x14ac:dyDescent="0.25">
      <c r="A210" s="49">
        <v>209</v>
      </c>
      <c r="B210" s="3" t="s">
        <v>359</v>
      </c>
      <c r="C210" s="3">
        <v>7652</v>
      </c>
      <c r="D210" s="5" t="e">
        <f>INDEX('Towns Complete Island Erads'!$1:$1048576, MATCH(Survival_Data!C210,'Towns Complete Island Erads'!A:A,0), 6)</f>
        <v>#N/A</v>
      </c>
      <c r="E210" s="5">
        <f t="shared" si="15"/>
        <v>117</v>
      </c>
      <c r="F210" s="22">
        <f t="shared" si="16"/>
        <v>0</v>
      </c>
      <c r="G210" s="3" t="str">
        <f t="shared" si="17"/>
        <v>Right Censored</v>
      </c>
      <c r="H210" s="24" t="e">
        <f>INDEX(#REF!, MATCH(C210,#REF!,0), 6)</f>
        <v>#REF!</v>
      </c>
      <c r="I210" s="5">
        <v>155.92693664699999</v>
      </c>
      <c r="J210" s="24" t="e">
        <f>INDEX(#REF!, MATCH(C210,#REF!,0),15)</f>
        <v>#REF!</v>
      </c>
      <c r="K210" s="8" t="e">
        <f>INDEX([3]Sheet1!$1:$1048576, MATCH(C210,[3]Sheet1!$B:$B,0), 5)</f>
        <v>#N/A</v>
      </c>
      <c r="L210" s="8" t="e">
        <f>INDEX(#REF!, MATCH(C210,#REF!, 0), 8)</f>
        <v>#REF!</v>
      </c>
      <c r="M210" s="27">
        <v>-35.456223999999999</v>
      </c>
      <c r="N210" s="9"/>
      <c r="O210" s="9"/>
      <c r="P210" s="9"/>
      <c r="Q210" s="67" t="e">
        <f>INDEX(#REF!, MATCH(C210,#REF!,0), 3)</f>
        <v>#REF!</v>
      </c>
      <c r="R210" s="9">
        <v>0</v>
      </c>
      <c r="S210" s="27">
        <f t="shared" si="18"/>
        <v>0</v>
      </c>
    </row>
    <row r="211" spans="1:19" x14ac:dyDescent="0.25">
      <c r="A211" s="49">
        <v>210</v>
      </c>
      <c r="B211" s="3" t="s">
        <v>360</v>
      </c>
      <c r="C211" s="3">
        <v>7856</v>
      </c>
      <c r="D211" s="5">
        <f>INDEX('Towns Complete Island Erads'!$1:$1048576, MATCH(Survival_Data!C211,'Towns Complete Island Erads'!A:A,0), 6)</f>
        <v>2009</v>
      </c>
      <c r="E211" s="5">
        <f t="shared" si="15"/>
        <v>109</v>
      </c>
      <c r="F211" s="22">
        <f t="shared" si="16"/>
        <v>1</v>
      </c>
      <c r="G211" s="3" t="str">
        <f t="shared" si="17"/>
        <v>Uncensored</v>
      </c>
      <c r="H211" s="24" t="e">
        <f>INDEX(#REF!, MATCH(C211,#REF!,0), 6)</f>
        <v>#REF!</v>
      </c>
      <c r="I211" s="5">
        <v>8.1984873146799995</v>
      </c>
      <c r="J211" s="24" t="e">
        <f>INDEX(#REF!, MATCH(C211,#REF!,0),15)</f>
        <v>#REF!</v>
      </c>
      <c r="K211" s="8">
        <f>INDEX([3]Sheet1!$1:$1048576, MATCH(C211,[3]Sheet1!$B:$B,0), 5)</f>
        <v>-35.230443999999999</v>
      </c>
      <c r="L211" s="8" t="e">
        <f>INDEX(#REF!, MATCH(C211,#REF!, 0), 8)</f>
        <v>#REF!</v>
      </c>
      <c r="M211" s="27">
        <f>IF(ISNUMBER(L211),L211,IF(ISNUMBER(K211),K211,IF(ISNUMBER(J211),J211,L211)))</f>
        <v>-35.230443999999999</v>
      </c>
      <c r="N211" s="9"/>
      <c r="O211" s="9"/>
      <c r="P211" s="9"/>
      <c r="Q211" s="67" t="e">
        <f>INDEX(#REF!, MATCH(C211,#REF!,0), 3)</f>
        <v>#REF!</v>
      </c>
      <c r="R211" s="9"/>
      <c r="S211" s="27">
        <f t="shared" si="18"/>
        <v>0</v>
      </c>
    </row>
    <row r="212" spans="1:19" x14ac:dyDescent="0.25">
      <c r="A212" s="49">
        <v>211</v>
      </c>
      <c r="B212" s="3" t="s">
        <v>362</v>
      </c>
      <c r="C212" s="3">
        <v>5861</v>
      </c>
      <c r="D212" s="5" t="e">
        <f>INDEX('Towns Complete Island Erads'!$1:$1048576, MATCH(Survival_Data!C212,'Towns Complete Island Erads'!A:A,0), 6)</f>
        <v>#N/A</v>
      </c>
      <c r="E212" s="5">
        <f t="shared" si="15"/>
        <v>117</v>
      </c>
      <c r="F212" s="22">
        <f t="shared" si="16"/>
        <v>0</v>
      </c>
      <c r="G212" s="3" t="str">
        <f t="shared" si="17"/>
        <v>Right Censored</v>
      </c>
      <c r="H212" s="24" t="e">
        <f>INDEX(#REF!, MATCH(C212,#REF!,0), 6)</f>
        <v>#REF!</v>
      </c>
      <c r="I212" s="5">
        <v>147.01027382800001</v>
      </c>
      <c r="J212" s="24" t="e">
        <f>INDEX(#REF!, MATCH(C212,#REF!,0),15)</f>
        <v>#REF!</v>
      </c>
      <c r="K212" s="8" t="e">
        <f>INDEX([3]Sheet1!$1:$1048576, MATCH(C212,[3]Sheet1!$B:$B,0), 5)</f>
        <v>#N/A</v>
      </c>
      <c r="L212" s="8" t="e">
        <f>INDEX(#REF!, MATCH(C212,#REF!, 0), 8)</f>
        <v>#REF!</v>
      </c>
      <c r="M212" s="27">
        <v>-39.292613000000003</v>
      </c>
      <c r="N212" s="9"/>
      <c r="O212" s="9"/>
      <c r="P212" s="9"/>
      <c r="Q212" s="67" t="e">
        <f>INDEX(#REF!, MATCH(C212,#REF!,0), 3)</f>
        <v>#REF!</v>
      </c>
      <c r="R212" s="9">
        <v>0</v>
      </c>
      <c r="S212" s="27">
        <f t="shared" si="18"/>
        <v>0</v>
      </c>
    </row>
    <row r="213" spans="1:19" x14ac:dyDescent="0.25">
      <c r="A213" s="49">
        <v>212</v>
      </c>
      <c r="B213" s="3" t="s">
        <v>364</v>
      </c>
      <c r="C213" s="3">
        <v>5916</v>
      </c>
      <c r="D213" s="5" t="e">
        <f>INDEX('Towns Complete Island Erads'!$1:$1048576, MATCH(Survival_Data!C213,'Towns Complete Island Erads'!A:A,0), 6)</f>
        <v>#N/A</v>
      </c>
      <c r="E213" s="5">
        <f t="shared" si="15"/>
        <v>117</v>
      </c>
      <c r="F213" s="22">
        <f t="shared" si="16"/>
        <v>0</v>
      </c>
      <c r="G213" s="3" t="str">
        <f t="shared" si="17"/>
        <v>Right Censored</v>
      </c>
      <c r="H213" s="24" t="e">
        <f>INDEX(#REF!, MATCH(C213,#REF!,0), 6)</f>
        <v>#REF!</v>
      </c>
      <c r="I213" s="5">
        <v>39.7367103172</v>
      </c>
      <c r="J213" s="24" t="e">
        <f>INDEX(#REF!, MATCH(C213,#REF!,0),15)</f>
        <v>#REF!</v>
      </c>
      <c r="K213" s="8" t="e">
        <f>INDEX([3]Sheet1!$1:$1048576, MATCH(C213,[3]Sheet1!$B:$B,0), 5)</f>
        <v>#N/A</v>
      </c>
      <c r="L213" s="8" t="e">
        <f>INDEX(#REF!, MATCH(C213,#REF!, 0), 8)</f>
        <v>#REF!</v>
      </c>
      <c r="M213" s="27" t="e">
        <f>IF(ISNUMBER(L213),L213,IF(ISNUMBER(K213),K213,IF(ISNUMBER(J213),J213,L213)))</f>
        <v>#REF!</v>
      </c>
      <c r="N213" s="9"/>
      <c r="O213" s="9"/>
      <c r="P213" s="9"/>
      <c r="Q213" s="67" t="e">
        <f>INDEX(#REF!, MATCH(C213,#REF!,0), 3)</f>
        <v>#REF!</v>
      </c>
      <c r="R213" s="9"/>
      <c r="S213" s="27">
        <f t="shared" si="18"/>
        <v>0</v>
      </c>
    </row>
    <row r="214" spans="1:19" x14ac:dyDescent="0.25">
      <c r="A214" s="49">
        <v>213</v>
      </c>
      <c r="B214" s="3" t="s">
        <v>366</v>
      </c>
      <c r="C214" s="3">
        <v>866</v>
      </c>
      <c r="D214" s="5" t="e">
        <f>INDEX('Towns Complete Island Erads'!$1:$1048576, MATCH(Survival_Data!C214,'Towns Complete Island Erads'!A:A,0), 6)</f>
        <v>#N/A</v>
      </c>
      <c r="E214" s="5">
        <f t="shared" si="15"/>
        <v>117</v>
      </c>
      <c r="F214" s="22">
        <f t="shared" si="16"/>
        <v>0</v>
      </c>
      <c r="G214" s="3" t="str">
        <f t="shared" si="17"/>
        <v>Right Censored</v>
      </c>
      <c r="H214" s="24" t="e">
        <f>INDEX(#REF!, MATCH(C214,#REF!,0), 6)</f>
        <v>#REF!</v>
      </c>
      <c r="I214" s="5">
        <v>37.623012478600003</v>
      </c>
      <c r="J214" s="24" t="e">
        <f>INDEX(#REF!, MATCH(C214,#REF!,0),15)</f>
        <v>#REF!</v>
      </c>
      <c r="K214" s="8" t="e">
        <f>INDEX([3]Sheet1!$1:$1048576, MATCH(C214,[3]Sheet1!$B:$B,0), 5)</f>
        <v>#N/A</v>
      </c>
      <c r="L214" s="8" t="e">
        <f>INDEX(#REF!, MATCH(C214,#REF!, 0), 8)</f>
        <v>#REF!</v>
      </c>
      <c r="M214" s="27">
        <v>-47.266907000000003</v>
      </c>
      <c r="N214" s="9"/>
      <c r="O214" s="9"/>
      <c r="P214" s="9"/>
      <c r="Q214" s="67" t="e">
        <f>INDEX(#REF!, MATCH(C214,#REF!,0), 3)</f>
        <v>#REF!</v>
      </c>
      <c r="R214" s="9">
        <v>0</v>
      </c>
      <c r="S214" s="27">
        <f t="shared" si="18"/>
        <v>0</v>
      </c>
    </row>
    <row r="215" spans="1:19" x14ac:dyDescent="0.25">
      <c r="A215" s="49">
        <v>214</v>
      </c>
      <c r="B215" s="3" t="s">
        <v>368</v>
      </c>
      <c r="C215" s="3">
        <v>3542</v>
      </c>
      <c r="D215" s="5" t="e">
        <f>INDEX('Towns Complete Island Erads'!$1:$1048576, MATCH(Survival_Data!C215,'Towns Complete Island Erads'!A:A,0), 6)</f>
        <v>#N/A</v>
      </c>
      <c r="E215" s="5">
        <f t="shared" si="15"/>
        <v>117</v>
      </c>
      <c r="F215" s="22">
        <f t="shared" si="16"/>
        <v>0</v>
      </c>
      <c r="G215" s="3" t="str">
        <f t="shared" si="17"/>
        <v>Right Censored</v>
      </c>
      <c r="H215" s="24" t="e">
        <f>INDEX(#REF!, MATCH(C215,#REF!,0), 6)</f>
        <v>#REF!</v>
      </c>
      <c r="I215" s="5">
        <v>8.1063974576</v>
      </c>
      <c r="J215" s="24" t="e">
        <f>INDEX(#REF!, MATCH(C215,#REF!,0),15)</f>
        <v>#REF!</v>
      </c>
      <c r="K215" s="8" t="e">
        <f>INDEX([3]Sheet1!$1:$1048576, MATCH(C215,[3]Sheet1!$B:$B,0), 5)</f>
        <v>#N/A</v>
      </c>
      <c r="L215" s="8" t="e">
        <f>INDEX(#REF!, MATCH(C215,#REF!, 0), 8)</f>
        <v>#REF!</v>
      </c>
      <c r="M215" s="27">
        <v>-45.764256000000003</v>
      </c>
      <c r="N215" s="9"/>
      <c r="O215" s="9"/>
      <c r="P215" s="9"/>
      <c r="Q215" s="67" t="e">
        <f>INDEX(#REF!, MATCH(C215,#REF!,0), 3)</f>
        <v>#REF!</v>
      </c>
      <c r="R215" s="9">
        <v>0</v>
      </c>
      <c r="S215" s="27">
        <f t="shared" si="18"/>
        <v>0</v>
      </c>
    </row>
    <row r="216" spans="1:19" x14ac:dyDescent="0.25">
      <c r="A216" s="49">
        <v>215</v>
      </c>
      <c r="B216" s="3" t="s">
        <v>370</v>
      </c>
      <c r="C216" s="3">
        <v>948</v>
      </c>
      <c r="D216" s="5">
        <f>INDEX('Towns Complete Island Erads'!$1:$1048576, MATCH(Survival_Data!C216,'Towns Complete Island Erads'!A:A,0), 6)</f>
        <v>1997</v>
      </c>
      <c r="E216" s="5">
        <f t="shared" si="15"/>
        <v>97</v>
      </c>
      <c r="F216" s="22">
        <f t="shared" si="16"/>
        <v>1</v>
      </c>
      <c r="G216" s="3" t="str">
        <f t="shared" si="17"/>
        <v>Uncensored</v>
      </c>
      <c r="H216" s="24" t="e">
        <f>INDEX(#REF!, MATCH(C216,#REF!,0), 6)</f>
        <v>#REF!</v>
      </c>
      <c r="I216" s="5">
        <v>148.87104302099999</v>
      </c>
      <c r="J216" s="24" t="e">
        <f>INDEX(#REF!, MATCH(C216,#REF!,0),15)</f>
        <v>#REF!</v>
      </c>
      <c r="K216" s="8">
        <f>INDEX([3]Sheet1!$1:$1048576, MATCH(C216,[3]Sheet1!$B:$B,0), 5)</f>
        <v>-47.216653000000001</v>
      </c>
      <c r="L216" s="8" t="e">
        <f>INDEX(#REF!, MATCH(C216,#REF!, 0), 8)</f>
        <v>#REF!</v>
      </c>
      <c r="M216" s="27">
        <f>IF(ISNUMBER(L216),L216,IF(ISNUMBER(K216),K216,IF(ISNUMBER(J216),J216,L216)))</f>
        <v>-47.216653000000001</v>
      </c>
      <c r="N216" s="9"/>
      <c r="O216" s="9"/>
      <c r="P216" s="9"/>
      <c r="Q216" s="67" t="e">
        <f>INDEX(#REF!, MATCH(C216,#REF!,0), 3)</f>
        <v>#REF!</v>
      </c>
      <c r="R216" s="9"/>
      <c r="S216" s="27">
        <f t="shared" si="18"/>
        <v>0</v>
      </c>
    </row>
    <row r="217" spans="1:19" x14ac:dyDescent="0.25">
      <c r="A217" s="49">
        <v>216</v>
      </c>
      <c r="B217" s="3" t="s">
        <v>372</v>
      </c>
      <c r="C217" s="3">
        <v>50</v>
      </c>
      <c r="D217" s="5" t="e">
        <f>INDEX('Towns Complete Island Erads'!$1:$1048576, MATCH(Survival_Data!C217,'Towns Complete Island Erads'!A:A,0), 6)</f>
        <v>#N/A</v>
      </c>
      <c r="E217" s="5">
        <f t="shared" si="15"/>
        <v>117</v>
      </c>
      <c r="F217" s="22">
        <f t="shared" si="16"/>
        <v>0</v>
      </c>
      <c r="G217" s="3" t="str">
        <f t="shared" si="17"/>
        <v>Right Censored</v>
      </c>
      <c r="H217" s="24" t="e">
        <f>INDEX(#REF!, MATCH(C217,#REF!,0), 6)</f>
        <v>#REF!</v>
      </c>
      <c r="I217" s="5">
        <v>7.2603876232899998</v>
      </c>
      <c r="J217" s="24" t="e">
        <f>INDEX(#REF!, MATCH(C217,#REF!,0),15)</f>
        <v>#REF!</v>
      </c>
      <c r="K217" s="8" t="e">
        <f>INDEX([3]Sheet1!$1:$1048576, MATCH(C217,[3]Sheet1!$B:$B,0), 5)</f>
        <v>#N/A</v>
      </c>
      <c r="L217" s="8" t="e">
        <f>INDEX(#REF!, MATCH(C217,#REF!, 0), 8)</f>
        <v>#REF!</v>
      </c>
      <c r="M217" s="27">
        <v>-47.228371000000003</v>
      </c>
      <c r="N217" s="9"/>
      <c r="O217" s="9"/>
      <c r="P217" s="9"/>
      <c r="Q217" s="67" t="e">
        <f>INDEX(#REF!, MATCH(C217,#REF!,0), 3)</f>
        <v>#REF!</v>
      </c>
      <c r="R217" s="9">
        <v>1</v>
      </c>
      <c r="S217" s="27">
        <f t="shared" si="18"/>
        <v>1</v>
      </c>
    </row>
    <row r="218" spans="1:19" x14ac:dyDescent="0.25">
      <c r="A218" s="49">
        <v>217</v>
      </c>
      <c r="B218" s="3" t="s">
        <v>373</v>
      </c>
      <c r="C218" s="3">
        <v>916</v>
      </c>
      <c r="D218" s="5" t="e">
        <f>INDEX('Towns Complete Island Erads'!$1:$1048576, MATCH(Survival_Data!C218,'Towns Complete Island Erads'!A:A,0), 6)</f>
        <v>#N/A</v>
      </c>
      <c r="E218" s="5">
        <f t="shared" si="15"/>
        <v>117</v>
      </c>
      <c r="F218" s="22">
        <f t="shared" si="16"/>
        <v>0</v>
      </c>
      <c r="G218" s="3" t="str">
        <f t="shared" si="17"/>
        <v>Right Censored</v>
      </c>
      <c r="H218" s="24" t="e">
        <f>INDEX(#REF!, MATCH(C218,#REF!,0), 6)</f>
        <v>#REF!</v>
      </c>
      <c r="I218" s="5">
        <v>4.89234448824</v>
      </c>
      <c r="J218" s="24" t="e">
        <f>INDEX(#REF!, MATCH(C218,#REF!,0),15)</f>
        <v>#REF!</v>
      </c>
      <c r="K218" s="8" t="e">
        <f>INDEX([3]Sheet1!$1:$1048576, MATCH(C218,[3]Sheet1!$B:$B,0), 5)</f>
        <v>#N/A</v>
      </c>
      <c r="L218" s="8" t="e">
        <f>INDEX(#REF!, MATCH(C218,#REF!, 0), 8)</f>
        <v>#REF!</v>
      </c>
      <c r="M218" s="27">
        <v>-47.226691000000002</v>
      </c>
      <c r="N218" s="9"/>
      <c r="O218" s="9"/>
      <c r="P218" s="9"/>
      <c r="Q218" s="67" t="e">
        <f>INDEX(#REF!, MATCH(C218,#REF!,0), 3)</f>
        <v>#REF!</v>
      </c>
      <c r="R218" s="9">
        <v>0</v>
      </c>
      <c r="S218" s="27">
        <f t="shared" si="18"/>
        <v>0</v>
      </c>
    </row>
    <row r="219" spans="1:19" x14ac:dyDescent="0.25">
      <c r="A219" s="49">
        <v>218</v>
      </c>
      <c r="B219" s="3" t="s">
        <v>374</v>
      </c>
      <c r="C219" s="3">
        <v>897</v>
      </c>
      <c r="D219" s="5" t="e">
        <f>INDEX('Towns Complete Island Erads'!$1:$1048576, MATCH(Survival_Data!C219,'Towns Complete Island Erads'!A:A,0), 6)</f>
        <v>#N/A</v>
      </c>
      <c r="E219" s="5">
        <f t="shared" si="15"/>
        <v>117</v>
      </c>
      <c r="F219" s="22">
        <f t="shared" si="16"/>
        <v>0</v>
      </c>
      <c r="G219" s="3" t="str">
        <f t="shared" si="17"/>
        <v>Right Censored</v>
      </c>
      <c r="H219" s="24" t="e">
        <f>INDEX(#REF!, MATCH(C219,#REF!,0), 6)</f>
        <v>#REF!</v>
      </c>
      <c r="I219" s="5">
        <v>4.9185421579000002</v>
      </c>
      <c r="J219" s="24" t="e">
        <f>INDEX(#REF!, MATCH(C219,#REF!,0),15)</f>
        <v>#REF!</v>
      </c>
      <c r="K219" s="8" t="e">
        <f>INDEX([3]Sheet1!$1:$1048576, MATCH(C219,[3]Sheet1!$B:$B,0), 5)</f>
        <v>#N/A</v>
      </c>
      <c r="L219" s="8" t="e">
        <f>INDEX(#REF!, MATCH(C219,#REF!, 0), 8)</f>
        <v>#REF!</v>
      </c>
      <c r="M219" s="27">
        <v>-47.232317999999999</v>
      </c>
      <c r="N219" s="9"/>
      <c r="O219" s="9"/>
      <c r="P219" s="9"/>
      <c r="Q219" s="67" t="e">
        <f>INDEX(#REF!, MATCH(C219,#REF!,0), 3)</f>
        <v>#REF!</v>
      </c>
      <c r="R219" s="9">
        <v>0</v>
      </c>
      <c r="S219" s="27">
        <f t="shared" si="18"/>
        <v>0</v>
      </c>
    </row>
    <row r="220" spans="1:19" x14ac:dyDescent="0.25">
      <c r="A220" s="49">
        <v>219</v>
      </c>
      <c r="B220" s="3" t="s">
        <v>375</v>
      </c>
      <c r="C220" s="3">
        <v>4733</v>
      </c>
      <c r="D220" s="5" t="e">
        <f>INDEX('Towns Complete Island Erads'!$1:$1048576, MATCH(Survival_Data!C220,'Towns Complete Island Erads'!A:A,0), 6)</f>
        <v>#N/A</v>
      </c>
      <c r="E220" s="5">
        <f t="shared" si="15"/>
        <v>117</v>
      </c>
      <c r="F220" s="22">
        <f t="shared" si="16"/>
        <v>0</v>
      </c>
      <c r="G220" s="3" t="str">
        <f t="shared" si="17"/>
        <v>Right Censored</v>
      </c>
      <c r="H220" s="24" t="e">
        <f>INDEX(#REF!, MATCH(C220,#REF!,0), 6)</f>
        <v>#REF!</v>
      </c>
      <c r="I220" s="5">
        <v>84.249860188599996</v>
      </c>
      <c r="J220" s="24" t="e">
        <f>INDEX(#REF!, MATCH(C220,#REF!,0),15)</f>
        <v>#REF!</v>
      </c>
      <c r="K220" s="8" t="e">
        <f>INDEX([3]Sheet1!$1:$1048576, MATCH(C220,[3]Sheet1!$B:$B,0), 5)</f>
        <v>#N/A</v>
      </c>
      <c r="L220" s="8" t="e">
        <f>INDEX(#REF!, MATCH(C220,#REF!, 0), 8)</f>
        <v>#REF!</v>
      </c>
      <c r="M220" s="27" t="e">
        <f>IF(ISNUMBER(L220),L220,IF(ISNUMBER(K220),K220,IF(ISNUMBER(J220),J220,L220)))</f>
        <v>#REF!</v>
      </c>
      <c r="N220" s="9"/>
      <c r="O220" s="9"/>
      <c r="P220" s="9"/>
      <c r="Q220" s="67" t="e">
        <f>INDEX(#REF!, MATCH(C220,#REF!,0), 3)</f>
        <v>#REF!</v>
      </c>
      <c r="R220" s="9"/>
      <c r="S220" s="27">
        <f t="shared" si="18"/>
        <v>0</v>
      </c>
    </row>
    <row r="221" spans="1:19" x14ac:dyDescent="0.25">
      <c r="A221" s="49">
        <v>220</v>
      </c>
      <c r="B221" s="3" t="s">
        <v>377</v>
      </c>
      <c r="C221" s="3">
        <v>5845</v>
      </c>
      <c r="D221" s="5" t="e">
        <f>INDEX('Towns Complete Island Erads'!$1:$1048576, MATCH(Survival_Data!C221,'Towns Complete Island Erads'!A:A,0), 6)</f>
        <v>#N/A</v>
      </c>
      <c r="E221" s="5">
        <f t="shared" si="15"/>
        <v>117</v>
      </c>
      <c r="F221" s="22">
        <f t="shared" si="16"/>
        <v>0</v>
      </c>
      <c r="G221" s="3" t="str">
        <f t="shared" si="17"/>
        <v>Right Censored</v>
      </c>
      <c r="H221" s="24" t="e">
        <f>INDEX(#REF!, MATCH(C221,#REF!,0), 6)</f>
        <v>#REF!</v>
      </c>
      <c r="I221" s="5">
        <v>2.8236408222499998</v>
      </c>
      <c r="J221" s="24" t="e">
        <f>INDEX(#REF!, MATCH(C221,#REF!,0),15)</f>
        <v>#REF!</v>
      </c>
      <c r="K221" s="8" t="e">
        <f>INDEX([3]Sheet1!$1:$1048576, MATCH(C221,[3]Sheet1!$B:$B,0), 5)</f>
        <v>#N/A</v>
      </c>
      <c r="L221" s="8" t="e">
        <f>INDEX(#REF!, MATCH(C221,#REF!, 0), 8)</f>
        <v>#REF!</v>
      </c>
      <c r="M221" s="27">
        <v>-39.486918000000003</v>
      </c>
      <c r="N221" s="9"/>
      <c r="O221" s="9"/>
      <c r="P221" s="9"/>
      <c r="Q221" s="67" t="e">
        <f>INDEX(#REF!, MATCH(C221,#REF!,0), 3)</f>
        <v>#REF!</v>
      </c>
      <c r="R221" s="9">
        <v>0</v>
      </c>
      <c r="S221" s="27">
        <f t="shared" si="18"/>
        <v>0</v>
      </c>
    </row>
    <row r="222" spans="1:19" x14ac:dyDescent="0.25">
      <c r="A222" s="49">
        <v>221</v>
      </c>
      <c r="B222" s="3" t="s">
        <v>378</v>
      </c>
      <c r="C222" s="3">
        <v>6519</v>
      </c>
      <c r="D222" s="5">
        <f>INDEX('Towns Complete Island Erads'!$1:$1048576, MATCH(Survival_Data!C222,'Towns Complete Island Erads'!A:A,0), 6)</f>
        <v>2003</v>
      </c>
      <c r="E222" s="5">
        <f t="shared" si="15"/>
        <v>103</v>
      </c>
      <c r="F222" s="22">
        <f t="shared" si="16"/>
        <v>1</v>
      </c>
      <c r="G222" s="3" t="str">
        <f t="shared" si="17"/>
        <v>Uncensored</v>
      </c>
      <c r="H222" s="24" t="e">
        <f>INDEX(#REF!, MATCH(C222,#REF!,0), 6)</f>
        <v>#REF!</v>
      </c>
      <c r="I222" s="5">
        <v>149.74720168799999</v>
      </c>
      <c r="J222" s="24" t="e">
        <f>INDEX(#REF!, MATCH(C222,#REF!,0),15)</f>
        <v>#REF!</v>
      </c>
      <c r="K222" s="8">
        <f>INDEX([3]Sheet1!$1:$1048576, MATCH(C222,[3]Sheet1!$B:$B,0), 5)</f>
        <v>-36.721277999999998</v>
      </c>
      <c r="L222" s="8" t="e">
        <f>INDEX(#REF!, MATCH(C222,#REF!, 0), 8)</f>
        <v>#REF!</v>
      </c>
      <c r="M222" s="27">
        <f>IF(ISNUMBER(L222),L222,IF(ISNUMBER(K222),K222,IF(ISNUMBER(J222),J222,L222)))</f>
        <v>-36.721277999999998</v>
      </c>
      <c r="N222" s="9"/>
      <c r="O222" s="9"/>
      <c r="P222" s="9"/>
      <c r="Q222" s="67" t="e">
        <f>INDEX(#REF!, MATCH(C222,#REF!,0), 3)</f>
        <v>#REF!</v>
      </c>
      <c r="R222" s="9"/>
      <c r="S222" s="27">
        <f t="shared" si="18"/>
        <v>0</v>
      </c>
    </row>
    <row r="223" spans="1:19" x14ac:dyDescent="0.25">
      <c r="A223" s="49">
        <v>222</v>
      </c>
      <c r="B223" s="3" t="s">
        <v>380</v>
      </c>
      <c r="C223" s="3">
        <v>7174</v>
      </c>
      <c r="D223" s="5" t="e">
        <f>INDEX('Towns Complete Island Erads'!$1:$1048576, MATCH(Survival_Data!C223,'Towns Complete Island Erads'!A:A,0), 6)</f>
        <v>#N/A</v>
      </c>
      <c r="E223" s="5">
        <f t="shared" si="15"/>
        <v>117</v>
      </c>
      <c r="F223" s="22">
        <f t="shared" si="16"/>
        <v>0</v>
      </c>
      <c r="G223" s="3" t="str">
        <f t="shared" si="17"/>
        <v>Right Censored</v>
      </c>
      <c r="H223" s="24" t="e">
        <f>INDEX(#REF!, MATCH(C223,#REF!,0), 6)</f>
        <v>#REF!</v>
      </c>
      <c r="I223" s="5">
        <v>312.33078286900002</v>
      </c>
      <c r="J223" s="24" t="e">
        <f>INDEX(#REF!, MATCH(C223,#REF!,0),15)</f>
        <v>#REF!</v>
      </c>
      <c r="K223" s="8" t="e">
        <f>INDEX([3]Sheet1!$1:$1048576, MATCH(C223,[3]Sheet1!$B:$B,0), 5)</f>
        <v>#N/A</v>
      </c>
      <c r="L223" s="8" t="e">
        <f>INDEX(#REF!, MATCH(C223,#REF!, 0), 8)</f>
        <v>#REF!</v>
      </c>
      <c r="M223" s="27" t="e">
        <f>IF(ISNUMBER(L223),L223,IF(ISNUMBER(K223),K223,IF(ISNUMBER(J223),J223,L223)))</f>
        <v>#REF!</v>
      </c>
      <c r="N223" s="9"/>
      <c r="O223" s="9"/>
      <c r="P223" s="9"/>
      <c r="Q223" s="67" t="e">
        <f>INDEX(#REF!, MATCH(C223,#REF!,0), 3)</f>
        <v>#REF!</v>
      </c>
      <c r="R223" s="9"/>
      <c r="S223" s="27">
        <f t="shared" si="18"/>
        <v>0</v>
      </c>
    </row>
    <row r="224" spans="1:19" x14ac:dyDescent="0.25">
      <c r="A224" s="49">
        <v>223</v>
      </c>
      <c r="B224" s="3" t="s">
        <v>382</v>
      </c>
      <c r="C224" s="3">
        <v>6331</v>
      </c>
      <c r="D224" s="5" t="e">
        <f>INDEX('Towns Complete Island Erads'!$1:$1048576, MATCH(Survival_Data!C224,'Towns Complete Island Erads'!A:A,0), 6)</f>
        <v>#N/A</v>
      </c>
      <c r="E224" s="5">
        <f t="shared" si="15"/>
        <v>117</v>
      </c>
      <c r="F224" s="22">
        <f t="shared" si="16"/>
        <v>0</v>
      </c>
      <c r="G224" s="3" t="str">
        <f t="shared" si="17"/>
        <v>Right Censored</v>
      </c>
      <c r="H224" s="24" t="e">
        <f>INDEX(#REF!, MATCH(C224,#REF!,0), 6)</f>
        <v>#REF!</v>
      </c>
      <c r="I224" s="5">
        <v>33.524962453000001</v>
      </c>
      <c r="J224" s="24" t="e">
        <f>INDEX(#REF!, MATCH(C224,#REF!,0),15)</f>
        <v>#REF!</v>
      </c>
      <c r="K224" s="8" t="e">
        <f>INDEX([3]Sheet1!$1:$1048576, MATCH(C224,[3]Sheet1!$B:$B,0), 5)</f>
        <v>#N/A</v>
      </c>
      <c r="L224" s="8" t="e">
        <f>INDEX(#REF!, MATCH(C224,#REF!, 0), 8)</f>
        <v>#REF!</v>
      </c>
      <c r="M224" s="27">
        <v>-36.826892000000001</v>
      </c>
      <c r="N224" s="9"/>
      <c r="O224" s="9"/>
      <c r="P224" s="9"/>
      <c r="Q224" s="67" t="e">
        <f>INDEX(#REF!, MATCH(C224,#REF!,0), 3)</f>
        <v>#REF!</v>
      </c>
      <c r="R224" s="9">
        <v>1</v>
      </c>
      <c r="S224" s="27">
        <f t="shared" si="18"/>
        <v>1</v>
      </c>
    </row>
    <row r="225" spans="1:19" x14ac:dyDescent="0.25">
      <c r="A225" s="49">
        <v>224</v>
      </c>
      <c r="B225" s="3" t="s">
        <v>384</v>
      </c>
      <c r="C225" s="3">
        <v>395</v>
      </c>
      <c r="D225" s="5">
        <f>INDEX('Towns Complete Island Erads'!$1:$1048576, MATCH(Survival_Data!C225,'Towns Complete Island Erads'!A:A,0), 6)</f>
        <v>2009</v>
      </c>
      <c r="E225" s="5">
        <f t="shared" si="15"/>
        <v>109</v>
      </c>
      <c r="F225" s="22">
        <f t="shared" si="16"/>
        <v>1</v>
      </c>
      <c r="G225" s="3" t="str">
        <f t="shared" si="17"/>
        <v>Uncensored</v>
      </c>
      <c r="H225" s="24" t="e">
        <f>INDEX(#REF!, MATCH(C225,#REF!,0), 6)</f>
        <v>#REF!</v>
      </c>
      <c r="I225" s="5">
        <v>2323.5585101900001</v>
      </c>
      <c r="J225" s="24" t="e">
        <f>INDEX(#REF!, MATCH(C225,#REF!,0),15)</f>
        <v>#REF!</v>
      </c>
      <c r="K225" s="8">
        <f>INDEX([3]Sheet1!$1:$1048576, MATCH(C225,[3]Sheet1!$B:$B,0), 5)</f>
        <v>-36.787111000000003</v>
      </c>
      <c r="L225" s="8" t="e">
        <f>INDEX(#REF!, MATCH(C225,#REF!, 0), 8)</f>
        <v>#REF!</v>
      </c>
      <c r="M225" s="27">
        <f>IF(ISNUMBER(L225),L225,IF(ISNUMBER(K225),K225,IF(ISNUMBER(J225),J225,L225)))</f>
        <v>-36.787111000000003</v>
      </c>
      <c r="N225" s="9"/>
      <c r="O225" s="9"/>
      <c r="P225" s="9"/>
      <c r="Q225" s="67" t="e">
        <f>INDEX(#REF!, MATCH(C225,#REF!,0), 3)</f>
        <v>#REF!</v>
      </c>
      <c r="R225" s="9"/>
      <c r="S225" s="27">
        <f t="shared" si="18"/>
        <v>0</v>
      </c>
    </row>
    <row r="226" spans="1:19" x14ac:dyDescent="0.25">
      <c r="A226" s="49">
        <v>225</v>
      </c>
      <c r="B226" s="3" t="s">
        <v>386</v>
      </c>
      <c r="C226" s="3">
        <v>5587</v>
      </c>
      <c r="D226" s="5">
        <f>INDEX('Towns Complete Island Erads'!$1:$1048576, MATCH(Survival_Data!C226,'Towns Complete Island Erads'!A:A,0), 6)</f>
        <v>1999</v>
      </c>
      <c r="E226" s="5">
        <f t="shared" si="15"/>
        <v>99</v>
      </c>
      <c r="F226" s="22">
        <f t="shared" si="16"/>
        <v>1</v>
      </c>
      <c r="G226" s="3" t="str">
        <f t="shared" si="17"/>
        <v>Uncensored</v>
      </c>
      <c r="H226" s="24" t="e">
        <f>INDEX(#REF!, MATCH(C226,#REF!,0), 6)</f>
        <v>#REF!</v>
      </c>
      <c r="I226" s="5">
        <v>64.305919388500001</v>
      </c>
      <c r="J226" s="24" t="e">
        <f>INDEX(#REF!, MATCH(C226,#REF!,0),15)</f>
        <v>#REF!</v>
      </c>
      <c r="K226" s="8">
        <f>INDEX([3]Sheet1!$1:$1048576, MATCH(C226,[3]Sheet1!$B:$B,0), 5)</f>
        <v>-40.77075</v>
      </c>
      <c r="L226" s="8" t="e">
        <f>INDEX(#REF!, MATCH(C226,#REF!, 0), 8)</f>
        <v>#REF!</v>
      </c>
      <c r="M226" s="27">
        <f>IF(ISNUMBER(L226),L226,IF(ISNUMBER(K226),K226,IF(ISNUMBER(J226),J226,L226)))</f>
        <v>-40.77075</v>
      </c>
      <c r="N226" s="9"/>
      <c r="O226" s="9"/>
      <c r="P226" s="9"/>
      <c r="Q226" s="67" t="e">
        <f>INDEX(#REF!, MATCH(C226,#REF!,0), 3)</f>
        <v>#REF!</v>
      </c>
      <c r="R226" s="9"/>
      <c r="S226" s="27">
        <f t="shared" si="18"/>
        <v>0</v>
      </c>
    </row>
    <row r="227" spans="1:19" x14ac:dyDescent="0.25">
      <c r="A227" s="49">
        <v>226</v>
      </c>
      <c r="B227" s="3" t="s">
        <v>388</v>
      </c>
      <c r="C227" s="3">
        <v>5577</v>
      </c>
      <c r="D227" s="5">
        <f>INDEX('Towns Complete Island Erads'!$1:$1048576, MATCH(Survival_Data!C227,'Towns Complete Island Erads'!A:A,0), 6)</f>
        <v>1999</v>
      </c>
      <c r="E227" s="5">
        <f t="shared" si="15"/>
        <v>99</v>
      </c>
      <c r="F227" s="22">
        <f t="shared" si="16"/>
        <v>1</v>
      </c>
      <c r="G227" s="3" t="str">
        <f t="shared" si="17"/>
        <v>Uncensored</v>
      </c>
      <c r="H227" s="24" t="e">
        <f>INDEX(#REF!, MATCH(C227,#REF!,0), 6)</f>
        <v>#REF!</v>
      </c>
      <c r="I227" s="5">
        <v>94.255539432099994</v>
      </c>
      <c r="J227" s="24" t="e">
        <f>INDEX(#REF!, MATCH(C227,#REF!,0),15)</f>
        <v>#REF!</v>
      </c>
      <c r="K227" s="8">
        <f>INDEX([3]Sheet1!$1:$1048576, MATCH(C227,[3]Sheet1!$B:$B,0), 5)</f>
        <v>-40.777014000000001</v>
      </c>
      <c r="L227" s="8" t="e">
        <f>INDEX(#REF!, MATCH(C227,#REF!, 0), 8)</f>
        <v>#REF!</v>
      </c>
      <c r="M227" s="27">
        <f>IF(ISNUMBER(L227),L227,IF(ISNUMBER(K227),K227,IF(ISNUMBER(J227),J227,L227)))</f>
        <v>-40.777014000000001</v>
      </c>
      <c r="N227" s="9"/>
      <c r="O227" s="9"/>
      <c r="P227" s="9"/>
      <c r="Q227" s="67" t="e">
        <f>INDEX(#REF!, MATCH(C227,#REF!,0), 3)</f>
        <v>#REF!</v>
      </c>
      <c r="R227" s="9"/>
      <c r="S227" s="27">
        <f t="shared" si="18"/>
        <v>0</v>
      </c>
    </row>
    <row r="228" spans="1:19" x14ac:dyDescent="0.25">
      <c r="A228" s="49">
        <v>227</v>
      </c>
      <c r="B228" s="3" t="s">
        <v>390</v>
      </c>
      <c r="C228" s="3">
        <v>5625</v>
      </c>
      <c r="D228" s="5">
        <f>INDEX('Towns Complete Island Erads'!$1:$1048576, MATCH(Survival_Data!C228,'Towns Complete Island Erads'!A:A,0), 6)</f>
        <v>1999</v>
      </c>
      <c r="E228" s="5">
        <f t="shared" si="15"/>
        <v>99</v>
      </c>
      <c r="F228" s="22">
        <f t="shared" si="16"/>
        <v>1</v>
      </c>
      <c r="G228" s="3" t="str">
        <f t="shared" si="17"/>
        <v>Uncensored</v>
      </c>
      <c r="H228" s="24" t="e">
        <f>INDEX(#REF!, MATCH(C228,#REF!,0), 6)</f>
        <v>#REF!</v>
      </c>
      <c r="I228" s="5">
        <v>75.960508224700007</v>
      </c>
      <c r="J228" s="24" t="e">
        <f>INDEX(#REF!, MATCH(C228,#REF!,0),15)</f>
        <v>#REF!</v>
      </c>
      <c r="K228" s="8">
        <f>INDEX([3]Sheet1!$1:$1048576, MATCH(C228,[3]Sheet1!$B:$B,0), 5)</f>
        <v>-40.755429999999997</v>
      </c>
      <c r="L228" s="8" t="e">
        <f>INDEX(#REF!, MATCH(C228,#REF!, 0), 8)</f>
        <v>#REF!</v>
      </c>
      <c r="M228" s="27">
        <f>IF(ISNUMBER(L228),L228,IF(ISNUMBER(K228),K228,IF(ISNUMBER(J228),J228,L228)))</f>
        <v>-40.755429999999997</v>
      </c>
      <c r="N228" s="9"/>
      <c r="O228" s="9"/>
      <c r="P228" s="9"/>
      <c r="Q228" s="67" t="e">
        <f>INDEX(#REF!, MATCH(C228,#REF!,0), 3)</f>
        <v>#REF!</v>
      </c>
      <c r="R228" s="9"/>
      <c r="S228" s="27">
        <f t="shared" si="18"/>
        <v>0</v>
      </c>
    </row>
    <row r="229" spans="1:19" x14ac:dyDescent="0.25">
      <c r="A229" s="49">
        <v>228</v>
      </c>
      <c r="B229" s="3" t="s">
        <v>392</v>
      </c>
      <c r="C229" s="3">
        <v>6036</v>
      </c>
      <c r="D229" s="5" t="e">
        <f>INDEX('Towns Complete Island Erads'!$1:$1048576, MATCH(Survival_Data!C229,'Towns Complete Island Erads'!A:A,0), 6)</f>
        <v>#N/A</v>
      </c>
      <c r="E229" s="5">
        <f t="shared" si="15"/>
        <v>117</v>
      </c>
      <c r="F229" s="22">
        <f t="shared" si="16"/>
        <v>0</v>
      </c>
      <c r="G229" s="3" t="str">
        <f t="shared" si="17"/>
        <v>Right Censored</v>
      </c>
      <c r="H229" s="24" t="e">
        <f>INDEX(#REF!, MATCH(C229,#REF!,0), 6)</f>
        <v>#REF!</v>
      </c>
      <c r="I229" s="5">
        <v>334.055847707</v>
      </c>
      <c r="J229" s="24" t="e">
        <f>INDEX(#REF!, MATCH(C229,#REF!,0),15)</f>
        <v>#REF!</v>
      </c>
      <c r="K229" s="8" t="e">
        <f>INDEX([3]Sheet1!$1:$1048576, MATCH(C229,[3]Sheet1!$B:$B,0), 5)</f>
        <v>#N/A</v>
      </c>
      <c r="L229" s="8" t="e">
        <f>INDEX(#REF!, MATCH(C229,#REF!, 0), 8)</f>
        <v>#REF!</v>
      </c>
      <c r="M229" s="27">
        <v>-37.627578999999997</v>
      </c>
      <c r="N229" s="9"/>
      <c r="O229" s="9"/>
      <c r="P229" s="9"/>
      <c r="Q229" s="67" t="e">
        <f>INDEX(#REF!, MATCH(C229,#REF!,0), 3)</f>
        <v>#REF!</v>
      </c>
      <c r="R229" s="9">
        <v>0</v>
      </c>
      <c r="S229" s="27">
        <f t="shared" si="18"/>
        <v>0</v>
      </c>
    </row>
    <row r="230" spans="1:19" x14ac:dyDescent="0.25">
      <c r="A230" s="49">
        <v>229</v>
      </c>
      <c r="B230" s="3" t="s">
        <v>393</v>
      </c>
      <c r="C230" s="3">
        <v>1140</v>
      </c>
      <c r="D230" s="5" t="e">
        <f>INDEX('Towns Complete Island Erads'!$1:$1048576, MATCH(Survival_Data!C230,'Towns Complete Island Erads'!A:A,0), 6)</f>
        <v>#N/A</v>
      </c>
      <c r="E230" s="5">
        <f t="shared" si="15"/>
        <v>117</v>
      </c>
      <c r="F230" s="22">
        <f t="shared" si="16"/>
        <v>0</v>
      </c>
      <c r="G230" s="3" t="str">
        <f t="shared" si="17"/>
        <v>Right Censored</v>
      </c>
      <c r="H230" s="24" t="e">
        <f>INDEX(#REF!, MATCH(C230,#REF!,0), 6)</f>
        <v>#REF!</v>
      </c>
      <c r="I230" s="5">
        <v>12.3719975584</v>
      </c>
      <c r="J230" s="24" t="e">
        <f>INDEX(#REF!, MATCH(C230,#REF!,0),15)</f>
        <v>#REF!</v>
      </c>
      <c r="K230" s="8" t="e">
        <f>INDEX([3]Sheet1!$1:$1048576, MATCH(C230,[3]Sheet1!$B:$B,0), 5)</f>
        <v>#N/A</v>
      </c>
      <c r="L230" s="8" t="e">
        <f>INDEX(#REF!, MATCH(C230,#REF!, 0), 8)</f>
        <v>#REF!</v>
      </c>
      <c r="M230" s="27">
        <v>-47.133505</v>
      </c>
      <c r="N230" s="9"/>
      <c r="O230" s="9"/>
      <c r="P230" s="9"/>
      <c r="Q230" s="67" t="e">
        <f>INDEX(#REF!, MATCH(C230,#REF!,0), 3)</f>
        <v>#REF!</v>
      </c>
      <c r="R230" s="9">
        <v>0</v>
      </c>
      <c r="S230" s="27">
        <f t="shared" si="18"/>
        <v>0</v>
      </c>
    </row>
    <row r="231" spans="1:19" x14ac:dyDescent="0.25">
      <c r="A231" s="49">
        <v>230</v>
      </c>
      <c r="B231" s="3" t="s">
        <v>394</v>
      </c>
      <c r="C231" s="3">
        <v>207</v>
      </c>
      <c r="D231" s="5" t="e">
        <f>INDEX('Towns Complete Island Erads'!$1:$1048576, MATCH(Survival_Data!C231,'Towns Complete Island Erads'!A:A,0), 6)</f>
        <v>#N/A</v>
      </c>
      <c r="E231" s="5">
        <f t="shared" si="15"/>
        <v>117</v>
      </c>
      <c r="F231" s="22">
        <f t="shared" si="16"/>
        <v>0</v>
      </c>
      <c r="G231" s="3" t="str">
        <f t="shared" si="17"/>
        <v>Right Censored</v>
      </c>
      <c r="H231" s="24" t="e">
        <f>INDEX(#REF!, MATCH(C231,#REF!,0), 6)</f>
        <v>#REF!</v>
      </c>
      <c r="I231" s="5">
        <v>20887.5938398</v>
      </c>
      <c r="J231" s="24" t="e">
        <f>INDEX(#REF!, MATCH(C231,#REF!,0),15)</f>
        <v>#REF!</v>
      </c>
      <c r="K231" s="8" t="e">
        <f>INDEX([3]Sheet1!$1:$1048576, MATCH(C231,[3]Sheet1!$B:$B,0), 5)</f>
        <v>#N/A</v>
      </c>
      <c r="L231" s="8" t="e">
        <f>INDEX(#REF!, MATCH(C231,#REF!, 0), 8)</f>
        <v>#REF!</v>
      </c>
      <c r="M231" s="27" t="e">
        <f>IF(ISNUMBER(L231),L231,IF(ISNUMBER(K231),K231,IF(ISNUMBER(J231),J231,L231)))</f>
        <v>#REF!</v>
      </c>
      <c r="N231" s="9"/>
      <c r="O231" s="9"/>
      <c r="P231" s="9"/>
      <c r="Q231" s="67" t="e">
        <f>INDEX(#REF!, MATCH(C231,#REF!,0), 3)</f>
        <v>#REF!</v>
      </c>
      <c r="R231" s="9"/>
      <c r="S231" s="27">
        <f t="shared" si="18"/>
        <v>0</v>
      </c>
    </row>
    <row r="232" spans="1:19" x14ac:dyDescent="0.25">
      <c r="A232" s="49">
        <v>231</v>
      </c>
      <c r="B232" s="3" t="s">
        <v>396</v>
      </c>
      <c r="C232" s="3">
        <v>7670</v>
      </c>
      <c r="D232" s="5" t="e">
        <f>INDEX('Towns Complete Island Erads'!$1:$1048576, MATCH(Survival_Data!C232,'Towns Complete Island Erads'!A:A,0), 6)</f>
        <v>#N/A</v>
      </c>
      <c r="E232" s="5">
        <f t="shared" si="15"/>
        <v>117</v>
      </c>
      <c r="F232" s="22">
        <f t="shared" si="16"/>
        <v>0</v>
      </c>
      <c r="G232" s="3" t="str">
        <f t="shared" si="17"/>
        <v>Right Censored</v>
      </c>
      <c r="H232" s="24" t="e">
        <f>INDEX(#REF!, MATCH(C232,#REF!,0), 6)</f>
        <v>#REF!</v>
      </c>
      <c r="I232" s="5">
        <v>18.102111370399999</v>
      </c>
      <c r="J232" s="24" t="e">
        <f>INDEX(#REF!, MATCH(C232,#REF!,0),15)</f>
        <v>#REF!</v>
      </c>
      <c r="K232" s="8" t="e">
        <f>INDEX([3]Sheet1!$1:$1048576, MATCH(C232,[3]Sheet1!$B:$B,0), 5)</f>
        <v>#N/A</v>
      </c>
      <c r="L232" s="8" t="e">
        <f>INDEX(#REF!, MATCH(C232,#REF!, 0), 8)</f>
        <v>#REF!</v>
      </c>
      <c r="M232" s="27" t="e">
        <f>IF(ISNUMBER(L232),L232,IF(ISNUMBER(K232),K232,IF(ISNUMBER(J232),J232,L232)))</f>
        <v>#REF!</v>
      </c>
      <c r="N232" s="9"/>
      <c r="O232" s="9"/>
      <c r="P232" s="9"/>
      <c r="Q232" s="67" t="e">
        <f>INDEX(#REF!, MATCH(C232,#REF!,0), 3)</f>
        <v>#REF!</v>
      </c>
      <c r="R232" s="9"/>
      <c r="S232" s="27">
        <f t="shared" si="18"/>
        <v>0</v>
      </c>
    </row>
    <row r="233" spans="1:19" x14ac:dyDescent="0.25">
      <c r="A233" s="49">
        <v>232</v>
      </c>
      <c r="B233" s="3" t="s">
        <v>398</v>
      </c>
      <c r="C233" s="3">
        <v>6341</v>
      </c>
      <c r="D233" s="5" t="e">
        <f>INDEX('Towns Complete Island Erads'!$1:$1048576, MATCH(Survival_Data!C233,'Towns Complete Island Erads'!A:A,0), 6)</f>
        <v>#N/A</v>
      </c>
      <c r="E233" s="5">
        <f t="shared" si="15"/>
        <v>117</v>
      </c>
      <c r="F233" s="22">
        <f t="shared" si="16"/>
        <v>0</v>
      </c>
      <c r="G233" s="3" t="str">
        <f t="shared" si="17"/>
        <v>Right Censored</v>
      </c>
      <c r="H233" s="24" t="e">
        <f>INDEX(#REF!, MATCH(C233,#REF!,0), 6)</f>
        <v>#REF!</v>
      </c>
      <c r="I233" s="5">
        <v>89.241135884100004</v>
      </c>
      <c r="J233" s="24" t="e">
        <f>INDEX(#REF!, MATCH(C233,#REF!,0),15)</f>
        <v>#REF!</v>
      </c>
      <c r="K233" s="8" t="e">
        <f>INDEX([3]Sheet1!$1:$1048576, MATCH(C233,[3]Sheet1!$B:$B,0), 5)</f>
        <v>#N/A</v>
      </c>
      <c r="L233" s="8" t="e">
        <f>INDEX(#REF!, MATCH(C233,#REF!, 0), 8)</f>
        <v>#REF!</v>
      </c>
      <c r="M233" s="27" t="e">
        <f>IF(ISNUMBER(L233),L233,IF(ISNUMBER(K233),K233,IF(ISNUMBER(J233),J233,L233)))</f>
        <v>#REF!</v>
      </c>
      <c r="N233" s="9"/>
      <c r="O233" s="9"/>
      <c r="P233" s="9"/>
      <c r="Q233" s="67" t="e">
        <f>INDEX(#REF!, MATCH(C233,#REF!,0), 3)</f>
        <v>#REF!</v>
      </c>
      <c r="R233" s="9"/>
      <c r="S233" s="27">
        <f t="shared" si="18"/>
        <v>0</v>
      </c>
    </row>
    <row r="234" spans="1:19" x14ac:dyDescent="0.25">
      <c r="A234" s="49">
        <v>233</v>
      </c>
      <c r="B234" s="3" t="s">
        <v>399</v>
      </c>
      <c r="C234" s="3">
        <v>1945</v>
      </c>
      <c r="D234" s="5" t="e">
        <f>INDEX('Towns Complete Island Erads'!$1:$1048576, MATCH(Survival_Data!C234,'Towns Complete Island Erads'!A:A,0), 6)</f>
        <v>#N/A</v>
      </c>
      <c r="E234" s="5">
        <f t="shared" si="15"/>
        <v>117</v>
      </c>
      <c r="F234" s="22">
        <f t="shared" si="16"/>
        <v>0</v>
      </c>
      <c r="G234" s="3" t="str">
        <f t="shared" si="17"/>
        <v>Right Censored</v>
      </c>
      <c r="H234" s="24" t="e">
        <f>INDEX(#REF!, MATCH(C234,#REF!,0), 6)</f>
        <v>#REF!</v>
      </c>
      <c r="I234" s="5">
        <v>1467.68501354</v>
      </c>
      <c r="J234" s="24" t="e">
        <f>INDEX(#REF!, MATCH(C234,#REF!,0),15)</f>
        <v>#REF!</v>
      </c>
      <c r="K234" s="8" t="e">
        <f>INDEX([3]Sheet1!$1:$1048576, MATCH(C234,[3]Sheet1!$B:$B,0), 5)</f>
        <v>#N/A</v>
      </c>
      <c r="L234" s="8" t="e">
        <f>INDEX(#REF!, MATCH(C234,#REF!, 0), 8)</f>
        <v>#REF!</v>
      </c>
      <c r="M234" s="27">
        <v>-46.766534999999998</v>
      </c>
      <c r="N234" s="9"/>
      <c r="O234" s="9"/>
      <c r="P234" s="9"/>
      <c r="Q234" s="67" t="e">
        <f>INDEX(#REF!, MATCH(C234,#REF!,0), 3)</f>
        <v>#REF!</v>
      </c>
      <c r="R234" s="9">
        <v>1</v>
      </c>
      <c r="S234" s="27">
        <f t="shared" si="18"/>
        <v>1</v>
      </c>
    </row>
    <row r="235" spans="1:19" x14ac:dyDescent="0.25">
      <c r="A235" s="49">
        <v>234</v>
      </c>
      <c r="B235" s="3" t="s">
        <v>402</v>
      </c>
      <c r="C235" s="3">
        <v>1935</v>
      </c>
      <c r="D235" s="5" t="e">
        <f>INDEX('Towns Complete Island Erads'!$1:$1048576, MATCH(Survival_Data!C235,'Towns Complete Island Erads'!A:A,0), 6)</f>
        <v>#N/A</v>
      </c>
      <c r="E235" s="5">
        <f t="shared" si="15"/>
        <v>117</v>
      </c>
      <c r="F235" s="22">
        <f t="shared" si="16"/>
        <v>0</v>
      </c>
      <c r="G235" s="3" t="str">
        <f t="shared" si="17"/>
        <v>Right Censored</v>
      </c>
      <c r="H235" s="24" t="e">
        <f>INDEX(#REF!, MATCH(C235,#REF!,0), 6)</f>
        <v>#REF!</v>
      </c>
      <c r="I235" s="5">
        <v>8.9873304001100003</v>
      </c>
      <c r="J235" s="24" t="e">
        <f>INDEX(#REF!, MATCH(C235,#REF!,0),15)</f>
        <v>#REF!</v>
      </c>
      <c r="K235" s="8" t="e">
        <f>INDEX([3]Sheet1!$1:$1048576, MATCH(C235,[3]Sheet1!$B:$B,0), 5)</f>
        <v>#N/A</v>
      </c>
      <c r="L235" s="8" t="e">
        <f>INDEX(#REF!, MATCH(C235,#REF!, 0), 8)</f>
        <v>#REF!</v>
      </c>
      <c r="M235" s="27">
        <v>-46.706476000000002</v>
      </c>
      <c r="N235" s="9"/>
      <c r="O235" s="9"/>
      <c r="P235" s="9"/>
      <c r="Q235" s="67" t="e">
        <f>INDEX(#REF!, MATCH(C235,#REF!,0), 3)</f>
        <v>#REF!</v>
      </c>
      <c r="R235" s="9">
        <v>0</v>
      </c>
      <c r="S235" s="27">
        <f t="shared" si="18"/>
        <v>0</v>
      </c>
    </row>
    <row r="236" spans="1:19" x14ac:dyDescent="0.25">
      <c r="A236" s="49">
        <v>235</v>
      </c>
      <c r="B236" s="3" t="s">
        <v>403</v>
      </c>
      <c r="C236" s="3">
        <v>1944</v>
      </c>
      <c r="D236" s="5" t="e">
        <f>INDEX('Towns Complete Island Erads'!$1:$1048576, MATCH(Survival_Data!C236,'Towns Complete Island Erads'!A:A,0), 6)</f>
        <v>#N/A</v>
      </c>
      <c r="E236" s="5">
        <f t="shared" si="15"/>
        <v>117</v>
      </c>
      <c r="F236" s="22">
        <f t="shared" si="16"/>
        <v>0</v>
      </c>
      <c r="G236" s="3" t="str">
        <f t="shared" si="17"/>
        <v>Right Censored</v>
      </c>
      <c r="H236" s="24" t="e">
        <f>INDEX(#REF!, MATCH(C236,#REF!,0), 6)</f>
        <v>#REF!</v>
      </c>
      <c r="I236" s="5">
        <v>30.966616861199999</v>
      </c>
      <c r="J236" s="24" t="e">
        <f>INDEX(#REF!, MATCH(C236,#REF!,0),15)</f>
        <v>#REF!</v>
      </c>
      <c r="K236" s="8" t="e">
        <f>INDEX([3]Sheet1!$1:$1048576, MATCH(C236,[3]Sheet1!$B:$B,0), 5)</f>
        <v>#N/A</v>
      </c>
      <c r="L236" s="8" t="e">
        <f>INDEX(#REF!, MATCH(C236,#REF!, 0), 8)</f>
        <v>#REF!</v>
      </c>
      <c r="M236" s="27">
        <v>-46.703947999999997</v>
      </c>
      <c r="N236" s="9"/>
      <c r="O236" s="9"/>
      <c r="P236" s="9"/>
      <c r="Q236" s="67" t="e">
        <f>INDEX(#REF!, MATCH(C236,#REF!,0), 3)</f>
        <v>#REF!</v>
      </c>
      <c r="R236" s="9">
        <v>0</v>
      </c>
      <c r="S236" s="27">
        <f t="shared" si="18"/>
        <v>0</v>
      </c>
    </row>
    <row r="237" spans="1:19" x14ac:dyDescent="0.25">
      <c r="A237" s="49">
        <v>236</v>
      </c>
      <c r="B237" s="3" t="s">
        <v>404</v>
      </c>
      <c r="C237" s="3">
        <v>5974</v>
      </c>
      <c r="D237" s="5">
        <f>INDEX('Towns Complete Island Erads'!$1:$1048576, MATCH(Survival_Data!C237,'Towns Complete Island Erads'!A:A,0), 6)</f>
        <v>1984</v>
      </c>
      <c r="E237" s="5">
        <f t="shared" si="15"/>
        <v>84</v>
      </c>
      <c r="F237" s="22">
        <f t="shared" si="16"/>
        <v>1</v>
      </c>
      <c r="G237" s="3" t="str">
        <f t="shared" si="17"/>
        <v>Uncensored</v>
      </c>
      <c r="H237" s="24" t="e">
        <f>INDEX(#REF!, MATCH(C237,#REF!,0), 6)</f>
        <v>#REF!</v>
      </c>
      <c r="I237" s="5">
        <v>5.5989416945099997</v>
      </c>
      <c r="J237" s="24" t="e">
        <f>INDEX(#REF!, MATCH(C237,#REF!,0),15)</f>
        <v>#REF!</v>
      </c>
      <c r="K237" s="8">
        <f>INDEX([3]Sheet1!$1:$1048576, MATCH(C237,[3]Sheet1!$B:$B,0), 5)</f>
        <v>-37.831994000000002</v>
      </c>
      <c r="L237" s="8" t="e">
        <f>INDEX(#REF!, MATCH(C237,#REF!, 0), 8)</f>
        <v>#REF!</v>
      </c>
      <c r="M237" s="27">
        <f>IF(ISNUMBER(L237),L237,IF(ISNUMBER(K237),K237,IF(ISNUMBER(J237),J237,L237)))</f>
        <v>-37.831994000000002</v>
      </c>
      <c r="N237" s="9"/>
      <c r="O237" s="9"/>
      <c r="P237" s="9"/>
      <c r="Q237" s="67" t="e">
        <f>INDEX(#REF!, MATCH(C237,#REF!,0), 3)</f>
        <v>#REF!</v>
      </c>
      <c r="R237" s="9"/>
      <c r="S237" s="27">
        <f t="shared" si="18"/>
        <v>0</v>
      </c>
    </row>
    <row r="238" spans="1:19" x14ac:dyDescent="0.25">
      <c r="A238" s="49">
        <v>237</v>
      </c>
      <c r="B238" s="3" t="s">
        <v>406</v>
      </c>
      <c r="C238" s="3">
        <v>3457</v>
      </c>
      <c r="D238" s="5" t="e">
        <f>INDEX('Towns Complete Island Erads'!$1:$1048576, MATCH(Survival_Data!C238,'Towns Complete Island Erads'!A:A,0), 6)</f>
        <v>#N/A</v>
      </c>
      <c r="E238" s="5">
        <f t="shared" si="15"/>
        <v>117</v>
      </c>
      <c r="F238" s="22">
        <f t="shared" si="16"/>
        <v>0</v>
      </c>
      <c r="G238" s="3" t="str">
        <f t="shared" si="17"/>
        <v>Right Censored</v>
      </c>
      <c r="H238" s="24" t="e">
        <f>INDEX(#REF!, MATCH(C238,#REF!,0), 6)</f>
        <v>#REF!</v>
      </c>
      <c r="I238" s="5">
        <v>13.715948172199999</v>
      </c>
      <c r="J238" s="24" t="e">
        <f>INDEX(#REF!, MATCH(C238,#REF!,0),15)</f>
        <v>#REF!</v>
      </c>
      <c r="K238" s="8" t="e">
        <f>INDEX([3]Sheet1!$1:$1048576, MATCH(C238,[3]Sheet1!$B:$B,0), 5)</f>
        <v>#N/A</v>
      </c>
      <c r="L238" s="8" t="e">
        <f>INDEX(#REF!, MATCH(C238,#REF!, 0), 8)</f>
        <v>#REF!</v>
      </c>
      <c r="M238" s="27">
        <v>-45.778101999999997</v>
      </c>
      <c r="N238" s="9"/>
      <c r="O238" s="9"/>
      <c r="P238" s="9"/>
      <c r="Q238" s="67" t="e">
        <f>INDEX(#REF!, MATCH(C238,#REF!,0), 3)</f>
        <v>#REF!</v>
      </c>
      <c r="R238" s="9">
        <v>0</v>
      </c>
      <c r="S238" s="27">
        <f t="shared" si="18"/>
        <v>0</v>
      </c>
    </row>
    <row r="239" spans="1:19" x14ac:dyDescent="0.25">
      <c r="A239" s="49">
        <v>238</v>
      </c>
      <c r="B239" s="3" t="s">
        <v>408</v>
      </c>
      <c r="C239" s="3">
        <v>3435</v>
      </c>
      <c r="D239" s="5" t="e">
        <f>INDEX('Towns Complete Island Erads'!$1:$1048576, MATCH(Survival_Data!C239,'Towns Complete Island Erads'!A:A,0), 6)</f>
        <v>#N/A</v>
      </c>
      <c r="E239" s="5">
        <f t="shared" si="15"/>
        <v>117</v>
      </c>
      <c r="F239" s="22">
        <f t="shared" si="16"/>
        <v>0</v>
      </c>
      <c r="G239" s="3" t="str">
        <f t="shared" si="17"/>
        <v>Right Censored</v>
      </c>
      <c r="H239" s="24" t="e">
        <f>INDEX(#REF!, MATCH(C239,#REF!,0), 6)</f>
        <v>#REF!</v>
      </c>
      <c r="I239" s="5">
        <v>9.5459114507600002</v>
      </c>
      <c r="J239" s="24" t="e">
        <f>INDEX(#REF!, MATCH(C239,#REF!,0),15)</f>
        <v>#REF!</v>
      </c>
      <c r="K239" s="8" t="e">
        <f>INDEX([3]Sheet1!$1:$1048576, MATCH(C239,[3]Sheet1!$B:$B,0), 5)</f>
        <v>#N/A</v>
      </c>
      <c r="L239" s="8" t="e">
        <f>INDEX(#REF!, MATCH(C239,#REF!, 0), 8)</f>
        <v>#REF!</v>
      </c>
      <c r="M239" s="27">
        <v>-45.780813999999999</v>
      </c>
      <c r="N239" s="9"/>
      <c r="O239" s="9"/>
      <c r="P239" s="9"/>
      <c r="Q239" s="67" t="e">
        <f>INDEX(#REF!, MATCH(C239,#REF!,0), 3)</f>
        <v>#REF!</v>
      </c>
      <c r="R239" s="9">
        <v>0</v>
      </c>
      <c r="S239" s="27">
        <f t="shared" si="18"/>
        <v>0</v>
      </c>
    </row>
    <row r="240" spans="1:19" x14ac:dyDescent="0.25">
      <c r="A240" s="49">
        <v>239</v>
      </c>
      <c r="B240" s="3" t="s">
        <v>409</v>
      </c>
      <c r="C240" s="3">
        <v>235</v>
      </c>
      <c r="D240" s="5" t="e">
        <f>INDEX('Towns Complete Island Erads'!$1:$1048576, MATCH(Survival_Data!C240,'Towns Complete Island Erads'!A:A,0), 6)</f>
        <v>#N/A</v>
      </c>
      <c r="E240" s="5">
        <f t="shared" si="15"/>
        <v>117</v>
      </c>
      <c r="F240" s="22">
        <f t="shared" si="16"/>
        <v>0</v>
      </c>
      <c r="G240" s="3" t="str">
        <f t="shared" si="17"/>
        <v>Right Censored</v>
      </c>
      <c r="H240" s="24" t="e">
        <f>INDEX(#REF!, MATCH(C240,#REF!,0), 6)</f>
        <v>#REF!</v>
      </c>
      <c r="I240" s="5">
        <v>8024.5184348399998</v>
      </c>
      <c r="J240" s="24" t="e">
        <f>INDEX(#REF!, MATCH(C240,#REF!,0),15)</f>
        <v>#REF!</v>
      </c>
      <c r="K240" s="8" t="e">
        <f>INDEX([3]Sheet1!$1:$1048576, MATCH(C240,[3]Sheet1!$B:$B,0), 5)</f>
        <v>#N/A</v>
      </c>
      <c r="L240" s="8" t="e">
        <f>INDEX(#REF!, MATCH(C240,#REF!, 0), 8)</f>
        <v>#REF!</v>
      </c>
      <c r="M240" s="27" t="e">
        <f>IF(ISNUMBER(L240),L240,IF(ISNUMBER(K240),K240,IF(ISNUMBER(J240),J240,L240)))</f>
        <v>#REF!</v>
      </c>
      <c r="N240" s="9"/>
      <c r="O240" s="9"/>
      <c r="P240" s="9"/>
      <c r="Q240" s="67" t="e">
        <f>INDEX(#REF!, MATCH(C240,#REF!,0), 3)</f>
        <v>#REF!</v>
      </c>
      <c r="R240" s="9"/>
      <c r="S240" s="27">
        <f t="shared" si="18"/>
        <v>0</v>
      </c>
    </row>
    <row r="241" spans="1:19" x14ac:dyDescent="0.25">
      <c r="A241" s="49">
        <v>240</v>
      </c>
      <c r="B241" s="3" t="s">
        <v>411</v>
      </c>
      <c r="C241" s="3">
        <v>4161</v>
      </c>
      <c r="D241" s="5" t="e">
        <f>INDEX('Towns Complete Island Erads'!$1:$1048576, MATCH(Survival_Data!C241,'Towns Complete Island Erads'!A:A,0), 6)</f>
        <v>#N/A</v>
      </c>
      <c r="E241" s="5">
        <f t="shared" si="15"/>
        <v>117</v>
      </c>
      <c r="F241" s="22">
        <f t="shared" si="16"/>
        <v>0</v>
      </c>
      <c r="G241" s="3" t="str">
        <f t="shared" si="17"/>
        <v>Right Censored</v>
      </c>
      <c r="H241" s="24" t="e">
        <f>INDEX(#REF!, MATCH(C241,#REF!,0), 6)</f>
        <v>#REF!</v>
      </c>
      <c r="I241" s="5">
        <v>7.0943891072599996</v>
      </c>
      <c r="J241" s="24" t="e">
        <f>INDEX(#REF!, MATCH(C241,#REF!,0),15)</f>
        <v>#REF!</v>
      </c>
      <c r="K241" s="8" t="e">
        <f>INDEX([3]Sheet1!$1:$1048576, MATCH(C241,[3]Sheet1!$B:$B,0), 5)</f>
        <v>#N/A</v>
      </c>
      <c r="L241" s="8" t="e">
        <f>INDEX(#REF!, MATCH(C241,#REF!, 0), 8)</f>
        <v>#REF!</v>
      </c>
      <c r="M241" s="27">
        <v>-45.270108</v>
      </c>
      <c r="N241" s="9"/>
      <c r="O241" s="9"/>
      <c r="P241" s="9"/>
      <c r="Q241" s="67" t="e">
        <f>INDEX(#REF!, MATCH(C241,#REF!,0), 3)</f>
        <v>#REF!</v>
      </c>
      <c r="R241" s="9">
        <v>0</v>
      </c>
      <c r="S241" s="27">
        <f t="shared" si="18"/>
        <v>0</v>
      </c>
    </row>
    <row r="242" spans="1:19" x14ac:dyDescent="0.25">
      <c r="A242" s="49">
        <v>241</v>
      </c>
      <c r="B242" s="3" t="s">
        <v>411</v>
      </c>
      <c r="C242" s="3">
        <v>4160</v>
      </c>
      <c r="D242" s="5" t="e">
        <f>INDEX('Towns Complete Island Erads'!$1:$1048576, MATCH(Survival_Data!C242,'Towns Complete Island Erads'!A:A,0), 6)</f>
        <v>#N/A</v>
      </c>
      <c r="E242" s="5">
        <f t="shared" si="15"/>
        <v>117</v>
      </c>
      <c r="F242" s="22">
        <f t="shared" si="16"/>
        <v>0</v>
      </c>
      <c r="G242" s="3" t="str">
        <f t="shared" si="17"/>
        <v>Right Censored</v>
      </c>
      <c r="H242" s="24" t="e">
        <f>INDEX(#REF!, MATCH(C242,#REF!,0), 6)</f>
        <v>#REF!</v>
      </c>
      <c r="I242" s="5">
        <v>11.630138902500001</v>
      </c>
      <c r="J242" s="24" t="e">
        <f>INDEX(#REF!, MATCH(C242,#REF!,0),15)</f>
        <v>#REF!</v>
      </c>
      <c r="K242" s="8" t="e">
        <f>INDEX([3]Sheet1!$1:$1048576, MATCH(C242,[3]Sheet1!$B:$B,0), 5)</f>
        <v>#N/A</v>
      </c>
      <c r="L242" s="8" t="e">
        <f>INDEX(#REF!, MATCH(C242,#REF!, 0), 8)</f>
        <v>#REF!</v>
      </c>
      <c r="M242" s="27">
        <v>-45.270778999999997</v>
      </c>
      <c r="N242" s="9"/>
      <c r="O242" s="9"/>
      <c r="P242" s="9"/>
      <c r="Q242" s="67" t="e">
        <f>INDEX(#REF!, MATCH(C242,#REF!,0), 3)</f>
        <v>#REF!</v>
      </c>
      <c r="R242" s="9">
        <v>0</v>
      </c>
      <c r="S242" s="27">
        <f t="shared" si="18"/>
        <v>0</v>
      </c>
    </row>
    <row r="243" spans="1:19" x14ac:dyDescent="0.25">
      <c r="A243" s="49">
        <v>242</v>
      </c>
      <c r="B243" s="3" t="s">
        <v>414</v>
      </c>
      <c r="C243" s="3">
        <v>6120</v>
      </c>
      <c r="D243" s="5" t="e">
        <f>INDEX('Towns Complete Island Erads'!$1:$1048576, MATCH(Survival_Data!C243,'Towns Complete Island Erads'!A:A,0), 6)</f>
        <v>#N/A</v>
      </c>
      <c r="E243" s="5">
        <f t="shared" si="15"/>
        <v>117</v>
      </c>
      <c r="F243" s="22">
        <f t="shared" si="16"/>
        <v>0</v>
      </c>
      <c r="G243" s="3" t="str">
        <f t="shared" si="17"/>
        <v>Right Censored</v>
      </c>
      <c r="H243" s="24" t="e">
        <f>INDEX(#REF!, MATCH(C243,#REF!,0), 6)</f>
        <v>#REF!</v>
      </c>
      <c r="I243" s="5">
        <v>45.715551207399997</v>
      </c>
      <c r="J243" s="24" t="e">
        <f>INDEX(#REF!, MATCH(C243,#REF!,0),15)</f>
        <v>#REF!</v>
      </c>
      <c r="K243" s="8" t="e">
        <f>INDEX([3]Sheet1!$1:$1048576, MATCH(C243,[3]Sheet1!$B:$B,0), 5)</f>
        <v>#N/A</v>
      </c>
      <c r="L243" s="8" t="e">
        <f>INDEX(#REF!, MATCH(C243,#REF!, 0), 8)</f>
        <v>#REF!</v>
      </c>
      <c r="M243" s="27">
        <v>-36.994047000000002</v>
      </c>
      <c r="N243" s="9"/>
      <c r="O243" s="9"/>
      <c r="P243" s="9"/>
      <c r="Q243" s="67" t="e">
        <f>INDEX(#REF!, MATCH(C243,#REF!,0), 3)</f>
        <v>#REF!</v>
      </c>
      <c r="R243" s="9">
        <v>0</v>
      </c>
      <c r="S243" s="27">
        <f t="shared" si="18"/>
        <v>0</v>
      </c>
    </row>
    <row r="244" spans="1:19" x14ac:dyDescent="0.25">
      <c r="A244" s="49">
        <v>243</v>
      </c>
      <c r="B244" s="3" t="s">
        <v>416</v>
      </c>
      <c r="C244" s="3">
        <v>6099</v>
      </c>
      <c r="D244" s="5" t="e">
        <f>INDEX('Towns Complete Island Erads'!$1:$1048576, MATCH(Survival_Data!C244,'Towns Complete Island Erads'!A:A,0), 6)</f>
        <v>#N/A</v>
      </c>
      <c r="E244" s="5">
        <f t="shared" si="15"/>
        <v>117</v>
      </c>
      <c r="F244" s="22">
        <f t="shared" si="16"/>
        <v>0</v>
      </c>
      <c r="G244" s="3" t="str">
        <f t="shared" si="17"/>
        <v>Right Censored</v>
      </c>
      <c r="H244" s="24" t="e">
        <f>INDEX(#REF!, MATCH(C244,#REF!,0), 6)</f>
        <v>#REF!</v>
      </c>
      <c r="I244" s="5">
        <v>9.4738149224800008</v>
      </c>
      <c r="J244" s="24" t="e">
        <f>INDEX(#REF!, MATCH(C244,#REF!,0),15)</f>
        <v>#REF!</v>
      </c>
      <c r="K244" s="8" t="e">
        <f>INDEX([3]Sheet1!$1:$1048576, MATCH(C244,[3]Sheet1!$B:$B,0), 5)</f>
        <v>#N/A</v>
      </c>
      <c r="L244" s="8" t="e">
        <f>INDEX(#REF!, MATCH(C244,#REF!, 0), 8)</f>
        <v>#REF!</v>
      </c>
      <c r="M244" s="27">
        <v>-37.065268000000003</v>
      </c>
      <c r="N244" s="9"/>
      <c r="O244" s="9"/>
      <c r="P244" s="9"/>
      <c r="Q244" s="67" t="e">
        <f>INDEX(#REF!, MATCH(C244,#REF!,0), 3)</f>
        <v>#REF!</v>
      </c>
      <c r="R244" s="9">
        <v>0</v>
      </c>
      <c r="S244" s="27">
        <f t="shared" si="18"/>
        <v>0</v>
      </c>
    </row>
    <row r="245" spans="1:19" x14ac:dyDescent="0.25">
      <c r="A245" s="49">
        <v>244</v>
      </c>
      <c r="B245" s="3" t="s">
        <v>418</v>
      </c>
      <c r="C245" s="3">
        <v>6096</v>
      </c>
      <c r="D245" s="5" t="e">
        <f>INDEX('Towns Complete Island Erads'!$1:$1048576, MATCH(Survival_Data!C245,'Towns Complete Island Erads'!A:A,0), 6)</f>
        <v>#N/A</v>
      </c>
      <c r="E245" s="5">
        <f t="shared" si="15"/>
        <v>117</v>
      </c>
      <c r="F245" s="22">
        <f t="shared" si="16"/>
        <v>0</v>
      </c>
      <c r="G245" s="3" t="str">
        <f t="shared" si="17"/>
        <v>Right Censored</v>
      </c>
      <c r="H245" s="24" t="e">
        <f>INDEX(#REF!, MATCH(C245,#REF!,0), 6)</f>
        <v>#REF!</v>
      </c>
      <c r="I245" s="5">
        <v>9.6107885496400005</v>
      </c>
      <c r="J245" s="24" t="e">
        <f>INDEX(#REF!, MATCH(C245,#REF!,0),15)</f>
        <v>#REF!</v>
      </c>
      <c r="K245" s="8" t="e">
        <f>INDEX([3]Sheet1!$1:$1048576, MATCH(C245,[3]Sheet1!$B:$B,0), 5)</f>
        <v>#N/A</v>
      </c>
      <c r="L245" s="8" t="e">
        <f>INDEX(#REF!, MATCH(C245,#REF!, 0), 8)</f>
        <v>#REF!</v>
      </c>
      <c r="M245" s="27">
        <v>-37.070287</v>
      </c>
      <c r="N245" s="9"/>
      <c r="O245" s="9"/>
      <c r="P245" s="9"/>
      <c r="Q245" s="67" t="e">
        <f>INDEX(#REF!, MATCH(C245,#REF!,0), 3)</f>
        <v>#REF!</v>
      </c>
      <c r="R245" s="9">
        <v>0</v>
      </c>
      <c r="S245" s="27">
        <f t="shared" si="18"/>
        <v>0</v>
      </c>
    </row>
    <row r="246" spans="1:19" x14ac:dyDescent="0.25">
      <c r="A246" s="49">
        <v>245</v>
      </c>
      <c r="B246" s="3" t="s">
        <v>420</v>
      </c>
      <c r="C246" s="3">
        <v>6113</v>
      </c>
      <c r="D246" s="5" t="e">
        <f>INDEX('Towns Complete Island Erads'!$1:$1048576, MATCH(Survival_Data!C246,'Towns Complete Island Erads'!A:A,0), 6)</f>
        <v>#N/A</v>
      </c>
      <c r="E246" s="5">
        <f t="shared" si="15"/>
        <v>117</v>
      </c>
      <c r="F246" s="22">
        <f t="shared" si="16"/>
        <v>0</v>
      </c>
      <c r="G246" s="3" t="str">
        <f t="shared" si="17"/>
        <v>Right Censored</v>
      </c>
      <c r="H246" s="24" t="e">
        <f>INDEX(#REF!, MATCH(C246,#REF!,0), 6)</f>
        <v>#REF!</v>
      </c>
      <c r="I246" s="5">
        <v>234.58504072299999</v>
      </c>
      <c r="J246" s="24" t="e">
        <f>INDEX(#REF!, MATCH(C246,#REF!,0),15)</f>
        <v>#REF!</v>
      </c>
      <c r="K246" s="8" t="e">
        <f>INDEX([3]Sheet1!$1:$1048576, MATCH(C246,[3]Sheet1!$B:$B,0), 5)</f>
        <v>#N/A</v>
      </c>
      <c r="L246" s="8" t="e">
        <f>INDEX(#REF!, MATCH(C246,#REF!, 0), 8)</f>
        <v>#REF!</v>
      </c>
      <c r="M246" s="27">
        <v>-37.048681999999999</v>
      </c>
      <c r="N246" s="9"/>
      <c r="O246" s="9"/>
      <c r="P246" s="9"/>
      <c r="Q246" s="67" t="e">
        <f>INDEX(#REF!, MATCH(C246,#REF!,0), 3)</f>
        <v>#REF!</v>
      </c>
      <c r="R246" s="9">
        <v>0</v>
      </c>
      <c r="S246" s="27">
        <f t="shared" si="18"/>
        <v>0</v>
      </c>
    </row>
    <row r="247" spans="1:19" x14ac:dyDescent="0.25">
      <c r="A247" s="49">
        <v>246</v>
      </c>
      <c r="B247" s="3" t="s">
        <v>422</v>
      </c>
      <c r="C247" s="3">
        <v>2983</v>
      </c>
      <c r="D247" s="5" t="e">
        <f>INDEX('Towns Complete Island Erads'!$1:$1048576, MATCH(Survival_Data!C247,'Towns Complete Island Erads'!A:A,0), 6)</f>
        <v>#N/A</v>
      </c>
      <c r="E247" s="5">
        <f t="shared" si="15"/>
        <v>117</v>
      </c>
      <c r="F247" s="22">
        <f t="shared" si="16"/>
        <v>0</v>
      </c>
      <c r="G247" s="3" t="str">
        <f t="shared" si="17"/>
        <v>Right Censored</v>
      </c>
      <c r="H247" s="24" t="e">
        <f>INDEX(#REF!, MATCH(C247,#REF!,0), 6)</f>
        <v>#REF!</v>
      </c>
      <c r="I247" s="5">
        <v>24.602230631499999</v>
      </c>
      <c r="J247" s="24" t="e">
        <f>INDEX(#REF!, MATCH(C247,#REF!,0),15)</f>
        <v>#REF!</v>
      </c>
      <c r="K247" s="8" t="e">
        <f>INDEX([3]Sheet1!$1:$1048576, MATCH(C247,[3]Sheet1!$B:$B,0), 5)</f>
        <v>#N/A</v>
      </c>
      <c r="L247" s="8" t="e">
        <f>INDEX(#REF!, MATCH(C247,#REF!, 0), 8)</f>
        <v>#REF!</v>
      </c>
      <c r="M247" s="27">
        <v>-45.969138999999998</v>
      </c>
      <c r="N247" s="9"/>
      <c r="O247" s="9"/>
      <c r="P247" s="9"/>
      <c r="Q247" s="67" t="e">
        <f>INDEX(#REF!, MATCH(C247,#REF!,0), 3)</f>
        <v>#REF!</v>
      </c>
      <c r="R247" s="9">
        <v>0</v>
      </c>
      <c r="S247" s="27">
        <f t="shared" si="18"/>
        <v>0</v>
      </c>
    </row>
    <row r="248" spans="1:19" x14ac:dyDescent="0.25">
      <c r="A248" s="49">
        <v>247</v>
      </c>
      <c r="B248" s="3" t="s">
        <v>424</v>
      </c>
      <c r="C248" s="3">
        <v>2067</v>
      </c>
      <c r="D248" s="5" t="e">
        <f>INDEX('Towns Complete Island Erads'!$1:$1048576, MATCH(Survival_Data!C248,'Towns Complete Island Erads'!A:A,0), 6)</f>
        <v>#N/A</v>
      </c>
      <c r="E248" s="5">
        <f t="shared" si="15"/>
        <v>117</v>
      </c>
      <c r="F248" s="22">
        <f t="shared" si="16"/>
        <v>0</v>
      </c>
      <c r="G248" s="3" t="str">
        <f t="shared" si="17"/>
        <v>Right Censored</v>
      </c>
      <c r="H248" s="24" t="e">
        <f>INDEX(#REF!, MATCH(C248,#REF!,0), 6)</f>
        <v>#REF!</v>
      </c>
      <c r="I248" s="5">
        <v>84.707638620799997</v>
      </c>
      <c r="J248" s="24" t="e">
        <f>INDEX(#REF!, MATCH(C248,#REF!,0),15)</f>
        <v>#REF!</v>
      </c>
      <c r="K248" s="8" t="e">
        <f>INDEX([3]Sheet1!$1:$1048576, MATCH(C248,[3]Sheet1!$B:$B,0), 5)</f>
        <v>#N/A</v>
      </c>
      <c r="L248" s="8" t="e">
        <f>INDEX(#REF!, MATCH(C248,#REF!, 0), 8)</f>
        <v>#REF!</v>
      </c>
      <c r="M248" s="27">
        <v>-46.573135999999998</v>
      </c>
      <c r="N248" s="9"/>
      <c r="O248" s="9"/>
      <c r="P248" s="9"/>
      <c r="Q248" s="67" t="e">
        <f>INDEX(#REF!, MATCH(C248,#REF!,0), 3)</f>
        <v>#REF!</v>
      </c>
      <c r="R248" s="9">
        <v>0</v>
      </c>
      <c r="S248" s="27">
        <f t="shared" si="18"/>
        <v>0</v>
      </c>
    </row>
    <row r="249" spans="1:19" x14ac:dyDescent="0.25">
      <c r="A249" s="49">
        <v>248</v>
      </c>
      <c r="B249" s="3" t="s">
        <v>426</v>
      </c>
      <c r="C249" s="3">
        <v>2046</v>
      </c>
      <c r="D249" s="5" t="e">
        <f>INDEX('Towns Complete Island Erads'!$1:$1048576, MATCH(Survival_Data!C249,'Towns Complete Island Erads'!A:A,0), 6)</f>
        <v>#N/A</v>
      </c>
      <c r="E249" s="5">
        <f t="shared" si="15"/>
        <v>117</v>
      </c>
      <c r="F249" s="22">
        <f t="shared" si="16"/>
        <v>0</v>
      </c>
      <c r="G249" s="3" t="str">
        <f t="shared" si="17"/>
        <v>Right Censored</v>
      </c>
      <c r="H249" s="24" t="e">
        <f>INDEX(#REF!, MATCH(C249,#REF!,0), 6)</f>
        <v>#REF!</v>
      </c>
      <c r="I249" s="5">
        <v>6.7446761983099996</v>
      </c>
      <c r="J249" s="24" t="e">
        <f>INDEX(#REF!, MATCH(C249,#REF!,0),15)</f>
        <v>#REF!</v>
      </c>
      <c r="K249" s="8" t="e">
        <f>INDEX([3]Sheet1!$1:$1048576, MATCH(C249,[3]Sheet1!$B:$B,0), 5)</f>
        <v>#N/A</v>
      </c>
      <c r="L249" s="8" t="e">
        <f>INDEX(#REF!, MATCH(C249,#REF!, 0), 8)</f>
        <v>#REF!</v>
      </c>
      <c r="M249" s="27">
        <v>-46.569322999999997</v>
      </c>
      <c r="N249" s="9"/>
      <c r="O249" s="9"/>
      <c r="P249" s="9"/>
      <c r="Q249" s="67" t="e">
        <f>INDEX(#REF!, MATCH(C249,#REF!,0), 3)</f>
        <v>#REF!</v>
      </c>
      <c r="R249" s="9">
        <v>0</v>
      </c>
      <c r="S249" s="27">
        <f t="shared" si="18"/>
        <v>0</v>
      </c>
    </row>
    <row r="250" spans="1:19" x14ac:dyDescent="0.25">
      <c r="A250" s="49">
        <v>249</v>
      </c>
      <c r="B250" s="3" t="s">
        <v>427</v>
      </c>
      <c r="C250" s="3">
        <v>940</v>
      </c>
      <c r="D250" s="5">
        <f>INDEX('Towns Complete Island Erads'!$1:$1048576, MATCH(Survival_Data!C250,'Towns Complete Island Erads'!A:A,0), 6)</f>
        <v>2006</v>
      </c>
      <c r="E250" s="5">
        <f t="shared" si="15"/>
        <v>106</v>
      </c>
      <c r="F250" s="22">
        <f t="shared" si="16"/>
        <v>1</v>
      </c>
      <c r="G250" s="3" t="str">
        <f t="shared" si="17"/>
        <v>Uncensored</v>
      </c>
      <c r="H250" s="24" t="e">
        <f>INDEX(#REF!, MATCH(C250,#REF!,0), 6)</f>
        <v>#REF!</v>
      </c>
      <c r="I250" s="5">
        <v>28.695259911899999</v>
      </c>
      <c r="J250" s="24" t="e">
        <f>INDEX(#REF!, MATCH(C250,#REF!,0),15)</f>
        <v>#REF!</v>
      </c>
      <c r="K250" s="8">
        <f>INDEX([3]Sheet1!$1:$1048576, MATCH(C250,[3]Sheet1!$B:$B,0), 5)</f>
        <v>-47.220083000000002</v>
      </c>
      <c r="L250" s="8" t="e">
        <f>INDEX(#REF!, MATCH(C250,#REF!, 0), 8)</f>
        <v>#REF!</v>
      </c>
      <c r="M250" s="27">
        <f>IF(ISNUMBER(L250),L250,IF(ISNUMBER(K250),K250,IF(ISNUMBER(J250),J250,L250)))</f>
        <v>-47.220083000000002</v>
      </c>
      <c r="N250" s="9"/>
      <c r="O250" s="9"/>
      <c r="P250" s="9"/>
      <c r="Q250" s="67" t="e">
        <f>INDEX(#REF!, MATCH(C250,#REF!,0), 3)</f>
        <v>#REF!</v>
      </c>
      <c r="R250" s="9"/>
      <c r="S250" s="27">
        <f t="shared" si="18"/>
        <v>0</v>
      </c>
    </row>
    <row r="251" spans="1:19" x14ac:dyDescent="0.25">
      <c r="A251" s="49">
        <v>250</v>
      </c>
      <c r="B251" s="3" t="s">
        <v>429</v>
      </c>
      <c r="C251" s="3">
        <v>5079</v>
      </c>
      <c r="D251" s="5">
        <f>INDEX('Towns Complete Island Erads'!$1:$1048576, MATCH(Survival_Data!C251,'Towns Complete Island Erads'!A:A,0), 6)</f>
        <v>1990</v>
      </c>
      <c r="E251" s="5">
        <f t="shared" si="15"/>
        <v>90</v>
      </c>
      <c r="F251" s="22">
        <f t="shared" si="16"/>
        <v>1</v>
      </c>
      <c r="G251" s="3" t="str">
        <f t="shared" si="17"/>
        <v>Uncensored</v>
      </c>
      <c r="H251" s="24" t="e">
        <f>INDEX(#REF!, MATCH(C251,#REF!,0), 6)</f>
        <v>#REF!</v>
      </c>
      <c r="I251" s="5">
        <v>25.6585323788</v>
      </c>
      <c r="J251" s="24" t="e">
        <f>INDEX(#REF!, MATCH(C251,#REF!,0),15)</f>
        <v>#REF!</v>
      </c>
      <c r="K251" s="8">
        <f>INDEX([3]Sheet1!$1:$1048576, MATCH(C251,[3]Sheet1!$B:$B,0), 5)</f>
        <v>-41.259194000000001</v>
      </c>
      <c r="L251" s="8" t="e">
        <f>INDEX(#REF!, MATCH(C251,#REF!, 0), 8)</f>
        <v>#REF!</v>
      </c>
      <c r="M251" s="27">
        <f>IF(ISNUMBER(L251),L251,IF(ISNUMBER(K251),K251,IF(ISNUMBER(J251),J251,L251)))</f>
        <v>-41.259194000000001</v>
      </c>
      <c r="N251" s="9"/>
      <c r="O251" s="9"/>
      <c r="P251" s="9"/>
      <c r="Q251" s="67" t="e">
        <f>INDEX(#REF!, MATCH(C251,#REF!,0), 3)</f>
        <v>#REF!</v>
      </c>
      <c r="R251" s="9"/>
      <c r="S251" s="27">
        <f t="shared" si="18"/>
        <v>0</v>
      </c>
    </row>
    <row r="252" spans="1:19" x14ac:dyDescent="0.25">
      <c r="A252" s="49">
        <v>251</v>
      </c>
      <c r="B252" s="3" t="s">
        <v>431</v>
      </c>
      <c r="C252" s="3">
        <v>1834</v>
      </c>
      <c r="D252" s="5" t="e">
        <f>INDEX('Towns Complete Island Erads'!$1:$1048576, MATCH(Survival_Data!C252,'Towns Complete Island Erads'!A:A,0), 6)</f>
        <v>#N/A</v>
      </c>
      <c r="E252" s="5">
        <f t="shared" si="15"/>
        <v>117</v>
      </c>
      <c r="F252" s="22">
        <f t="shared" si="16"/>
        <v>0</v>
      </c>
      <c r="G252" s="3" t="str">
        <f t="shared" si="17"/>
        <v>Right Censored</v>
      </c>
      <c r="H252" s="24" t="e">
        <f>INDEX(#REF!, MATCH(C252,#REF!,0), 6)</f>
        <v>#REF!</v>
      </c>
      <c r="I252" s="5">
        <v>8.0171580131199995</v>
      </c>
      <c r="J252" s="24" t="e">
        <f>INDEX(#REF!, MATCH(C252,#REF!,0),15)</f>
        <v>#REF!</v>
      </c>
      <c r="K252" s="8" t="e">
        <f>INDEX([3]Sheet1!$1:$1048576, MATCH(C252,[3]Sheet1!$B:$B,0), 5)</f>
        <v>#N/A</v>
      </c>
      <c r="L252" s="8" t="e">
        <f>INDEX(#REF!, MATCH(C252,#REF!, 0), 8)</f>
        <v>#REF!</v>
      </c>
      <c r="M252" s="27">
        <v>-46.803395000000002</v>
      </c>
      <c r="N252" s="9"/>
      <c r="O252" s="9"/>
      <c r="P252" s="9"/>
      <c r="Q252" s="67" t="e">
        <f>INDEX(#REF!, MATCH(C252,#REF!,0), 3)</f>
        <v>#REF!</v>
      </c>
      <c r="R252" s="68"/>
      <c r="S252" s="27">
        <f t="shared" si="18"/>
        <v>0</v>
      </c>
    </row>
    <row r="253" spans="1:19" x14ac:dyDescent="0.25">
      <c r="A253" s="49">
        <v>252</v>
      </c>
      <c r="B253" s="3" t="s">
        <v>432</v>
      </c>
      <c r="C253" s="3">
        <v>6796</v>
      </c>
      <c r="D253" s="5" t="e">
        <f>INDEX('Towns Complete Island Erads'!$1:$1048576, MATCH(Survival_Data!C253,'Towns Complete Island Erads'!A:A,0), 6)</f>
        <v>#N/A</v>
      </c>
      <c r="E253" s="5">
        <f t="shared" si="15"/>
        <v>117</v>
      </c>
      <c r="F253" s="22">
        <f t="shared" si="16"/>
        <v>0</v>
      </c>
      <c r="G253" s="3" t="str">
        <f t="shared" si="17"/>
        <v>Right Censored</v>
      </c>
      <c r="H253" s="24" t="e">
        <f>INDEX(#REF!, MATCH(C253,#REF!,0), 6)</f>
        <v>#REF!</v>
      </c>
      <c r="I253" s="5">
        <v>4.0359435012400002</v>
      </c>
      <c r="J253" s="24" t="e">
        <f>INDEX(#REF!, MATCH(C253,#REF!,0),15)</f>
        <v>#REF!</v>
      </c>
      <c r="K253" s="8" t="e">
        <f>INDEX([3]Sheet1!$1:$1048576, MATCH(C253,[3]Sheet1!$B:$B,0), 5)</f>
        <v>#N/A</v>
      </c>
      <c r="L253" s="8" t="e">
        <f>INDEX(#REF!, MATCH(C253,#REF!, 0), 8)</f>
        <v>#REF!</v>
      </c>
      <c r="M253" s="27">
        <v>-36.461978000000002</v>
      </c>
      <c r="N253" s="9"/>
      <c r="O253" s="9"/>
      <c r="P253" s="9"/>
      <c r="Q253" s="67" t="e">
        <f>INDEX(#REF!, MATCH(C253,#REF!,0), 3)</f>
        <v>#REF!</v>
      </c>
      <c r="R253" s="9">
        <v>0</v>
      </c>
      <c r="S253" s="27">
        <f t="shared" si="18"/>
        <v>0</v>
      </c>
    </row>
    <row r="254" spans="1:19" x14ac:dyDescent="0.25">
      <c r="A254" s="49">
        <v>253</v>
      </c>
      <c r="B254" s="3" t="s">
        <v>433</v>
      </c>
      <c r="C254" s="3">
        <v>2654</v>
      </c>
      <c r="D254" s="5" t="e">
        <f>INDEX('Towns Complete Island Erads'!$1:$1048576, MATCH(Survival_Data!C254,'Towns Complete Island Erads'!A:A,0), 6)</f>
        <v>#N/A</v>
      </c>
      <c r="E254" s="5">
        <f t="shared" si="15"/>
        <v>117</v>
      </c>
      <c r="F254" s="22">
        <f t="shared" si="16"/>
        <v>0</v>
      </c>
      <c r="G254" s="3" t="str">
        <f t="shared" si="17"/>
        <v>Right Censored</v>
      </c>
      <c r="H254" s="24" t="e">
        <f>INDEX(#REF!, MATCH(C254,#REF!,0), 6)</f>
        <v>#REF!</v>
      </c>
      <c r="I254" s="5">
        <v>59.998307645099999</v>
      </c>
      <c r="J254" s="24" t="e">
        <f>INDEX(#REF!, MATCH(C254,#REF!,0),15)</f>
        <v>#REF!</v>
      </c>
      <c r="K254" s="8" t="e">
        <f>INDEX([3]Sheet1!$1:$1048576, MATCH(C254,[3]Sheet1!$B:$B,0), 5)</f>
        <v>#N/A</v>
      </c>
      <c r="L254" s="8" t="e">
        <f>INDEX(#REF!, MATCH(C254,#REF!, 0), 8)</f>
        <v>#REF!</v>
      </c>
      <c r="M254" s="27" t="e">
        <f>IF(ISNUMBER(L254),L254,IF(ISNUMBER(K254),K254,IF(ISNUMBER(J254),J254,L254)))</f>
        <v>#REF!</v>
      </c>
      <c r="N254" s="9"/>
      <c r="O254" s="9"/>
      <c r="P254" s="9"/>
      <c r="Q254" s="67" t="e">
        <f>INDEX(#REF!, MATCH(C254,#REF!,0), 3)</f>
        <v>#REF!</v>
      </c>
      <c r="R254" s="9"/>
      <c r="S254" s="27">
        <f t="shared" si="18"/>
        <v>0</v>
      </c>
    </row>
    <row r="255" spans="1:19" x14ac:dyDescent="0.25">
      <c r="A255" s="49">
        <v>254</v>
      </c>
      <c r="B255" s="3" t="s">
        <v>435</v>
      </c>
      <c r="C255" s="3">
        <v>5744</v>
      </c>
      <c r="D255" s="5">
        <f>INDEX('Towns Complete Island Erads'!$1:$1048576, MATCH(Survival_Data!C255,'Towns Complete Island Erads'!A:A,0), 6)</f>
        <v>1925</v>
      </c>
      <c r="E255" s="5">
        <f t="shared" si="15"/>
        <v>25</v>
      </c>
      <c r="F255" s="22">
        <f t="shared" si="16"/>
        <v>1</v>
      </c>
      <c r="G255" s="3" t="str">
        <f t="shared" si="17"/>
        <v>Uncensored</v>
      </c>
      <c r="H255" s="24" t="e">
        <f>INDEX(#REF!, MATCH(C255,#REF!,0), 6)</f>
        <v>#REF!</v>
      </c>
      <c r="I255" s="5">
        <v>143.98294911100001</v>
      </c>
      <c r="J255" s="24" t="e">
        <f>INDEX(#REF!, MATCH(C255,#REF!,0),15)</f>
        <v>#REF!</v>
      </c>
      <c r="K255" s="8">
        <f>INDEX([3]Sheet1!$1:$1048576, MATCH(C255,[3]Sheet1!$B:$B,0), 5)</f>
        <v>-40.672527000000002</v>
      </c>
      <c r="L255" s="8" t="e">
        <f>INDEX(#REF!, MATCH(C255,#REF!, 0), 8)</f>
        <v>#REF!</v>
      </c>
      <c r="M255" s="27">
        <f>IF(ISNUMBER(L255),L255,IF(ISNUMBER(K255),K255,IF(ISNUMBER(J255),J255,L255)))</f>
        <v>-40.672527000000002</v>
      </c>
      <c r="N255" s="9"/>
      <c r="O255" s="9"/>
      <c r="P255" s="9"/>
      <c r="Q255" s="67" t="e">
        <f>INDEX(#REF!, MATCH(C255,#REF!,0), 3)</f>
        <v>#REF!</v>
      </c>
      <c r="R255" s="9"/>
      <c r="S255" s="27">
        <f t="shared" si="18"/>
        <v>0</v>
      </c>
    </row>
    <row r="256" spans="1:19" x14ac:dyDescent="0.25">
      <c r="A256" s="49">
        <v>255</v>
      </c>
      <c r="B256" s="3" t="s">
        <v>437</v>
      </c>
      <c r="C256" s="3">
        <v>8704</v>
      </c>
      <c r="D256" s="5" t="e">
        <f>INDEX('Towns Complete Island Erads'!$1:$1048576, MATCH(Survival_Data!C256,'Towns Complete Island Erads'!A:A,0), 6)</f>
        <v>#N/A</v>
      </c>
      <c r="E256" s="5">
        <f t="shared" si="15"/>
        <v>117</v>
      </c>
      <c r="F256" s="22">
        <f t="shared" si="16"/>
        <v>0</v>
      </c>
      <c r="G256" s="3" t="str">
        <f t="shared" si="17"/>
        <v>Right Censored</v>
      </c>
      <c r="H256" s="24" t="e">
        <f>INDEX(#REF!, MATCH(C256,#REF!,0), 6)</f>
        <v>#REF!</v>
      </c>
      <c r="I256" s="5">
        <v>112.47584755600001</v>
      </c>
      <c r="J256" s="24" t="e">
        <f>INDEX(#REF!, MATCH(C256,#REF!,0),15)</f>
        <v>#REF!</v>
      </c>
      <c r="K256" s="8" t="e">
        <f>INDEX([3]Sheet1!$1:$1048576, MATCH(C256,[3]Sheet1!$B:$B,0), 5)</f>
        <v>#N/A</v>
      </c>
      <c r="L256" s="8" t="e">
        <f>INDEX(#REF!, MATCH(C256,#REF!, 0), 8)</f>
        <v>#REF!</v>
      </c>
      <c r="M256" s="27" t="e">
        <f>IF(ISNUMBER(L256),L256,IF(ISNUMBER(K256),K256,IF(ISNUMBER(J256),J256,L256)))</f>
        <v>#REF!</v>
      </c>
      <c r="N256" s="9"/>
      <c r="O256" s="9"/>
      <c r="P256" s="9"/>
      <c r="Q256" s="67" t="e">
        <f>INDEX(#REF!, MATCH(C256,#REF!,0), 3)</f>
        <v>#REF!</v>
      </c>
      <c r="R256" s="9"/>
      <c r="S256" s="27">
        <f t="shared" si="18"/>
        <v>0</v>
      </c>
    </row>
    <row r="257" spans="1:22" x14ac:dyDescent="0.25">
      <c r="A257" s="49">
        <v>256</v>
      </c>
      <c r="B257" s="3" t="s">
        <v>439</v>
      </c>
      <c r="C257" s="3">
        <v>31</v>
      </c>
      <c r="D257" s="5" t="e">
        <f>INDEX('Towns Complete Island Erads'!$1:$1048576, MATCH(Survival_Data!C257,'Towns Complete Island Erads'!A:A,0), 6)</f>
        <v>#N/A</v>
      </c>
      <c r="E257" s="5">
        <f t="shared" si="15"/>
        <v>117</v>
      </c>
      <c r="F257" s="22">
        <f t="shared" si="16"/>
        <v>0</v>
      </c>
      <c r="G257" s="3" t="str">
        <f t="shared" si="17"/>
        <v>Right Censored</v>
      </c>
      <c r="H257" s="24" t="e">
        <f>INDEX(#REF!, MATCH(C257,#REF!,0), 6)</f>
        <v>#REF!</v>
      </c>
      <c r="I257" s="5">
        <v>168537.541917</v>
      </c>
      <c r="J257" s="24" t="e">
        <f>INDEX(#REF!, MATCH(C257,#REF!,0),15)</f>
        <v>#REF!</v>
      </c>
      <c r="K257" s="8" t="e">
        <f>INDEX([3]Sheet1!$1:$1048576, MATCH(C257,[3]Sheet1!$B:$B,0), 5)</f>
        <v>#N/A</v>
      </c>
      <c r="L257" s="8" t="e">
        <f>INDEX(#REF!, MATCH(C257,#REF!, 0), 8)</f>
        <v>#REF!</v>
      </c>
      <c r="M257" s="27" t="e">
        <f>IF(ISNUMBER(L257),L257,IF(ISNUMBER(K257),K257,IF(ISNUMBER(J257),J257,L257)))</f>
        <v>#REF!</v>
      </c>
      <c r="N257" s="9"/>
      <c r="O257" s="9"/>
      <c r="P257" s="9"/>
      <c r="Q257" s="67" t="e">
        <f>INDEX(#REF!, MATCH(C257,#REF!,0), 3)</f>
        <v>#REF!</v>
      </c>
      <c r="R257" s="9"/>
      <c r="S257" s="27">
        <f t="shared" si="18"/>
        <v>0</v>
      </c>
    </row>
    <row r="258" spans="1:22" x14ac:dyDescent="0.25">
      <c r="A258" s="49">
        <v>257</v>
      </c>
      <c r="B258" s="3" t="s">
        <v>441</v>
      </c>
      <c r="C258" s="3">
        <v>3534</v>
      </c>
      <c r="D258" s="5" t="e">
        <f>INDEX('Towns Complete Island Erads'!$1:$1048576, MATCH(Survival_Data!C258,'Towns Complete Island Erads'!A:A,0), 6)</f>
        <v>#N/A</v>
      </c>
      <c r="E258" s="5">
        <f t="shared" si="15"/>
        <v>117</v>
      </c>
      <c r="F258" s="22">
        <f t="shared" si="16"/>
        <v>0</v>
      </c>
      <c r="G258" s="3" t="str">
        <f t="shared" si="17"/>
        <v>Right Censored</v>
      </c>
      <c r="H258" s="24" t="e">
        <f>INDEX(#REF!, MATCH(C258,#REF!,0), 6)</f>
        <v>#REF!</v>
      </c>
      <c r="I258" s="5">
        <v>10.1536595625</v>
      </c>
      <c r="J258" s="24" t="e">
        <f>INDEX(#REF!, MATCH(C258,#REF!,0),15)</f>
        <v>#REF!</v>
      </c>
      <c r="K258" s="8" t="e">
        <f>INDEX([3]Sheet1!$1:$1048576, MATCH(C258,[3]Sheet1!$B:$B,0), 5)</f>
        <v>#N/A</v>
      </c>
      <c r="L258" s="8" t="e">
        <f>INDEX(#REF!, MATCH(C258,#REF!, 0), 8)</f>
        <v>#REF!</v>
      </c>
      <c r="M258" s="27">
        <v>-45.765855000000002</v>
      </c>
      <c r="N258" s="9"/>
      <c r="O258" s="9"/>
      <c r="P258" s="9"/>
      <c r="Q258" s="67" t="e">
        <f>INDEX(#REF!, MATCH(C258,#REF!,0), 3)</f>
        <v>#REF!</v>
      </c>
      <c r="R258" s="9">
        <v>0</v>
      </c>
      <c r="S258" s="27">
        <f t="shared" si="18"/>
        <v>0</v>
      </c>
    </row>
    <row r="259" spans="1:22" x14ac:dyDescent="0.25">
      <c r="A259" s="49">
        <v>258</v>
      </c>
      <c r="B259" s="3" t="s">
        <v>443</v>
      </c>
      <c r="C259" s="3">
        <v>4330</v>
      </c>
      <c r="D259" s="5" t="e">
        <f>INDEX('Towns Complete Island Erads'!$1:$1048576, MATCH(Survival_Data!C259,'Towns Complete Island Erads'!A:A,0), 6)</f>
        <v>#N/A</v>
      </c>
      <c r="E259" s="5">
        <f t="shared" si="15"/>
        <v>117</v>
      </c>
      <c r="F259" s="22">
        <f t="shared" si="16"/>
        <v>0</v>
      </c>
      <c r="G259" s="3" t="str">
        <f t="shared" si="17"/>
        <v>Right Censored</v>
      </c>
      <c r="H259" s="24" t="e">
        <f>INDEX(#REF!, MATCH(C259,#REF!,0), 6)</f>
        <v>#REF!</v>
      </c>
      <c r="I259" s="5">
        <v>12.0168424857</v>
      </c>
      <c r="J259" s="24" t="e">
        <f>INDEX(#REF!, MATCH(C259,#REF!,0),15)</f>
        <v>#REF!</v>
      </c>
      <c r="K259" s="8" t="e">
        <f>INDEX([3]Sheet1!$1:$1048576, MATCH(C259,[3]Sheet1!$B:$B,0), 5)</f>
        <v>#N/A</v>
      </c>
      <c r="L259" s="8" t="e">
        <f>INDEX(#REF!, MATCH(C259,#REF!, 0), 8)</f>
        <v>#REF!</v>
      </c>
      <c r="M259" s="27">
        <v>-45.004686</v>
      </c>
      <c r="N259" s="9"/>
      <c r="O259" s="9"/>
      <c r="P259" s="9"/>
      <c r="Q259" s="67" t="e">
        <f>INDEX(#REF!, MATCH(C259,#REF!,0), 3)</f>
        <v>#REF!</v>
      </c>
      <c r="R259" s="9">
        <v>0</v>
      </c>
      <c r="S259" s="27">
        <f t="shared" si="18"/>
        <v>0</v>
      </c>
    </row>
    <row r="260" spans="1:22" x14ac:dyDescent="0.25">
      <c r="A260" s="49">
        <v>259</v>
      </c>
      <c r="B260" s="43" t="s">
        <v>445</v>
      </c>
      <c r="C260" s="43">
        <v>6363</v>
      </c>
      <c r="D260" s="5" t="str">
        <f>INDEX('Towns Complete Island Erads'!$1:$1048576, MATCH(Survival_Data!C260,'Towns Complete Island Erads'!A:A,0), 6)</f>
        <v>unknown</v>
      </c>
      <c r="E260" s="5" t="str">
        <f t="shared" si="15"/>
        <v>unknown</v>
      </c>
      <c r="F260" s="43">
        <f t="shared" si="16"/>
        <v>1</v>
      </c>
      <c r="G260" s="43" t="s">
        <v>792</v>
      </c>
      <c r="H260" s="44" t="e">
        <f>INDEX(#REF!, MATCH(C260,#REF!,0), 6)</f>
        <v>#REF!</v>
      </c>
      <c r="I260" s="42">
        <v>6.08526064531</v>
      </c>
      <c r="J260" s="44" t="e">
        <f>INDEX(#REF!, MATCH(C260,#REF!,0),15)</f>
        <v>#REF!</v>
      </c>
      <c r="K260" s="41">
        <f>INDEX([3]Sheet1!$1:$1048576, MATCH(C260,[3]Sheet1!$B:$B,0), 5)</f>
        <v>-36.790097000000003</v>
      </c>
      <c r="L260" s="41" t="e">
        <f>INDEX(#REF!, MATCH(C260,#REF!, 0), 8)</f>
        <v>#REF!</v>
      </c>
      <c r="M260" s="45">
        <f>IF(ISNUMBER(L260),L260,IF(ISNUMBER(K260),K260,IF(ISNUMBER(J260),J260,L260)))</f>
        <v>-36.790097000000003</v>
      </c>
      <c r="N260" s="61"/>
      <c r="O260" s="61"/>
      <c r="P260" s="61"/>
      <c r="Q260" s="67" t="e">
        <f>INDEX(#REF!, MATCH(C260,#REF!,0), 3)</f>
        <v>#REF!</v>
      </c>
      <c r="R260" s="9"/>
      <c r="S260" s="27">
        <f t="shared" si="18"/>
        <v>0</v>
      </c>
      <c r="T260" s="43"/>
      <c r="U260" s="43"/>
      <c r="V260" s="43"/>
    </row>
    <row r="261" spans="1:22" x14ac:dyDescent="0.25">
      <c r="A261" s="49">
        <v>260</v>
      </c>
      <c r="B261" s="3" t="s">
        <v>446</v>
      </c>
      <c r="C261" s="3">
        <v>5246</v>
      </c>
      <c r="D261" s="5" t="e">
        <f>INDEX('Towns Complete Island Erads'!$1:$1048576, MATCH(Survival_Data!C261,'Towns Complete Island Erads'!A:A,0), 6)</f>
        <v>#N/A</v>
      </c>
      <c r="E261" s="5">
        <f t="shared" ref="E261:E323" si="19">IF(ISNUMBER(D261),D261-1900,IF(ISTEXT(D261),D261,IF(ISNA(D261),117,D261)))</f>
        <v>117</v>
      </c>
      <c r="F261" s="22">
        <f t="shared" ref="F261:F323" si="20">IF(AND(E261=117, ISNA(D261)), 0,1)</f>
        <v>0</v>
      </c>
      <c r="G261" s="3" t="str">
        <f t="shared" ref="G261:G323" si="21">IF(OR(F261=0, ISTEXT(E261)), "Right Censored", "Uncensored")</f>
        <v>Right Censored</v>
      </c>
      <c r="H261" s="24" t="e">
        <f>INDEX(#REF!, MATCH(C261,#REF!,0), 6)</f>
        <v>#REF!</v>
      </c>
      <c r="I261" s="5">
        <v>34.470963766200001</v>
      </c>
      <c r="J261" s="24" t="e">
        <f>INDEX(#REF!, MATCH(C261,#REF!,0),15)</f>
        <v>#REF!</v>
      </c>
      <c r="K261" s="8" t="e">
        <f>INDEX([3]Sheet1!$1:$1048576, MATCH(C261,[3]Sheet1!$B:$B,0), 5)</f>
        <v>#N/A</v>
      </c>
      <c r="L261" s="8" t="e">
        <f>INDEX(#REF!, MATCH(C261,#REF!, 0), 8)</f>
        <v>#REF!</v>
      </c>
      <c r="M261" s="27" t="e">
        <f>IF(ISNUMBER(L261),L261,IF(ISNUMBER(K261),K261,IF(ISNUMBER(J261),J261,L261)))</f>
        <v>#REF!</v>
      </c>
      <c r="N261" s="9"/>
      <c r="O261" s="9"/>
      <c r="P261" s="9"/>
      <c r="Q261" s="67" t="e">
        <f>INDEX(#REF!, MATCH(C261,#REF!,0), 3)</f>
        <v>#REF!</v>
      </c>
      <c r="R261" s="9"/>
      <c r="S261" s="27">
        <f t="shared" ref="S261:S323" si="22">IF(ISERROR(Q261),R261,Q261)</f>
        <v>0</v>
      </c>
    </row>
    <row r="262" spans="1:22" x14ac:dyDescent="0.25">
      <c r="A262" s="49">
        <v>261</v>
      </c>
      <c r="B262" s="8" t="s">
        <v>448</v>
      </c>
      <c r="C262" s="8">
        <v>5258</v>
      </c>
      <c r="D262" s="5" t="e">
        <f>INDEX('Towns Complete Island Erads'!$1:$1048576, MATCH(Survival_Data!C262,'Towns Complete Island Erads'!A:A,0), 6)</f>
        <v>#N/A</v>
      </c>
      <c r="E262" s="5">
        <f t="shared" si="19"/>
        <v>117</v>
      </c>
      <c r="F262" s="22">
        <f t="shared" si="20"/>
        <v>0</v>
      </c>
      <c r="G262" s="3" t="str">
        <f t="shared" si="21"/>
        <v>Right Censored</v>
      </c>
      <c r="H262" s="24" t="e">
        <f>INDEX(#REF!, MATCH(C262,#REF!,0), 6)</f>
        <v>#REF!</v>
      </c>
      <c r="I262" s="5">
        <v>21.083638832999998</v>
      </c>
      <c r="J262" s="24" t="e">
        <f>INDEX(#REF!, MATCH(C262,#REF!,0),15)</f>
        <v>#REF!</v>
      </c>
      <c r="K262" s="8" t="e">
        <f>INDEX([3]Sheet1!$1:$1048576, MATCH(C262,[3]Sheet1!$B:$B,0), 5)</f>
        <v>#N/A</v>
      </c>
      <c r="L262" s="8" t="e">
        <f>INDEX(#REF!, MATCH(C262,#REF!, 0), 8)</f>
        <v>#REF!</v>
      </c>
      <c r="M262" s="27" t="e">
        <f t="shared" ref="M262:M324" si="23">IF(ISNUMBER(L262),L262,IF(ISNUMBER(K262),K262,IF(ISNUMBER(J262),J262,L262)))</f>
        <v>#REF!</v>
      </c>
      <c r="N262" s="9"/>
      <c r="O262" s="9"/>
      <c r="P262" s="9"/>
      <c r="Q262" s="67" t="e">
        <f>INDEX(#REF!, MATCH(C262,#REF!,0), 3)</f>
        <v>#REF!</v>
      </c>
      <c r="R262" s="9"/>
      <c r="S262" s="27">
        <f t="shared" si="22"/>
        <v>0</v>
      </c>
    </row>
    <row r="263" spans="1:22" x14ac:dyDescent="0.25">
      <c r="A263" s="49">
        <v>262</v>
      </c>
      <c r="B263" s="3" t="s">
        <v>450</v>
      </c>
      <c r="C263" s="3">
        <v>6767</v>
      </c>
      <c r="D263" s="5" t="e">
        <f>INDEX('Towns Complete Island Erads'!$1:$1048576, MATCH(Survival_Data!C263,'Towns Complete Island Erads'!A:A,0), 6)</f>
        <v>#N/A</v>
      </c>
      <c r="E263" s="5">
        <f t="shared" si="19"/>
        <v>117</v>
      </c>
      <c r="F263" s="22">
        <f t="shared" si="20"/>
        <v>0</v>
      </c>
      <c r="G263" s="3" t="str">
        <f t="shared" si="21"/>
        <v>Right Censored</v>
      </c>
      <c r="H263" s="24" t="e">
        <f>INDEX(#REF!, MATCH(C263,#REF!,0), 6)</f>
        <v>#REF!</v>
      </c>
      <c r="I263" s="5">
        <v>4.15722733531</v>
      </c>
      <c r="J263" s="24" t="e">
        <f>INDEX(#REF!, MATCH(C263,#REF!,0),15)</f>
        <v>#REF!</v>
      </c>
      <c r="K263" s="8" t="e">
        <f>INDEX([3]Sheet1!$1:$1048576, MATCH(C263,[3]Sheet1!$B:$B,0), 5)</f>
        <v>#N/A</v>
      </c>
      <c r="L263" s="8" t="e">
        <f>INDEX(#REF!, MATCH(C263,#REF!, 0), 8)</f>
        <v>#REF!</v>
      </c>
      <c r="M263" s="27" t="e">
        <f t="shared" si="23"/>
        <v>#REF!</v>
      </c>
      <c r="N263" s="9"/>
      <c r="O263" s="9"/>
      <c r="P263" s="9"/>
      <c r="Q263" s="67" t="e">
        <f>INDEX(#REF!, MATCH(C263,#REF!,0), 3)</f>
        <v>#REF!</v>
      </c>
      <c r="R263" s="9"/>
      <c r="S263" s="27">
        <f t="shared" si="22"/>
        <v>0</v>
      </c>
    </row>
    <row r="264" spans="1:22" x14ac:dyDescent="0.25">
      <c r="A264" s="49">
        <v>263</v>
      </c>
      <c r="B264" s="3" t="s">
        <v>452</v>
      </c>
      <c r="C264" s="3">
        <v>5932</v>
      </c>
      <c r="D264" s="5" t="e">
        <f>INDEX('Towns Complete Island Erads'!$1:$1048576, MATCH(Survival_Data!C264,'Towns Complete Island Erads'!A:A,0), 6)</f>
        <v>#N/A</v>
      </c>
      <c r="E264" s="5">
        <f t="shared" si="19"/>
        <v>117</v>
      </c>
      <c r="F264" s="22">
        <f t="shared" si="20"/>
        <v>0</v>
      </c>
      <c r="G264" s="3" t="str">
        <f t="shared" si="21"/>
        <v>Right Censored</v>
      </c>
      <c r="H264" s="24" t="e">
        <f>INDEX(#REF!, MATCH(C264,#REF!,0), 6)</f>
        <v>#REF!</v>
      </c>
      <c r="I264" s="5">
        <v>14.870369628900001</v>
      </c>
      <c r="J264" s="24" t="e">
        <f>INDEX(#REF!, MATCH(C264,#REF!,0),15)</f>
        <v>#REF!</v>
      </c>
      <c r="K264" s="8" t="e">
        <f>INDEX([3]Sheet1!$1:$1048576, MATCH(C264,[3]Sheet1!$B:$B,0), 5)</f>
        <v>#N/A</v>
      </c>
      <c r="L264" s="8" t="e">
        <f>INDEX(#REF!, MATCH(C264,#REF!, 0), 8)</f>
        <v>#REF!</v>
      </c>
      <c r="M264" s="27">
        <v>-38.101689999999998</v>
      </c>
      <c r="N264" s="9"/>
      <c r="O264" s="9"/>
      <c r="P264" s="9"/>
      <c r="Q264" s="67" t="e">
        <f>INDEX(#REF!, MATCH(C264,#REF!,0), 3)</f>
        <v>#REF!</v>
      </c>
      <c r="R264" s="68"/>
      <c r="S264" s="27">
        <f t="shared" si="22"/>
        <v>0</v>
      </c>
    </row>
    <row r="265" spans="1:22" x14ac:dyDescent="0.25">
      <c r="A265" s="49">
        <v>264</v>
      </c>
      <c r="B265" s="3" t="s">
        <v>453</v>
      </c>
      <c r="C265" s="3">
        <v>4973</v>
      </c>
      <c r="D265" s="5" t="e">
        <f>INDEX('Towns Complete Island Erads'!$1:$1048576, MATCH(Survival_Data!C265,'Towns Complete Island Erads'!A:A,0), 6)</f>
        <v>#N/A</v>
      </c>
      <c r="E265" s="5">
        <f t="shared" si="19"/>
        <v>117</v>
      </c>
      <c r="F265" s="22">
        <f t="shared" si="20"/>
        <v>0</v>
      </c>
      <c r="G265" s="3" t="str">
        <f t="shared" si="21"/>
        <v>Right Censored</v>
      </c>
      <c r="H265" s="24" t="e">
        <f>INDEX(#REF!, MATCH(C265,#REF!,0), 6)</f>
        <v>#REF!</v>
      </c>
      <c r="I265" s="5">
        <v>20.4943958237</v>
      </c>
      <c r="J265" s="24" t="e">
        <f>INDEX(#REF!, MATCH(C265,#REF!,0),15)</f>
        <v>#REF!</v>
      </c>
      <c r="K265" s="8" t="e">
        <f>INDEX([3]Sheet1!$1:$1048576, MATCH(C265,[3]Sheet1!$B:$B,0), 5)</f>
        <v>#N/A</v>
      </c>
      <c r="L265" s="8" t="e">
        <f>INDEX(#REF!, MATCH(C265,#REF!, 0), 8)</f>
        <v>#REF!</v>
      </c>
      <c r="M265" s="27">
        <v>-41.532302000000001</v>
      </c>
      <c r="N265" s="9"/>
      <c r="O265" s="9"/>
      <c r="P265" s="9"/>
      <c r="Q265" s="67" t="e">
        <f>INDEX(#REF!, MATCH(C265,#REF!,0), 3)</f>
        <v>#REF!</v>
      </c>
      <c r="R265" s="68"/>
      <c r="S265" s="27">
        <f t="shared" si="22"/>
        <v>0</v>
      </c>
    </row>
    <row r="266" spans="1:22" x14ac:dyDescent="0.25">
      <c r="A266" s="49">
        <v>265</v>
      </c>
      <c r="B266" s="3" t="s">
        <v>454</v>
      </c>
      <c r="C266" s="3">
        <v>1326</v>
      </c>
      <c r="D266" s="5" t="e">
        <f>INDEX('Towns Complete Island Erads'!$1:$1048576, MATCH(Survival_Data!C266,'Towns Complete Island Erads'!A:A,0), 6)</f>
        <v>#N/A</v>
      </c>
      <c r="E266" s="5">
        <f t="shared" si="19"/>
        <v>117</v>
      </c>
      <c r="F266" s="22">
        <f t="shared" si="20"/>
        <v>0</v>
      </c>
      <c r="G266" s="3" t="str">
        <f t="shared" si="21"/>
        <v>Right Censored</v>
      </c>
      <c r="H266" s="24" t="e">
        <f>INDEX(#REF!, MATCH(C266,#REF!,0), 6)</f>
        <v>#REF!</v>
      </c>
      <c r="I266" s="5">
        <v>20.811916294500001</v>
      </c>
      <c r="J266" s="24" t="e">
        <f>INDEX(#REF!, MATCH(C266,#REF!,0),15)</f>
        <v>#REF!</v>
      </c>
      <c r="K266" s="8" t="e">
        <f>INDEX([3]Sheet1!$1:$1048576, MATCH(C266,[3]Sheet1!$B:$B,0), 5)</f>
        <v>#N/A</v>
      </c>
      <c r="L266" s="8" t="e">
        <f>INDEX(#REF!, MATCH(C266,#REF!, 0), 8)</f>
        <v>#REF!</v>
      </c>
      <c r="M266" s="27">
        <v>-47.073428999999997</v>
      </c>
      <c r="N266" s="9"/>
      <c r="O266" s="9"/>
      <c r="P266" s="9"/>
      <c r="Q266" s="67" t="e">
        <f>INDEX(#REF!, MATCH(C266,#REF!,0), 3)</f>
        <v>#REF!</v>
      </c>
      <c r="R266" s="9">
        <v>0</v>
      </c>
      <c r="S266" s="27">
        <f t="shared" si="22"/>
        <v>0</v>
      </c>
    </row>
    <row r="267" spans="1:22" x14ac:dyDescent="0.25">
      <c r="A267" s="49">
        <v>266</v>
      </c>
      <c r="B267" s="3" t="s">
        <v>455</v>
      </c>
      <c r="C267" s="3">
        <v>434</v>
      </c>
      <c r="D267" s="5">
        <f>INDEX('Towns Complete Island Erads'!$1:$1048576, MATCH(Survival_Data!C267,'Towns Complete Island Erads'!A:A,0), 6)</f>
        <v>1993</v>
      </c>
      <c r="E267" s="5">
        <f t="shared" si="19"/>
        <v>93</v>
      </c>
      <c r="F267" s="22">
        <f t="shared" si="20"/>
        <v>1</v>
      </c>
      <c r="G267" s="3" t="str">
        <f t="shared" si="21"/>
        <v>Uncensored</v>
      </c>
      <c r="H267" s="24" t="e">
        <f>INDEX(#REF!, MATCH(C267,#REF!,0), 6)</f>
        <v>#REF!</v>
      </c>
      <c r="I267" s="5">
        <v>187.64661516000001</v>
      </c>
      <c r="J267" s="24" t="e">
        <f>INDEX(#REF!, MATCH(C267,#REF!,0),15)</f>
        <v>#REF!</v>
      </c>
      <c r="K267" s="8">
        <f>INDEX([3]Sheet1!$1:$1048576, MATCH(C267,[3]Sheet1!$B:$B,0), 5)</f>
        <v>-36.602930000000001</v>
      </c>
      <c r="L267" s="8" t="e">
        <f>INDEX(#REF!, MATCH(C267,#REF!, 0), 8)</f>
        <v>#REF!</v>
      </c>
      <c r="M267" s="27">
        <f t="shared" si="23"/>
        <v>-36.602930000000001</v>
      </c>
      <c r="N267" s="9"/>
      <c r="O267" s="9"/>
      <c r="P267" s="9"/>
      <c r="Q267" s="67" t="e">
        <f>INDEX(#REF!, MATCH(C267,#REF!,0), 3)</f>
        <v>#REF!</v>
      </c>
      <c r="R267" s="9"/>
      <c r="S267" s="27">
        <f t="shared" si="22"/>
        <v>0</v>
      </c>
    </row>
    <row r="268" spans="1:22" x14ac:dyDescent="0.25">
      <c r="A268" s="49">
        <v>267</v>
      </c>
      <c r="B268" s="3" t="s">
        <v>457</v>
      </c>
      <c r="C268" s="3">
        <v>5353</v>
      </c>
      <c r="D268" s="5">
        <f>INDEX('Towns Complete Island Erads'!$1:$1048576, MATCH(Survival_Data!C268,'Towns Complete Island Erads'!A:A,0), 6)</f>
        <v>1975</v>
      </c>
      <c r="E268" s="5">
        <f t="shared" si="19"/>
        <v>75</v>
      </c>
      <c r="F268" s="22">
        <f t="shared" si="20"/>
        <v>1</v>
      </c>
      <c r="G268" s="3" t="str">
        <f t="shared" si="21"/>
        <v>Uncensored</v>
      </c>
      <c r="H268" s="24" t="e">
        <f>INDEX(#REF!, MATCH(C268,#REF!,0), 6)</f>
        <v>#REF!</v>
      </c>
      <c r="I268" s="5">
        <v>23.496215629000002</v>
      </c>
      <c r="J268" s="24" t="e">
        <f>INDEX(#REF!, MATCH(C268,#REF!,0),15)</f>
        <v>#REF!</v>
      </c>
      <c r="K268" s="8">
        <f>INDEX([3]Sheet1!$1:$1048576, MATCH(C268,[3]Sheet1!$B:$B,0), 5)</f>
        <v>-40.951346999999998</v>
      </c>
      <c r="L268" s="8" t="e">
        <f>INDEX(#REF!, MATCH(C268,#REF!, 0), 8)</f>
        <v>#REF!</v>
      </c>
      <c r="M268" s="27">
        <f t="shared" si="23"/>
        <v>-40.951346999999998</v>
      </c>
      <c r="N268" s="9"/>
      <c r="O268" s="9"/>
      <c r="P268" s="9"/>
      <c r="Q268" s="67" t="e">
        <f>INDEX(#REF!, MATCH(C268,#REF!,0), 3)</f>
        <v>#REF!</v>
      </c>
      <c r="R268" s="9"/>
      <c r="S268" s="27">
        <f t="shared" si="22"/>
        <v>0</v>
      </c>
    </row>
    <row r="269" spans="1:22" x14ac:dyDescent="0.25">
      <c r="A269" s="49">
        <v>268</v>
      </c>
      <c r="B269" s="3" t="s">
        <v>459</v>
      </c>
      <c r="C269" s="3">
        <v>5475</v>
      </c>
      <c r="D269" s="5">
        <f>INDEX('Towns Complete Island Erads'!$1:$1048576, MATCH(Survival_Data!C269,'Towns Complete Island Erads'!A:A,0), 6)</f>
        <v>2007</v>
      </c>
      <c r="E269" s="5">
        <f t="shared" si="19"/>
        <v>107</v>
      </c>
      <c r="F269" s="22">
        <f t="shared" si="20"/>
        <v>1</v>
      </c>
      <c r="G269" s="3" t="str">
        <f t="shared" si="21"/>
        <v>Uncensored</v>
      </c>
      <c r="H269" s="24" t="e">
        <f>INDEX(#REF!, MATCH(C269,#REF!,0), 6)</f>
        <v>#REF!</v>
      </c>
      <c r="I269" s="5">
        <v>8.3323464675699999</v>
      </c>
      <c r="J269" s="24" t="e">
        <f>INDEX(#REF!, MATCH(C269,#REF!,0),15)</f>
        <v>#REF!</v>
      </c>
      <c r="K269" s="8">
        <f>INDEX([3]Sheet1!$1:$1048576, MATCH(C269,[3]Sheet1!$B:$B,0), 5)</f>
        <v>-40.890680000000003</v>
      </c>
      <c r="L269" s="8" t="e">
        <f>INDEX(#REF!, MATCH(C269,#REF!, 0), 8)</f>
        <v>#REF!</v>
      </c>
      <c r="M269" s="27">
        <f t="shared" si="23"/>
        <v>-40.890680000000003</v>
      </c>
      <c r="N269" s="9"/>
      <c r="O269" s="9"/>
      <c r="P269" s="9"/>
      <c r="Q269" s="67" t="e">
        <f>INDEX(#REF!, MATCH(C269,#REF!,0), 3)</f>
        <v>#REF!</v>
      </c>
      <c r="R269" s="9"/>
      <c r="S269" s="27">
        <f t="shared" si="22"/>
        <v>0</v>
      </c>
    </row>
    <row r="270" spans="1:22" x14ac:dyDescent="0.25">
      <c r="A270" s="49">
        <v>269</v>
      </c>
      <c r="B270" s="3" t="s">
        <v>460</v>
      </c>
      <c r="C270" s="3">
        <v>5518</v>
      </c>
      <c r="D270" s="5" t="e">
        <f>INDEX('Towns Complete Island Erads'!$1:$1048576, MATCH(Survival_Data!C270,'Towns Complete Island Erads'!A:A,0), 6)</f>
        <v>#N/A</v>
      </c>
      <c r="E270" s="5">
        <f t="shared" si="19"/>
        <v>117</v>
      </c>
      <c r="F270" s="22">
        <f t="shared" si="20"/>
        <v>0</v>
      </c>
      <c r="G270" s="3" t="str">
        <f t="shared" si="21"/>
        <v>Right Censored</v>
      </c>
      <c r="H270" s="24" t="e">
        <f>INDEX(#REF!, MATCH(C270,#REF!,0), 6)</f>
        <v>#REF!</v>
      </c>
      <c r="I270" s="5">
        <v>15.620933437</v>
      </c>
      <c r="J270" s="24" t="e">
        <f>INDEX(#REF!, MATCH(C270,#REF!,0),15)</f>
        <v>#REF!</v>
      </c>
      <c r="K270" s="8" t="e">
        <f>INDEX([3]Sheet1!$1:$1048576, MATCH(C270,[3]Sheet1!$B:$B,0), 5)</f>
        <v>#N/A</v>
      </c>
      <c r="L270" s="8" t="e">
        <f>INDEX(#REF!, MATCH(C270,#REF!, 0), 8)</f>
        <v>#REF!</v>
      </c>
      <c r="M270" s="27">
        <v>-40.838113</v>
      </c>
      <c r="N270" s="9"/>
      <c r="O270" s="9"/>
      <c r="P270" s="9"/>
      <c r="Q270" s="67" t="e">
        <f>INDEX(#REF!, MATCH(C270,#REF!,0), 3)</f>
        <v>#REF!</v>
      </c>
      <c r="R270" s="9">
        <v>0</v>
      </c>
      <c r="S270" s="27">
        <f t="shared" si="22"/>
        <v>0</v>
      </c>
    </row>
    <row r="271" spans="1:22" x14ac:dyDescent="0.25">
      <c r="A271" s="49">
        <v>270</v>
      </c>
      <c r="B271" s="3" t="s">
        <v>462</v>
      </c>
      <c r="C271" s="3">
        <v>2185</v>
      </c>
      <c r="D271" s="5" t="e">
        <f>INDEX('Towns Complete Island Erads'!$1:$1048576, MATCH(Survival_Data!C271,'Towns Complete Island Erads'!A:A,0), 6)</f>
        <v>#N/A</v>
      </c>
      <c r="E271" s="5">
        <f t="shared" si="19"/>
        <v>117</v>
      </c>
      <c r="F271" s="22">
        <f t="shared" si="20"/>
        <v>0</v>
      </c>
      <c r="G271" s="3" t="str">
        <f t="shared" si="21"/>
        <v>Right Censored</v>
      </c>
      <c r="H271" s="24" t="e">
        <f>INDEX(#REF!, MATCH(C271,#REF!,0), 6)</f>
        <v>#REF!</v>
      </c>
      <c r="I271" s="5">
        <v>9.58504829472</v>
      </c>
      <c r="J271" s="24" t="e">
        <f>INDEX(#REF!, MATCH(C271,#REF!,0),15)</f>
        <v>#REF!</v>
      </c>
      <c r="K271" s="8" t="e">
        <f>INDEX([3]Sheet1!$1:$1048576, MATCH(C271,[3]Sheet1!$B:$B,0), 5)</f>
        <v>#N/A</v>
      </c>
      <c r="L271" s="8" t="e">
        <f>INDEX(#REF!, MATCH(C271,#REF!, 0), 8)</f>
        <v>#REF!</v>
      </c>
      <c r="M271" s="27">
        <v>-46.502823999999997</v>
      </c>
      <c r="N271" s="9"/>
      <c r="O271" s="9"/>
      <c r="P271" s="9"/>
      <c r="Q271" s="67" t="e">
        <f>INDEX(#REF!, MATCH(C271,#REF!,0), 3)</f>
        <v>#REF!</v>
      </c>
      <c r="R271" s="9">
        <v>0</v>
      </c>
      <c r="S271" s="27">
        <f t="shared" si="22"/>
        <v>0</v>
      </c>
    </row>
    <row r="272" spans="1:22" x14ac:dyDescent="0.25">
      <c r="A272" s="49">
        <v>271</v>
      </c>
      <c r="B272" s="3" t="s">
        <v>463</v>
      </c>
      <c r="C272" s="3">
        <v>1591</v>
      </c>
      <c r="D272" s="5">
        <f>INDEX('Towns Complete Island Erads'!$1:$1048576, MATCH(Survival_Data!C272,'Towns Complete Island Erads'!A:A,0), 6)</f>
        <v>1997</v>
      </c>
      <c r="E272" s="5">
        <f t="shared" si="19"/>
        <v>97</v>
      </c>
      <c r="F272" s="22">
        <f t="shared" si="20"/>
        <v>1</v>
      </c>
      <c r="G272" s="3" t="str">
        <f t="shared" si="21"/>
        <v>Uncensored</v>
      </c>
      <c r="H272" s="24" t="e">
        <f>INDEX(#REF!, MATCH(C272,#REF!,0), 6)</f>
        <v>#REF!</v>
      </c>
      <c r="I272" s="5">
        <v>262.08477740199999</v>
      </c>
      <c r="J272" s="24" t="e">
        <f>INDEX(#REF!, MATCH(C272,#REF!,0),15)</f>
        <v>#REF!</v>
      </c>
      <c r="K272" s="8">
        <f>INDEX([3]Sheet1!$1:$1048576, MATCH(C272,[3]Sheet1!$B:$B,0), 5)</f>
        <v>-46.933292000000002</v>
      </c>
      <c r="L272" s="8" t="e">
        <f>INDEX(#REF!, MATCH(C272,#REF!, 0), 8)</f>
        <v>#REF!</v>
      </c>
      <c r="M272" s="27">
        <f t="shared" si="23"/>
        <v>-46.933292000000002</v>
      </c>
      <c r="N272" s="9"/>
      <c r="O272" s="9"/>
      <c r="P272" s="9"/>
      <c r="Q272" s="67" t="e">
        <f>INDEX(#REF!, MATCH(C272,#REF!,0), 3)</f>
        <v>#REF!</v>
      </c>
      <c r="R272" s="9"/>
      <c r="S272" s="27">
        <f t="shared" si="22"/>
        <v>0</v>
      </c>
    </row>
    <row r="273" spans="1:19" x14ac:dyDescent="0.25">
      <c r="A273" s="49">
        <v>272</v>
      </c>
      <c r="B273" s="3" t="s">
        <v>465</v>
      </c>
      <c r="C273" s="3">
        <v>3957</v>
      </c>
      <c r="D273" s="5" t="e">
        <f>INDEX('Towns Complete Island Erads'!$1:$1048576, MATCH(Survival_Data!C273,'Towns Complete Island Erads'!A:A,0), 6)</f>
        <v>#N/A</v>
      </c>
      <c r="E273" s="5">
        <f t="shared" si="19"/>
        <v>117</v>
      </c>
      <c r="F273" s="22">
        <f t="shared" si="20"/>
        <v>0</v>
      </c>
      <c r="G273" s="3" t="str">
        <f t="shared" si="21"/>
        <v>Right Censored</v>
      </c>
      <c r="H273" s="24" t="e">
        <f>INDEX(#REF!, MATCH(C273,#REF!,0), 6)</f>
        <v>#REF!</v>
      </c>
      <c r="I273" s="5">
        <v>21.637915573800001</v>
      </c>
      <c r="J273" s="24" t="e">
        <f>INDEX(#REF!, MATCH(C273,#REF!,0),15)</f>
        <v>#REF!</v>
      </c>
      <c r="K273" s="8" t="e">
        <f>INDEX([3]Sheet1!$1:$1048576, MATCH(C273,[3]Sheet1!$B:$B,0), 5)</f>
        <v>#N/A</v>
      </c>
      <c r="L273" s="8" t="e">
        <f>INDEX(#REF!, MATCH(C273,#REF!, 0), 8)</f>
        <v>#REF!</v>
      </c>
      <c r="M273" s="27">
        <v>-45.730739999999997</v>
      </c>
      <c r="N273" s="9"/>
      <c r="O273" s="9"/>
      <c r="P273" s="9"/>
      <c r="Q273" s="67" t="e">
        <f>INDEX(#REF!, MATCH(C273,#REF!,0), 3)</f>
        <v>#REF!</v>
      </c>
      <c r="R273" s="68"/>
      <c r="S273" s="27">
        <f t="shared" si="22"/>
        <v>0</v>
      </c>
    </row>
    <row r="274" spans="1:19" x14ac:dyDescent="0.25">
      <c r="A274" s="49">
        <v>273</v>
      </c>
      <c r="B274" s="3" t="s">
        <v>466</v>
      </c>
      <c r="C274" s="3">
        <v>3770</v>
      </c>
      <c r="D274" s="5" t="e">
        <f>INDEX('Towns Complete Island Erads'!$1:$1048576, MATCH(Survival_Data!C274,'Towns Complete Island Erads'!A:A,0), 6)</f>
        <v>#N/A</v>
      </c>
      <c r="E274" s="5">
        <f t="shared" si="19"/>
        <v>117</v>
      </c>
      <c r="F274" s="22">
        <f t="shared" si="20"/>
        <v>0</v>
      </c>
      <c r="G274" s="3" t="str">
        <f t="shared" si="21"/>
        <v>Right Censored</v>
      </c>
      <c r="H274" s="24" t="e">
        <f>INDEX(#REF!, MATCH(C274,#REF!,0), 6)</f>
        <v>#REF!</v>
      </c>
      <c r="I274" s="5">
        <v>13.5953403878</v>
      </c>
      <c r="J274" s="24" t="e">
        <f>INDEX(#REF!, MATCH(C274,#REF!,0),15)</f>
        <v>#REF!</v>
      </c>
      <c r="K274" s="8" t="e">
        <f>INDEX([3]Sheet1!$1:$1048576, MATCH(C274,[3]Sheet1!$B:$B,0), 5)</f>
        <v>#N/A</v>
      </c>
      <c r="L274" s="8" t="e">
        <f>INDEX(#REF!, MATCH(C274,#REF!, 0), 8)</f>
        <v>#REF!</v>
      </c>
      <c r="M274" s="27">
        <v>-45.688425000000002</v>
      </c>
      <c r="N274" s="9"/>
      <c r="O274" s="9"/>
      <c r="P274" s="9"/>
      <c r="Q274" s="67" t="e">
        <f>INDEX(#REF!, MATCH(C274,#REF!,0), 3)</f>
        <v>#REF!</v>
      </c>
      <c r="R274" s="68"/>
      <c r="S274" s="27">
        <f t="shared" si="22"/>
        <v>0</v>
      </c>
    </row>
    <row r="275" spans="1:19" x14ac:dyDescent="0.25">
      <c r="A275" s="49">
        <v>274</v>
      </c>
      <c r="B275" s="3" t="s">
        <v>467</v>
      </c>
      <c r="C275" s="3">
        <v>3643</v>
      </c>
      <c r="D275" s="5" t="e">
        <f>INDEX('Towns Complete Island Erads'!$1:$1048576, MATCH(Survival_Data!C275,'Towns Complete Island Erads'!A:A,0), 6)</f>
        <v>#N/A</v>
      </c>
      <c r="E275" s="5">
        <f t="shared" si="19"/>
        <v>117</v>
      </c>
      <c r="F275" s="22">
        <f t="shared" si="20"/>
        <v>0</v>
      </c>
      <c r="G275" s="3" t="str">
        <f t="shared" si="21"/>
        <v>Right Censored</v>
      </c>
      <c r="H275" s="24" t="e">
        <f>INDEX(#REF!, MATCH(C275,#REF!,0), 6)</f>
        <v>#REF!</v>
      </c>
      <c r="I275" s="5">
        <v>45.495763151600002</v>
      </c>
      <c r="J275" s="24" t="e">
        <f>INDEX(#REF!, MATCH(C275,#REF!,0),15)</f>
        <v>#REF!</v>
      </c>
      <c r="K275" s="8" t="e">
        <f>INDEX([3]Sheet1!$1:$1048576, MATCH(C275,[3]Sheet1!$B:$B,0), 5)</f>
        <v>#N/A</v>
      </c>
      <c r="L275" s="8" t="e">
        <f>INDEX(#REF!, MATCH(C275,#REF!, 0), 8)</f>
        <v>#REF!</v>
      </c>
      <c r="M275" s="27">
        <v>-45.745969000000002</v>
      </c>
      <c r="N275" s="9"/>
      <c r="O275" s="9"/>
      <c r="P275" s="9"/>
      <c r="Q275" s="67" t="e">
        <f>INDEX(#REF!, MATCH(C275,#REF!,0), 3)</f>
        <v>#REF!</v>
      </c>
      <c r="R275" s="68"/>
      <c r="S275" s="27">
        <f t="shared" si="22"/>
        <v>0</v>
      </c>
    </row>
    <row r="276" spans="1:19" x14ac:dyDescent="0.25">
      <c r="A276" s="49">
        <v>275</v>
      </c>
      <c r="B276" s="3" t="s">
        <v>468</v>
      </c>
      <c r="C276" s="3">
        <v>3669</v>
      </c>
      <c r="D276" s="5" t="e">
        <f>INDEX('Towns Complete Island Erads'!$1:$1048576, MATCH(Survival_Data!C276,'Towns Complete Island Erads'!A:A,0), 6)</f>
        <v>#N/A</v>
      </c>
      <c r="E276" s="5">
        <f t="shared" si="19"/>
        <v>117</v>
      </c>
      <c r="F276" s="22">
        <f t="shared" si="20"/>
        <v>0</v>
      </c>
      <c r="G276" s="3" t="str">
        <f t="shared" si="21"/>
        <v>Right Censored</v>
      </c>
      <c r="H276" s="24" t="e">
        <f>INDEX(#REF!, MATCH(C276,#REF!,0), 6)</f>
        <v>#REF!</v>
      </c>
      <c r="I276" s="5">
        <v>24.560459101399999</v>
      </c>
      <c r="J276" s="24" t="e">
        <f>INDEX(#REF!, MATCH(C276,#REF!,0),15)</f>
        <v>#REF!</v>
      </c>
      <c r="K276" s="8" t="e">
        <f>INDEX([3]Sheet1!$1:$1048576, MATCH(C276,[3]Sheet1!$B:$B,0), 5)</f>
        <v>#N/A</v>
      </c>
      <c r="L276" s="8" t="e">
        <f>INDEX(#REF!, MATCH(C276,#REF!, 0), 8)</f>
        <v>#REF!</v>
      </c>
      <c r="M276" s="27">
        <v>-45.729129</v>
      </c>
      <c r="N276" s="9"/>
      <c r="O276" s="9"/>
      <c r="P276" s="9"/>
      <c r="Q276" s="67" t="e">
        <f>INDEX(#REF!, MATCH(C276,#REF!,0), 3)</f>
        <v>#REF!</v>
      </c>
      <c r="R276" s="9">
        <v>0</v>
      </c>
      <c r="S276" s="27">
        <f t="shared" si="22"/>
        <v>0</v>
      </c>
    </row>
    <row r="277" spans="1:19" x14ac:dyDescent="0.25">
      <c r="A277" s="49">
        <v>276</v>
      </c>
      <c r="B277" s="3" t="s">
        <v>469</v>
      </c>
      <c r="C277" s="3">
        <v>8803</v>
      </c>
      <c r="D277" s="5" t="e">
        <f>INDEX('Towns Complete Island Erads'!$1:$1048576, MATCH(Survival_Data!C277,'Towns Complete Island Erads'!A:A,0), 6)</f>
        <v>#N/A</v>
      </c>
      <c r="E277" s="5">
        <f t="shared" si="19"/>
        <v>117</v>
      </c>
      <c r="F277" s="22">
        <f t="shared" si="20"/>
        <v>0</v>
      </c>
      <c r="G277" s="3" t="str">
        <f t="shared" si="21"/>
        <v>Right Censored</v>
      </c>
      <c r="H277" s="24" t="e">
        <f>INDEX(#REF!, MATCH(C277,#REF!,0), 6)</f>
        <v>#REF!</v>
      </c>
      <c r="I277" s="5">
        <v>5.4105978917600002</v>
      </c>
      <c r="J277" s="24" t="e">
        <f>INDEX(#REF!, MATCH(C277,#REF!,0),15)</f>
        <v>#REF!</v>
      </c>
      <c r="K277" s="8" t="e">
        <f>INDEX([3]Sheet1!$1:$1048576, MATCH(C277,[3]Sheet1!$B:$B,0), 5)</f>
        <v>#N/A</v>
      </c>
      <c r="L277" s="8" t="e">
        <f>INDEX(#REF!, MATCH(C277,#REF!, 0), 8)</f>
        <v>#REF!</v>
      </c>
      <c r="M277" s="27">
        <v>-34.913007999999998</v>
      </c>
      <c r="N277" s="9"/>
      <c r="O277" s="9"/>
      <c r="P277" s="9"/>
      <c r="Q277" s="67" t="e">
        <f>INDEX(#REF!, MATCH(C277,#REF!,0), 3)</f>
        <v>#REF!</v>
      </c>
      <c r="R277" s="9">
        <v>0</v>
      </c>
      <c r="S277" s="27">
        <f t="shared" si="22"/>
        <v>0</v>
      </c>
    </row>
    <row r="278" spans="1:19" x14ac:dyDescent="0.25">
      <c r="A278" s="49">
        <v>277</v>
      </c>
      <c r="B278" s="3" t="s">
        <v>470</v>
      </c>
      <c r="C278" s="3">
        <v>6381</v>
      </c>
      <c r="D278" s="5" t="e">
        <f>INDEX('Towns Complete Island Erads'!$1:$1048576, MATCH(Survival_Data!C278,'Towns Complete Island Erads'!A:A,0), 6)</f>
        <v>#N/A</v>
      </c>
      <c r="E278" s="5">
        <f t="shared" si="19"/>
        <v>117</v>
      </c>
      <c r="F278" s="22">
        <f t="shared" si="20"/>
        <v>0</v>
      </c>
      <c r="G278" s="3" t="str">
        <f t="shared" si="21"/>
        <v>Right Censored</v>
      </c>
      <c r="H278" s="24" t="e">
        <f>INDEX(#REF!, MATCH(C278,#REF!,0), 6)</f>
        <v>#REF!</v>
      </c>
      <c r="I278" s="5">
        <v>0.56147308293099996</v>
      </c>
      <c r="J278" s="24" t="e">
        <f>INDEX(#REF!, MATCH(C278,#REF!,0),15)</f>
        <v>#REF!</v>
      </c>
      <c r="K278" s="8" t="e">
        <f>INDEX([3]Sheet1!$1:$1048576, MATCH(C278,[3]Sheet1!$B:$B,0), 5)</f>
        <v>#N/A</v>
      </c>
      <c r="L278" s="8" t="e">
        <f>INDEX(#REF!, MATCH(C278,#REF!, 0), 8)</f>
        <v>#REF!</v>
      </c>
      <c r="M278" s="27">
        <v>-36.773724999999999</v>
      </c>
      <c r="N278" s="9"/>
      <c r="O278" s="9"/>
      <c r="P278" s="9"/>
      <c r="Q278" s="67" t="e">
        <f>INDEX(#REF!, MATCH(C278,#REF!,0), 3)</f>
        <v>#REF!</v>
      </c>
      <c r="R278" s="9">
        <v>0</v>
      </c>
      <c r="S278" s="27">
        <f t="shared" si="22"/>
        <v>0</v>
      </c>
    </row>
    <row r="279" spans="1:19" x14ac:dyDescent="0.25">
      <c r="A279" s="49">
        <v>278</v>
      </c>
      <c r="B279" s="3" t="s">
        <v>471</v>
      </c>
      <c r="C279" s="3">
        <v>5964</v>
      </c>
      <c r="D279" s="5" t="e">
        <f>INDEX('Towns Complete Island Erads'!$1:$1048576, MATCH(Survival_Data!C279,'Towns Complete Island Erads'!A:A,0), 6)</f>
        <v>#N/A</v>
      </c>
      <c r="E279" s="5">
        <f t="shared" si="19"/>
        <v>117</v>
      </c>
      <c r="F279" s="22">
        <f t="shared" si="20"/>
        <v>0</v>
      </c>
      <c r="G279" s="3" t="str">
        <f t="shared" si="21"/>
        <v>Right Censored</v>
      </c>
      <c r="H279" s="24" t="e">
        <f>INDEX(#REF!, MATCH(C279,#REF!,0), 6)</f>
        <v>#REF!</v>
      </c>
      <c r="I279" s="5">
        <v>68.7617955403</v>
      </c>
      <c r="J279" s="24" t="e">
        <f>INDEX(#REF!, MATCH(C279,#REF!,0),15)</f>
        <v>#REF!</v>
      </c>
      <c r="K279" s="8" t="e">
        <f>INDEX([3]Sheet1!$1:$1048576, MATCH(C279,[3]Sheet1!$B:$B,0), 5)</f>
        <v>#N/A</v>
      </c>
      <c r="L279" s="8" t="e">
        <f>INDEX(#REF!, MATCH(C279,#REF!, 0), 8)</f>
        <v>#REF!</v>
      </c>
      <c r="M279" s="27" t="e">
        <f t="shared" si="23"/>
        <v>#REF!</v>
      </c>
      <c r="N279" s="9"/>
      <c r="O279" s="9"/>
      <c r="P279" s="9"/>
      <c r="Q279" s="67" t="e">
        <f>INDEX(#REF!, MATCH(C279,#REF!,0), 3)</f>
        <v>#REF!</v>
      </c>
      <c r="R279" s="9"/>
      <c r="S279" s="27">
        <f t="shared" si="22"/>
        <v>0</v>
      </c>
    </row>
    <row r="280" spans="1:19" x14ac:dyDescent="0.25">
      <c r="A280" s="49">
        <v>279</v>
      </c>
      <c r="B280" s="3" t="s">
        <v>472</v>
      </c>
      <c r="C280" s="3">
        <v>7989</v>
      </c>
      <c r="D280" s="5">
        <f>INDEX('Towns Complete Island Erads'!$1:$1048576, MATCH(Survival_Data!C280,'Towns Complete Island Erads'!A:A,0), 6)</f>
        <v>2009</v>
      </c>
      <c r="E280" s="5">
        <f t="shared" si="19"/>
        <v>109</v>
      </c>
      <c r="F280" s="22">
        <f t="shared" si="20"/>
        <v>1</v>
      </c>
      <c r="G280" s="3" t="str">
        <f t="shared" si="21"/>
        <v>Uncensored</v>
      </c>
      <c r="H280" s="24" t="e">
        <f>INDEX(#REF!, MATCH(C280,#REF!,0), 6)</f>
        <v>#REF!</v>
      </c>
      <c r="I280" s="5">
        <v>222.80799374</v>
      </c>
      <c r="J280" s="24" t="e">
        <f>INDEX(#REF!, MATCH(C280,#REF!,0),15)</f>
        <v>#REF!</v>
      </c>
      <c r="K280" s="8">
        <f>INDEX([3]Sheet1!$1:$1048576, MATCH(C280,[3]Sheet1!$B:$B,0), 5)</f>
        <v>-35.216563999999998</v>
      </c>
      <c r="L280" s="8" t="e">
        <f>INDEX(#REF!, MATCH(C280,#REF!, 0), 8)</f>
        <v>#REF!</v>
      </c>
      <c r="M280" s="27">
        <f t="shared" si="23"/>
        <v>-35.216563999999998</v>
      </c>
      <c r="N280" s="9"/>
      <c r="O280" s="9"/>
      <c r="P280" s="9"/>
      <c r="Q280" s="67" t="e">
        <f>INDEX(#REF!, MATCH(C280,#REF!,0), 3)</f>
        <v>#REF!</v>
      </c>
      <c r="R280" s="9"/>
      <c r="S280" s="27">
        <f t="shared" si="22"/>
        <v>0</v>
      </c>
    </row>
    <row r="281" spans="1:19" x14ac:dyDescent="0.25">
      <c r="A281" s="49">
        <v>280</v>
      </c>
      <c r="B281" s="3" t="s">
        <v>474</v>
      </c>
      <c r="C281" s="3">
        <v>4112</v>
      </c>
      <c r="D281" s="5" t="e">
        <f>INDEX('Towns Complete Island Erads'!$1:$1048576, MATCH(Survival_Data!C281,'Towns Complete Island Erads'!A:A,0), 6)</f>
        <v>#N/A</v>
      </c>
      <c r="E281" s="5">
        <f t="shared" si="19"/>
        <v>117</v>
      </c>
      <c r="F281" s="22">
        <f t="shared" si="20"/>
        <v>0</v>
      </c>
      <c r="G281" s="3" t="str">
        <f t="shared" si="21"/>
        <v>Right Censored</v>
      </c>
      <c r="H281" s="24" t="e">
        <f>INDEX(#REF!, MATCH(C281,#REF!,0), 6)</f>
        <v>#REF!</v>
      </c>
      <c r="I281" s="5">
        <v>5.0667321540900003</v>
      </c>
      <c r="J281" s="24" t="e">
        <f>INDEX(#REF!, MATCH(C281,#REF!,0),15)</f>
        <v>#REF!</v>
      </c>
      <c r="K281" s="8" t="e">
        <f>INDEX([3]Sheet1!$1:$1048576, MATCH(C281,[3]Sheet1!$B:$B,0), 5)</f>
        <v>#N/A</v>
      </c>
      <c r="L281" s="8" t="e">
        <f>INDEX(#REF!, MATCH(C281,#REF!, 0), 8)</f>
        <v>#REF!</v>
      </c>
      <c r="M281" s="27">
        <v>-45.297108999999999</v>
      </c>
      <c r="N281" s="9"/>
      <c r="O281" s="9"/>
      <c r="P281" s="9"/>
      <c r="Q281" s="67" t="e">
        <f>INDEX(#REF!, MATCH(C281,#REF!,0), 3)</f>
        <v>#REF!</v>
      </c>
      <c r="R281" s="9">
        <v>0</v>
      </c>
      <c r="S281" s="27">
        <f t="shared" si="22"/>
        <v>0</v>
      </c>
    </row>
    <row r="282" spans="1:19" x14ac:dyDescent="0.25">
      <c r="A282" s="49">
        <v>281</v>
      </c>
      <c r="B282" s="3" t="s">
        <v>475</v>
      </c>
      <c r="C282" s="3">
        <v>889</v>
      </c>
      <c r="D282" s="5" t="e">
        <f>INDEX('Towns Complete Island Erads'!$1:$1048576, MATCH(Survival_Data!C282,'Towns Complete Island Erads'!A:A,0), 6)</f>
        <v>#N/A</v>
      </c>
      <c r="E282" s="5">
        <f t="shared" si="19"/>
        <v>117</v>
      </c>
      <c r="F282" s="22">
        <f t="shared" si="20"/>
        <v>0</v>
      </c>
      <c r="G282" s="3" t="str">
        <f t="shared" si="21"/>
        <v>Right Censored</v>
      </c>
      <c r="H282" s="24" t="e">
        <f>INDEX(#REF!, MATCH(C282,#REF!,0), 6)</f>
        <v>#REF!</v>
      </c>
      <c r="I282" s="5">
        <v>2.8686824202599999</v>
      </c>
      <c r="J282" s="24" t="e">
        <f>INDEX(#REF!, MATCH(C282,#REF!,0),15)</f>
        <v>#REF!</v>
      </c>
      <c r="K282" s="8" t="e">
        <f>INDEX([3]Sheet1!$1:$1048576, MATCH(C282,[3]Sheet1!$B:$B,0), 5)</f>
        <v>#N/A</v>
      </c>
      <c r="L282" s="8" t="e">
        <f>INDEX(#REF!, MATCH(C282,#REF!, 0), 8)</f>
        <v>#REF!</v>
      </c>
      <c r="M282" s="27">
        <v>-47.251156999999999</v>
      </c>
      <c r="N282" s="9"/>
      <c r="O282" s="9"/>
      <c r="P282" s="9"/>
      <c r="Q282" s="67" t="e">
        <f>INDEX(#REF!, MATCH(C282,#REF!,0), 3)</f>
        <v>#REF!</v>
      </c>
      <c r="R282" s="9">
        <v>0</v>
      </c>
      <c r="S282" s="27">
        <f t="shared" si="22"/>
        <v>0</v>
      </c>
    </row>
    <row r="283" spans="1:19" x14ac:dyDescent="0.25">
      <c r="A283" s="49">
        <v>282</v>
      </c>
      <c r="B283" s="3" t="s">
        <v>477</v>
      </c>
      <c r="C283" s="3">
        <v>882</v>
      </c>
      <c r="D283" s="5" t="e">
        <f>INDEX('Towns Complete Island Erads'!$1:$1048576, MATCH(Survival_Data!C283,'Towns Complete Island Erads'!A:A,0), 6)</f>
        <v>#N/A</v>
      </c>
      <c r="E283" s="5">
        <f t="shared" si="19"/>
        <v>117</v>
      </c>
      <c r="F283" s="22">
        <f t="shared" si="20"/>
        <v>0</v>
      </c>
      <c r="G283" s="3" t="str">
        <f t="shared" si="21"/>
        <v>Right Censored</v>
      </c>
      <c r="H283" s="24" t="e">
        <f>INDEX(#REF!, MATCH(C283,#REF!,0), 6)</f>
        <v>#REF!</v>
      </c>
      <c r="I283" s="5">
        <v>1.0704868891699999</v>
      </c>
      <c r="J283" s="24" t="e">
        <f>INDEX(#REF!, MATCH(C283,#REF!,0),15)</f>
        <v>#REF!</v>
      </c>
      <c r="K283" s="8" t="e">
        <f>INDEX([3]Sheet1!$1:$1048576, MATCH(C283,[3]Sheet1!$B:$B,0), 5)</f>
        <v>#N/A</v>
      </c>
      <c r="L283" s="8" t="e">
        <f>INDEX(#REF!, MATCH(C283,#REF!, 0), 8)</f>
        <v>#REF!</v>
      </c>
      <c r="M283" s="27">
        <v>-47.251486999999997</v>
      </c>
      <c r="N283" s="9"/>
      <c r="O283" s="9"/>
      <c r="P283" s="9"/>
      <c r="Q283" s="67" t="e">
        <f>INDEX(#REF!, MATCH(C283,#REF!,0), 3)</f>
        <v>#REF!</v>
      </c>
      <c r="R283" s="9">
        <v>3</v>
      </c>
      <c r="S283" s="27">
        <f t="shared" si="22"/>
        <v>3</v>
      </c>
    </row>
    <row r="284" spans="1:19" x14ac:dyDescent="0.25">
      <c r="A284" s="49">
        <v>283</v>
      </c>
      <c r="B284" s="3" t="s">
        <v>479</v>
      </c>
      <c r="C284" s="3">
        <v>881</v>
      </c>
      <c r="D284" s="5" t="e">
        <f>INDEX('Towns Complete Island Erads'!$1:$1048576, MATCH(Survival_Data!C284,'Towns Complete Island Erads'!A:A,0), 6)</f>
        <v>#N/A</v>
      </c>
      <c r="E284" s="5">
        <f t="shared" si="19"/>
        <v>117</v>
      </c>
      <c r="F284" s="22">
        <f t="shared" si="20"/>
        <v>0</v>
      </c>
      <c r="G284" s="3" t="str">
        <f t="shared" si="21"/>
        <v>Right Censored</v>
      </c>
      <c r="H284" s="24" t="e">
        <f>INDEX(#REF!, MATCH(C284,#REF!,0), 6)</f>
        <v>#REF!</v>
      </c>
      <c r="I284" s="5">
        <v>1.87573123278</v>
      </c>
      <c r="J284" s="24" t="e">
        <f>INDEX(#REF!, MATCH(C284,#REF!,0),15)</f>
        <v>#REF!</v>
      </c>
      <c r="K284" s="8" t="e">
        <f>INDEX([3]Sheet1!$1:$1048576, MATCH(C284,[3]Sheet1!$B:$B,0), 5)</f>
        <v>#N/A</v>
      </c>
      <c r="L284" s="8" t="e">
        <f>INDEX(#REF!, MATCH(C284,#REF!, 0), 8)</f>
        <v>#REF!</v>
      </c>
      <c r="M284" s="27">
        <v>-47.249938</v>
      </c>
      <c r="N284" s="9"/>
      <c r="O284" s="9"/>
      <c r="P284" s="9"/>
      <c r="Q284" s="67" t="e">
        <f>INDEX(#REF!, MATCH(C284,#REF!,0), 3)</f>
        <v>#REF!</v>
      </c>
      <c r="R284" s="9">
        <v>0</v>
      </c>
      <c r="S284" s="27">
        <f t="shared" si="22"/>
        <v>0</v>
      </c>
    </row>
    <row r="285" spans="1:19" x14ac:dyDescent="0.25">
      <c r="A285" s="49">
        <v>284</v>
      </c>
      <c r="B285" s="3" t="s">
        <v>481</v>
      </c>
      <c r="C285" s="3">
        <v>506</v>
      </c>
      <c r="D285" s="5" t="e">
        <f>INDEX('Towns Complete Island Erads'!$1:$1048576, MATCH(Survival_Data!C285,'Towns Complete Island Erads'!A:A,0), 6)</f>
        <v>#N/A</v>
      </c>
      <c r="E285" s="5">
        <f t="shared" si="19"/>
        <v>117</v>
      </c>
      <c r="F285" s="22">
        <f t="shared" si="20"/>
        <v>0</v>
      </c>
      <c r="G285" s="3" t="str">
        <f t="shared" si="21"/>
        <v>Right Censored</v>
      </c>
      <c r="H285" s="24" t="e">
        <f>INDEX(#REF!, MATCH(C285,#REF!,0), 6)</f>
        <v>#REF!</v>
      </c>
      <c r="I285" s="5">
        <v>1.0298458150300001</v>
      </c>
      <c r="J285" s="24" t="e">
        <f>INDEX(#REF!, MATCH(C285,#REF!,0),15)</f>
        <v>#REF!</v>
      </c>
      <c r="K285" s="8" t="e">
        <f>INDEX([3]Sheet1!$1:$1048576, MATCH(C285,[3]Sheet1!$B:$B,0), 5)</f>
        <v>#N/A</v>
      </c>
      <c r="L285" s="8" t="e">
        <f>INDEX(#REF!, MATCH(C285,#REF!, 0), 8)</f>
        <v>#REF!</v>
      </c>
      <c r="M285" s="27">
        <v>-35.886381</v>
      </c>
      <c r="N285" s="9"/>
      <c r="O285" s="9"/>
      <c r="P285" s="9"/>
      <c r="Q285" s="67" t="e">
        <f>INDEX(#REF!, MATCH(C285,#REF!,0), 3)</f>
        <v>#REF!</v>
      </c>
      <c r="R285" s="9">
        <v>1</v>
      </c>
      <c r="S285" s="27">
        <f t="shared" si="22"/>
        <v>1</v>
      </c>
    </row>
    <row r="286" spans="1:19" x14ac:dyDescent="0.25">
      <c r="A286" s="49">
        <v>285</v>
      </c>
      <c r="B286" s="3" t="s">
        <v>482</v>
      </c>
      <c r="C286" s="3">
        <v>8805</v>
      </c>
      <c r="D286" s="5" t="e">
        <f>INDEX('Towns Complete Island Erads'!$1:$1048576, MATCH(Survival_Data!C286,'Towns Complete Island Erads'!A:A,0), 6)</f>
        <v>#N/A</v>
      </c>
      <c r="E286" s="5">
        <f t="shared" si="19"/>
        <v>117</v>
      </c>
      <c r="F286" s="22">
        <f t="shared" si="20"/>
        <v>0</v>
      </c>
      <c r="G286" s="3" t="str">
        <f t="shared" si="21"/>
        <v>Right Censored</v>
      </c>
      <c r="H286" s="24" t="e">
        <f>INDEX(#REF!, MATCH(C286,#REF!,0), 6)</f>
        <v>#REF!</v>
      </c>
      <c r="I286" s="5">
        <v>20.9120396054</v>
      </c>
      <c r="J286" s="24" t="e">
        <f>INDEX(#REF!, MATCH(C286,#REF!,0),15)</f>
        <v>#REF!</v>
      </c>
      <c r="K286" s="8" t="e">
        <f>INDEX([3]Sheet1!$1:$1048576, MATCH(C286,[3]Sheet1!$B:$B,0), 5)</f>
        <v>#N/A</v>
      </c>
      <c r="L286" s="8" t="e">
        <f>INDEX(#REF!, MATCH(C286,#REF!, 0), 8)</f>
        <v>#REF!</v>
      </c>
      <c r="M286" s="27">
        <v>-34.907972999999998</v>
      </c>
      <c r="N286" s="9"/>
      <c r="O286" s="9"/>
      <c r="P286" s="9"/>
      <c r="Q286" s="67" t="e">
        <f>INDEX(#REF!, MATCH(C286,#REF!,0), 3)</f>
        <v>#REF!</v>
      </c>
      <c r="R286" s="9">
        <v>0</v>
      </c>
      <c r="S286" s="27">
        <f t="shared" si="22"/>
        <v>0</v>
      </c>
    </row>
    <row r="287" spans="1:19" x14ac:dyDescent="0.25">
      <c r="A287" s="49">
        <v>286</v>
      </c>
      <c r="B287" s="3" t="s">
        <v>483</v>
      </c>
      <c r="C287" s="3">
        <v>930</v>
      </c>
      <c r="D287" s="5" t="e">
        <f>INDEX('Towns Complete Island Erads'!$1:$1048576, MATCH(Survival_Data!C287,'Towns Complete Island Erads'!A:A,0), 6)</f>
        <v>#N/A</v>
      </c>
      <c r="E287" s="5">
        <f t="shared" si="19"/>
        <v>117</v>
      </c>
      <c r="F287" s="22">
        <f t="shared" si="20"/>
        <v>0</v>
      </c>
      <c r="G287" s="3" t="str">
        <f t="shared" si="21"/>
        <v>Right Censored</v>
      </c>
      <c r="H287" s="24" t="e">
        <f>INDEX(#REF!, MATCH(C287,#REF!,0), 6)</f>
        <v>#REF!</v>
      </c>
      <c r="I287" s="5">
        <v>15.978267445</v>
      </c>
      <c r="J287" s="24" t="e">
        <f>INDEX(#REF!, MATCH(C287,#REF!,0),15)</f>
        <v>#REF!</v>
      </c>
      <c r="K287" s="8" t="e">
        <f>INDEX([3]Sheet1!$1:$1048576, MATCH(C287,[3]Sheet1!$B:$B,0), 5)</f>
        <v>#N/A</v>
      </c>
      <c r="L287" s="8" t="e">
        <f>INDEX(#REF!, MATCH(C287,#REF!, 0), 8)</f>
        <v>#REF!</v>
      </c>
      <c r="M287" s="27">
        <v>-45.828417999999999</v>
      </c>
      <c r="N287" s="9"/>
      <c r="O287" s="9"/>
      <c r="P287" s="9"/>
      <c r="Q287" s="67" t="e">
        <f>INDEX(#REF!, MATCH(C287,#REF!,0), 3)</f>
        <v>#REF!</v>
      </c>
      <c r="R287" s="9">
        <v>0</v>
      </c>
      <c r="S287" s="27">
        <f t="shared" si="22"/>
        <v>0</v>
      </c>
    </row>
    <row r="288" spans="1:19" x14ac:dyDescent="0.25">
      <c r="A288" s="49">
        <v>287</v>
      </c>
      <c r="B288" s="3" t="s">
        <v>484</v>
      </c>
      <c r="C288" s="3">
        <v>939</v>
      </c>
      <c r="D288" s="5" t="e">
        <f>INDEX('Towns Complete Island Erads'!$1:$1048576, MATCH(Survival_Data!C288,'Towns Complete Island Erads'!A:A,0), 6)</f>
        <v>#N/A</v>
      </c>
      <c r="E288" s="5">
        <f t="shared" si="19"/>
        <v>117</v>
      </c>
      <c r="F288" s="22">
        <f t="shared" si="20"/>
        <v>0</v>
      </c>
      <c r="G288" s="3" t="str">
        <f t="shared" si="21"/>
        <v>Right Censored</v>
      </c>
      <c r="H288" s="24" t="e">
        <f>INDEX(#REF!, MATCH(C288,#REF!,0), 6)</f>
        <v>#REF!</v>
      </c>
      <c r="I288" s="5">
        <v>45.975210285300001</v>
      </c>
      <c r="J288" s="24" t="e">
        <f>INDEX(#REF!, MATCH(C288,#REF!,0),15)</f>
        <v>#REF!</v>
      </c>
      <c r="K288" s="8" t="e">
        <f>INDEX([3]Sheet1!$1:$1048576, MATCH(C288,[3]Sheet1!$B:$B,0), 5)</f>
        <v>#N/A</v>
      </c>
      <c r="L288" s="8" t="e">
        <f>INDEX(#REF!, MATCH(C288,#REF!, 0), 8)</f>
        <v>#REF!</v>
      </c>
      <c r="M288" s="27">
        <v>-46.834651999999998</v>
      </c>
      <c r="N288" s="9"/>
      <c r="O288" s="9"/>
      <c r="P288" s="9"/>
      <c r="Q288" s="67" t="e">
        <f>INDEX(#REF!, MATCH(C288,#REF!,0), 3)</f>
        <v>#REF!</v>
      </c>
      <c r="R288" s="9">
        <v>0</v>
      </c>
      <c r="S288" s="27">
        <f t="shared" si="22"/>
        <v>0</v>
      </c>
    </row>
    <row r="289" spans="1:27" s="11" customFormat="1" x14ac:dyDescent="0.25">
      <c r="A289" s="11">
        <v>289</v>
      </c>
      <c r="B289" s="74" t="s">
        <v>852</v>
      </c>
      <c r="C289" s="11">
        <v>2667</v>
      </c>
      <c r="D289" s="80" t="e">
        <f>INDEX('Towns Complete Island Erads'!$1:$1048576, MATCH(Survival_Data!C289,'Towns Complete Island Erads'!A:A,0), 6)</f>
        <v>#N/A</v>
      </c>
      <c r="E289" s="80">
        <f t="shared" si="19"/>
        <v>117</v>
      </c>
      <c r="F289" s="11">
        <f t="shared" si="20"/>
        <v>0</v>
      </c>
      <c r="G289" s="11" t="str">
        <f t="shared" si="21"/>
        <v>Right Censored</v>
      </c>
      <c r="H289" s="81" t="e">
        <f>INDEX(#REF!, MATCH(C289,#REF!,0), 6)</f>
        <v>#REF!</v>
      </c>
      <c r="I289" s="80">
        <v>107.16254600000001</v>
      </c>
      <c r="J289" s="81" t="e">
        <f>INDEX(#REF!, MATCH(C289,#REF!,0),15)</f>
        <v>#REF!</v>
      </c>
      <c r="K289" s="82" t="e">
        <f>INDEX([3]Sheet1!$1:$1048576, MATCH(C289,[3]Sheet1!$B:$B,0), 5)</f>
        <v>#N/A</v>
      </c>
      <c r="L289" s="82" t="e">
        <f>INDEX(#REF!, MATCH(C289,#REF!, 0), 8)</f>
        <v>#REF!</v>
      </c>
      <c r="M289" s="83">
        <v>-46.094470999999999</v>
      </c>
      <c r="N289" s="68"/>
      <c r="O289" s="68"/>
      <c r="P289" s="68"/>
      <c r="Q289" s="84" t="e">
        <f>INDEX(#REF!, MATCH(C289,#REF!,0), 3)</f>
        <v>#REF!</v>
      </c>
      <c r="R289" s="68">
        <v>2</v>
      </c>
      <c r="S289" s="83">
        <f t="shared" si="22"/>
        <v>2</v>
      </c>
    </row>
    <row r="290" spans="1:27" x14ac:dyDescent="0.25">
      <c r="A290" s="49">
        <v>290</v>
      </c>
      <c r="B290" s="3" t="s">
        <v>488</v>
      </c>
      <c r="C290" s="3">
        <v>388</v>
      </c>
      <c r="D290" s="5" t="e">
        <f>INDEX('Towns Complete Island Erads'!$1:$1048576, MATCH(Survival_Data!C290,'Towns Complete Island Erads'!A:A,0), 6)</f>
        <v>#N/A</v>
      </c>
      <c r="E290" s="5">
        <f t="shared" si="19"/>
        <v>117</v>
      </c>
      <c r="F290" s="22">
        <f t="shared" si="20"/>
        <v>0</v>
      </c>
      <c r="G290" s="3" t="str">
        <f t="shared" si="21"/>
        <v>Right Censored</v>
      </c>
      <c r="H290" s="24" t="e">
        <f>INDEX(#REF!, MATCH(C290,#REF!,0), 6)</f>
        <v>#REF!</v>
      </c>
      <c r="I290" s="5">
        <v>3.9125772076100001</v>
      </c>
      <c r="J290" s="24" t="e">
        <f>INDEX(#REF!, MATCH(C290,#REF!,0),15)</f>
        <v>#REF!</v>
      </c>
      <c r="K290" s="8" t="e">
        <f>INDEX([3]Sheet1!$1:$1048576, MATCH(C290,[3]Sheet1!$B:$B,0), 5)</f>
        <v>#N/A</v>
      </c>
      <c r="L290" s="8" t="e">
        <f>INDEX(#REF!, MATCH(C290,#REF!, 0), 8)</f>
        <v>#REF!</v>
      </c>
      <c r="M290" s="27">
        <v>-36.758737000000004</v>
      </c>
      <c r="N290" s="9"/>
      <c r="O290" s="9"/>
      <c r="P290" s="9"/>
      <c r="Q290" s="67" t="e">
        <f>INDEX(#REF!, MATCH(C290,#REF!,0), 3)</f>
        <v>#REF!</v>
      </c>
      <c r="R290" s="9">
        <v>0</v>
      </c>
      <c r="S290" s="27">
        <f t="shared" si="22"/>
        <v>0</v>
      </c>
    </row>
    <row r="291" spans="1:27" x14ac:dyDescent="0.25">
      <c r="A291" s="49">
        <v>291</v>
      </c>
      <c r="B291" s="3" t="s">
        <v>489</v>
      </c>
      <c r="C291" s="3">
        <v>4614</v>
      </c>
      <c r="D291" s="5" t="e">
        <f>INDEX('Towns Complete Island Erads'!$1:$1048576, MATCH(Survival_Data!C291,'Towns Complete Island Erads'!A:A,0), 6)</f>
        <v>#N/A</v>
      </c>
      <c r="E291" s="5">
        <f t="shared" si="19"/>
        <v>117</v>
      </c>
      <c r="F291" s="22">
        <f t="shared" si="20"/>
        <v>0</v>
      </c>
      <c r="G291" s="3" t="str">
        <f t="shared" si="21"/>
        <v>Right Censored</v>
      </c>
      <c r="H291" s="24" t="e">
        <f>INDEX(#REF!, MATCH(C291,#REF!,0), 6)</f>
        <v>#REF!</v>
      </c>
      <c r="I291" s="5">
        <v>5.9422082756999998E-2</v>
      </c>
      <c r="J291" s="24" t="e">
        <f>INDEX(#REF!, MATCH(C291,#REF!,0),15)</f>
        <v>#REF!</v>
      </c>
      <c r="K291" s="8" t="e">
        <f>INDEX([3]Sheet1!$1:$1048576, MATCH(C291,[3]Sheet1!$B:$B,0), 5)</f>
        <v>#N/A</v>
      </c>
      <c r="L291" s="8" t="e">
        <f>INDEX(#REF!, MATCH(C291,#REF!, 0), 8)</f>
        <v>#REF!</v>
      </c>
      <c r="M291" s="27">
        <v>-43.883445000000002</v>
      </c>
      <c r="N291" s="9"/>
      <c r="O291" s="9"/>
      <c r="P291" s="9"/>
      <c r="Q291" s="67" t="e">
        <f>INDEX(#REF!, MATCH(C291,#REF!,0), 3)</f>
        <v>#REF!</v>
      </c>
      <c r="R291" s="9">
        <v>3</v>
      </c>
      <c r="S291" s="27">
        <f t="shared" si="22"/>
        <v>3</v>
      </c>
    </row>
    <row r="292" spans="1:27" x14ac:dyDescent="0.25">
      <c r="A292" s="49">
        <v>292</v>
      </c>
      <c r="B292" s="3" t="s">
        <v>491</v>
      </c>
      <c r="C292" s="3">
        <v>306</v>
      </c>
      <c r="D292" s="5" t="e">
        <f>INDEX('Towns Complete Island Erads'!$1:$1048576, MATCH(Survival_Data!C292,'Towns Complete Island Erads'!A:A,0), 6)</f>
        <v>#N/A</v>
      </c>
      <c r="E292" s="5">
        <f t="shared" si="19"/>
        <v>117</v>
      </c>
      <c r="F292" s="22">
        <f t="shared" si="20"/>
        <v>0</v>
      </c>
      <c r="G292" s="3" t="str">
        <f t="shared" si="21"/>
        <v>Right Censored</v>
      </c>
      <c r="H292" s="24" t="e">
        <f>INDEX(#REF!, MATCH(C292,#REF!,0), 6)</f>
        <v>#REF!</v>
      </c>
      <c r="I292" s="5">
        <v>2.3182020938900001</v>
      </c>
      <c r="J292" s="24" t="e">
        <f>INDEX(#REF!, MATCH(C292,#REF!,0),15)</f>
        <v>#REF!</v>
      </c>
      <c r="K292" s="8" t="e">
        <f>INDEX([3]Sheet1!$1:$1048576, MATCH(C292,[3]Sheet1!$B:$B,0), 5)</f>
        <v>#N/A</v>
      </c>
      <c r="L292" s="8" t="e">
        <f>INDEX(#REF!, MATCH(C292,#REF!, 0), 8)</f>
        <v>#REF!</v>
      </c>
      <c r="M292" s="27">
        <v>-40.801034999999999</v>
      </c>
      <c r="N292" s="9"/>
      <c r="O292" s="9"/>
      <c r="P292" s="9"/>
      <c r="Q292" s="67" t="e">
        <f>INDEX(#REF!, MATCH(C292,#REF!,0), 3)</f>
        <v>#REF!</v>
      </c>
      <c r="R292" s="9">
        <v>1</v>
      </c>
      <c r="S292" s="27">
        <f t="shared" si="22"/>
        <v>1</v>
      </c>
    </row>
    <row r="293" spans="1:27" x14ac:dyDescent="0.25">
      <c r="A293" s="49">
        <v>293</v>
      </c>
      <c r="B293" s="3" t="s">
        <v>493</v>
      </c>
      <c r="C293" s="3">
        <v>263</v>
      </c>
      <c r="D293" s="5" t="e">
        <f>INDEX('Towns Complete Island Erads'!$1:$1048576, MATCH(Survival_Data!C293,'Towns Complete Island Erads'!A:A,0), 6)</f>
        <v>#N/A</v>
      </c>
      <c r="E293" s="5">
        <f t="shared" si="19"/>
        <v>117</v>
      </c>
      <c r="F293" s="22">
        <f t="shared" si="20"/>
        <v>0</v>
      </c>
      <c r="G293" s="3" t="str">
        <f t="shared" si="21"/>
        <v>Right Censored</v>
      </c>
      <c r="H293" s="24" t="e">
        <f>INDEX(#REF!, MATCH(C293,#REF!,0), 6)</f>
        <v>#REF!</v>
      </c>
      <c r="I293" s="5">
        <v>27.8930810803</v>
      </c>
      <c r="J293" s="24" t="e">
        <f>INDEX(#REF!, MATCH(C293,#REF!,0),15)</f>
        <v>#REF!</v>
      </c>
      <c r="K293" s="8" t="e">
        <f>INDEX([3]Sheet1!$1:$1048576, MATCH(C293,[3]Sheet1!$B:$B,0), 5)</f>
        <v>#N/A</v>
      </c>
      <c r="L293" s="8" t="e">
        <f>INDEX(#REF!, MATCH(C293,#REF!, 0), 8)</f>
        <v>#REF!</v>
      </c>
      <c r="M293" s="27">
        <v>-41.262470999999998</v>
      </c>
      <c r="N293" s="9"/>
      <c r="O293" s="9"/>
      <c r="P293" s="9"/>
      <c r="Q293" s="67" t="e">
        <f>INDEX(#REF!, MATCH(C293,#REF!,0), 3)</f>
        <v>#REF!</v>
      </c>
      <c r="R293" s="9">
        <v>0</v>
      </c>
      <c r="S293" s="27">
        <f t="shared" si="22"/>
        <v>0</v>
      </c>
    </row>
    <row r="294" spans="1:27" x14ac:dyDescent="0.25">
      <c r="A294" s="49">
        <v>294</v>
      </c>
      <c r="B294" s="3" t="s">
        <v>494</v>
      </c>
      <c r="C294" s="3">
        <v>101</v>
      </c>
      <c r="D294" s="5" t="e">
        <f>INDEX('Towns Complete Island Erads'!$1:$1048576, MATCH(Survival_Data!C294,'Towns Complete Island Erads'!A:A,0), 6)</f>
        <v>#N/A</v>
      </c>
      <c r="E294" s="5">
        <f t="shared" si="19"/>
        <v>117</v>
      </c>
      <c r="F294" s="22">
        <f t="shared" si="20"/>
        <v>0</v>
      </c>
      <c r="G294" s="3" t="str">
        <f t="shared" si="21"/>
        <v>Right Censored</v>
      </c>
      <c r="H294" s="24" t="e">
        <f>INDEX(#REF!, MATCH(C294,#REF!,0), 6)</f>
        <v>#REF!</v>
      </c>
      <c r="I294" s="5">
        <v>2.02717980137</v>
      </c>
      <c r="J294" s="24" t="e">
        <f>INDEX(#REF!, MATCH(C294,#REF!,0),15)</f>
        <v>#REF!</v>
      </c>
      <c r="K294" s="8" t="e">
        <f>INDEX([3]Sheet1!$1:$1048576, MATCH(C294,[3]Sheet1!$B:$B,0), 5)</f>
        <v>#N/A</v>
      </c>
      <c r="L294" s="8" t="e">
        <f>INDEX(#REF!, MATCH(C294,#REF!, 0), 8)</f>
        <v>#REF!</v>
      </c>
      <c r="M294" s="27">
        <v>-46.752479000000001</v>
      </c>
      <c r="N294" s="9"/>
      <c r="O294" s="9"/>
      <c r="P294" s="9"/>
      <c r="Q294" s="67" t="e">
        <f>INDEX(#REF!, MATCH(C294,#REF!,0), 3)</f>
        <v>#REF!</v>
      </c>
      <c r="R294" s="9">
        <v>2</v>
      </c>
      <c r="S294" s="27">
        <f t="shared" si="22"/>
        <v>2</v>
      </c>
    </row>
    <row r="295" spans="1:27" x14ac:dyDescent="0.25">
      <c r="A295" s="49">
        <v>295</v>
      </c>
      <c r="B295" s="3" t="s">
        <v>496</v>
      </c>
      <c r="C295" s="3">
        <v>62</v>
      </c>
      <c r="D295" s="5" t="e">
        <f>INDEX('Towns Complete Island Erads'!$1:$1048576, MATCH(Survival_Data!C295,'Towns Complete Island Erads'!A:A,0), 6)</f>
        <v>#N/A</v>
      </c>
      <c r="E295" s="5">
        <f t="shared" si="19"/>
        <v>117</v>
      </c>
      <c r="F295" s="22">
        <f t="shared" si="20"/>
        <v>0</v>
      </c>
      <c r="G295" s="3" t="str">
        <f t="shared" si="21"/>
        <v>Right Censored</v>
      </c>
      <c r="H295" s="24" t="e">
        <f>INDEX(#REF!, MATCH(C295,#REF!,0), 6)</f>
        <v>#REF!</v>
      </c>
      <c r="I295" s="5">
        <v>1.52296266138</v>
      </c>
      <c r="J295" s="24" t="e">
        <f>INDEX(#REF!, MATCH(C295,#REF!,0),15)</f>
        <v>#REF!</v>
      </c>
      <c r="K295" s="8" t="e">
        <f>INDEX([3]Sheet1!$1:$1048576, MATCH(C295,[3]Sheet1!$B:$B,0), 5)</f>
        <v>#N/A</v>
      </c>
      <c r="L295" s="8" t="e">
        <f>INDEX(#REF!, MATCH(C295,#REF!, 0), 8)</f>
        <v>#REF!</v>
      </c>
      <c r="M295" s="27">
        <v>-47.211716000000003</v>
      </c>
      <c r="N295" s="9"/>
      <c r="O295" s="9"/>
      <c r="P295" s="9"/>
      <c r="Q295" s="67" t="e">
        <f>INDEX(#REF!, MATCH(C295,#REF!,0), 3)</f>
        <v>#REF!</v>
      </c>
      <c r="R295" s="9">
        <v>0</v>
      </c>
      <c r="S295" s="27">
        <f t="shared" si="22"/>
        <v>0</v>
      </c>
    </row>
    <row r="296" spans="1:27" ht="15.75" thickBot="1" x14ac:dyDescent="0.3">
      <c r="A296" s="49">
        <v>296</v>
      </c>
      <c r="B296" s="33" t="s">
        <v>498</v>
      </c>
      <c r="C296" s="33">
        <v>1759</v>
      </c>
      <c r="D296" s="5" t="e">
        <f>INDEX('Towns Complete Island Erads'!$1:$1048576, MATCH(Survival_Data!C296,'Towns Complete Island Erads'!A:A,0), 6)</f>
        <v>#N/A</v>
      </c>
      <c r="E296" s="5">
        <f t="shared" si="19"/>
        <v>117</v>
      </c>
      <c r="F296" s="22">
        <f t="shared" si="20"/>
        <v>0</v>
      </c>
      <c r="G296" s="3" t="str">
        <f t="shared" si="21"/>
        <v>Right Censored</v>
      </c>
      <c r="H296" s="24" t="e">
        <f>INDEX(#REF!, MATCH(C296,#REF!,0), 6)</f>
        <v>#REF!</v>
      </c>
      <c r="I296" s="5">
        <v>7.2603876232899998</v>
      </c>
      <c r="J296" s="24" t="e">
        <f>INDEX(#REF!, MATCH(C296,#REF!,0),15)</f>
        <v>#REF!</v>
      </c>
      <c r="K296" s="8" t="e">
        <f>INDEX([3]Sheet1!$1:$1048576, MATCH(C296,[3]Sheet1!$B:$B,0), 5)</f>
        <v>#N/A</v>
      </c>
      <c r="L296" s="8" t="e">
        <f>INDEX(#REF!, MATCH(C296,#REF!, 0), 8)</f>
        <v>#REF!</v>
      </c>
      <c r="M296" s="27">
        <v>-47.228371000000003</v>
      </c>
      <c r="N296" s="9"/>
      <c r="O296" s="9"/>
      <c r="P296" s="9"/>
      <c r="Q296" s="67" t="e">
        <f>INDEX(#REF!, MATCH(C296,#REF!,0), 3)</f>
        <v>#REF!</v>
      </c>
      <c r="R296" s="9">
        <v>0</v>
      </c>
      <c r="S296" s="27">
        <f t="shared" si="22"/>
        <v>0</v>
      </c>
      <c r="W296" s="33"/>
    </row>
    <row r="297" spans="1:27" ht="15.75" thickTop="1" x14ac:dyDescent="0.25">
      <c r="A297" s="49">
        <v>297</v>
      </c>
      <c r="B297" s="62" t="s">
        <v>502</v>
      </c>
      <c r="C297" s="62" t="s">
        <v>851</v>
      </c>
      <c r="D297" s="5" t="e">
        <f>INDEX('Towns Complete Island Erads'!$1:$1048576, MATCH(Survival_Data!C297,'Towns Complete Island Erads'!A:A,0), 6)</f>
        <v>#N/A</v>
      </c>
      <c r="E297" s="5">
        <f t="shared" si="19"/>
        <v>117</v>
      </c>
      <c r="F297" s="46">
        <v>0</v>
      </c>
      <c r="G297" s="46" t="str">
        <f t="shared" si="21"/>
        <v>Right Censored</v>
      </c>
      <c r="H297" s="47" t="e">
        <f>INDEX(#REF!, MATCH(C297,#REF!,0), 6)</f>
        <v>#REF!</v>
      </c>
      <c r="I297" s="48">
        <v>9741.9603820200009</v>
      </c>
      <c r="J297" s="47" t="e">
        <f>INDEX(#REF!, MATCH(C297,#REF!,0),15)</f>
        <v>#REF!</v>
      </c>
      <c r="K297" s="46" t="e">
        <f>INDEX([3]Sheet1!$1:$1048576, MATCH(C297,[3]Sheet1!$B:$B,0), 5)</f>
        <v>#N/A</v>
      </c>
      <c r="L297" s="46" t="e">
        <f>INDEX(#REF!, MATCH(C297,#REF!, 0), 8)</f>
        <v>#REF!</v>
      </c>
      <c r="M297" s="63" t="e">
        <f t="shared" si="23"/>
        <v>#REF!</v>
      </c>
      <c r="N297" s="48"/>
      <c r="O297" s="48"/>
      <c r="P297" s="48"/>
      <c r="Q297" s="67" t="e">
        <f>INDEX(#REF!, MATCH(C297,#REF!,0), 3)</f>
        <v>#REF!</v>
      </c>
      <c r="R297" s="26">
        <v>0</v>
      </c>
      <c r="S297" s="27">
        <f t="shared" si="22"/>
        <v>0</v>
      </c>
      <c r="T297" s="46"/>
      <c r="U297" s="46"/>
      <c r="V297" s="46"/>
      <c r="W297" s="64" t="s">
        <v>718</v>
      </c>
      <c r="X297" s="11"/>
      <c r="Y297" s="11"/>
      <c r="Z297" s="11"/>
      <c r="AA297" s="11"/>
    </row>
    <row r="298" spans="1:27" x14ac:dyDescent="0.25">
      <c r="A298" s="49">
        <v>298</v>
      </c>
      <c r="B298" s="56" t="s">
        <v>525</v>
      </c>
      <c r="C298" s="56">
        <v>588</v>
      </c>
      <c r="D298" s="5">
        <f>INDEX('Towns Complete Island Erads'!$1:$1048576, MATCH(Survival_Data!C298,'Towns Complete Island Erads'!A:A,0), 6)</f>
        <v>2001</v>
      </c>
      <c r="E298" s="5">
        <f t="shared" si="19"/>
        <v>101</v>
      </c>
      <c r="F298" s="33">
        <f t="shared" si="20"/>
        <v>1</v>
      </c>
      <c r="G298" s="33" t="str">
        <f t="shared" si="21"/>
        <v>Uncensored</v>
      </c>
      <c r="H298" s="32" t="e">
        <f>INDEX(#REF!, MATCH(C298,#REF!,0), 6)</f>
        <v>#REF!</v>
      </c>
      <c r="I298" s="9">
        <v>10891.017104</v>
      </c>
      <c r="J298" s="32" t="e">
        <f>INDEX(#REF!, MATCH(C298,#REF!,0),15)</f>
        <v>#REF!</v>
      </c>
      <c r="K298" s="33">
        <f>INDEX([3]Sheet1!$1:$1048576, MATCH(C298,[3]Sheet1!$B:$B,0), 5)</f>
        <v>-52.540444000000001</v>
      </c>
      <c r="L298" s="33" t="e">
        <f>INDEX(#REF!, MATCH(C298,#REF!, 0), 8)</f>
        <v>#REF!</v>
      </c>
      <c r="M298" s="27">
        <f t="shared" si="23"/>
        <v>-52.540444000000001</v>
      </c>
      <c r="N298" s="9"/>
      <c r="O298" s="9"/>
      <c r="P298" s="9"/>
      <c r="Q298" s="67" t="e">
        <f>INDEX(#REF!, MATCH(C298,#REF!,0), 3)</f>
        <v>#REF!</v>
      </c>
      <c r="R298" s="9"/>
      <c r="S298" s="27">
        <f t="shared" si="22"/>
        <v>0</v>
      </c>
      <c r="T298" s="33"/>
      <c r="U298" s="51"/>
      <c r="V298" s="51"/>
      <c r="W298" s="33"/>
    </row>
    <row r="299" spans="1:27" x14ac:dyDescent="0.25">
      <c r="A299" s="49">
        <v>299</v>
      </c>
      <c r="B299" s="56" t="s">
        <v>539</v>
      </c>
      <c r="C299" s="56">
        <v>778</v>
      </c>
      <c r="D299" s="5">
        <f>INDEX('Towns Complete Island Erads'!$1:$1048576, MATCH(Survival_Data!C299,'Towns Complete Island Erads'!A:A,0), 6)</f>
        <v>1992</v>
      </c>
      <c r="E299" s="5">
        <f t="shared" si="19"/>
        <v>92</v>
      </c>
      <c r="F299" s="33">
        <f t="shared" si="20"/>
        <v>1</v>
      </c>
      <c r="G299" s="33" t="str">
        <f t="shared" si="21"/>
        <v>Uncensored</v>
      </c>
      <c r="H299" s="32" t="e">
        <f>INDEX(#REF!, MATCH(C299,#REF!,0), 6)</f>
        <v>#REF!</v>
      </c>
      <c r="I299" s="9">
        <v>3.6597999999999999E-2</v>
      </c>
      <c r="J299" s="32" t="e">
        <f>INDEX(#REF!, MATCH(C299,#REF!,0),15)</f>
        <v>#REF!</v>
      </c>
      <c r="K299" s="33">
        <f>INDEX([3]Sheet1!$1:$1048576, MATCH(C299,[3]Sheet1!$B:$B,0), 5)</f>
        <v>-50.495415999999999</v>
      </c>
      <c r="L299" s="33" t="e">
        <f>INDEX(#REF!, MATCH(C299,#REF!, 0), 8)</f>
        <v>#REF!</v>
      </c>
      <c r="M299" s="27">
        <f t="shared" si="23"/>
        <v>-50.495415999999999</v>
      </c>
      <c r="N299" s="9"/>
      <c r="O299" s="9"/>
      <c r="P299" s="9"/>
      <c r="Q299" s="67" t="e">
        <f>INDEX(#REF!, MATCH(C299,#REF!,0), 3)</f>
        <v>#REF!</v>
      </c>
      <c r="R299" s="9"/>
      <c r="S299" s="27">
        <f t="shared" si="22"/>
        <v>0</v>
      </c>
      <c r="T299" s="33"/>
      <c r="U299" s="51"/>
      <c r="V299" s="51"/>
      <c r="W299" s="33"/>
    </row>
    <row r="300" spans="1:27" x14ac:dyDescent="0.25">
      <c r="A300" s="49">
        <v>300</v>
      </c>
      <c r="B300" s="65" t="s">
        <v>541</v>
      </c>
      <c r="C300" s="65">
        <v>2122</v>
      </c>
      <c r="D300" s="5" t="str">
        <f>INDEX('Towns Complete Island Erads'!$1:$1048576, MATCH(Survival_Data!C300,'Towns Complete Island Erads'!A:A,0), 6)</f>
        <v>Died out</v>
      </c>
      <c r="E300" s="5" t="str">
        <f t="shared" si="19"/>
        <v>Died out</v>
      </c>
      <c r="F300" s="41">
        <v>0</v>
      </c>
      <c r="G300" s="41" t="str">
        <f t="shared" si="21"/>
        <v>Right Censored</v>
      </c>
      <c r="H300" s="44" t="e">
        <f>INDEX(#REF!, MATCH(C300,#REF!,0), 6)</f>
        <v>#REF!</v>
      </c>
      <c r="I300" s="61">
        <v>58.522000822199999</v>
      </c>
      <c r="J300" s="44" t="e">
        <f>INDEX(#REF!, MATCH(C300,#REF!,0),15)</f>
        <v>#REF!</v>
      </c>
      <c r="K300" s="41">
        <f>INDEX([3]Sheet1!$1:$1048576, MATCH(C300,[3]Sheet1!$B:$B,0), 5)</f>
        <v>-50.528809000000003</v>
      </c>
      <c r="L300" s="41" t="e">
        <f>INDEX(#REF!, MATCH(C300,#REF!, 0), 8)</f>
        <v>#REF!</v>
      </c>
      <c r="M300" s="45">
        <f t="shared" si="23"/>
        <v>-50.528809000000003</v>
      </c>
      <c r="N300" s="61"/>
      <c r="O300" s="61"/>
      <c r="P300" s="61"/>
      <c r="Q300" s="67" t="e">
        <f>INDEX(#REF!, MATCH(C300,#REF!,0), 3)</f>
        <v>#REF!</v>
      </c>
      <c r="R300" s="9">
        <v>0</v>
      </c>
      <c r="S300" s="27">
        <f t="shared" si="22"/>
        <v>0</v>
      </c>
      <c r="T300" s="41"/>
      <c r="U300" s="41"/>
      <c r="V300" s="41"/>
      <c r="W300" s="33"/>
    </row>
    <row r="301" spans="1:27" x14ac:dyDescent="0.25">
      <c r="A301" s="49">
        <v>301</v>
      </c>
      <c r="B301" s="56" t="s">
        <v>545</v>
      </c>
      <c r="C301" s="56">
        <v>5313</v>
      </c>
      <c r="D301" s="5">
        <f>INDEX('Towns Complete Island Erads'!$1:$1048576, MATCH(Survival_Data!C301,'Towns Complete Island Erads'!A:A,0), 6)</f>
        <v>2007</v>
      </c>
      <c r="E301" s="5">
        <f t="shared" si="19"/>
        <v>107</v>
      </c>
      <c r="F301" s="33">
        <f t="shared" si="20"/>
        <v>1</v>
      </c>
      <c r="G301" s="33" t="str">
        <f t="shared" si="21"/>
        <v>Uncensored</v>
      </c>
      <c r="H301" s="32" t="e">
        <f>INDEX(#REF!, MATCH(C301,#REF!,0), 6)</f>
        <v>#REF!</v>
      </c>
      <c r="I301" s="9">
        <v>5.0991475071599996</v>
      </c>
      <c r="J301" s="32" t="e">
        <f>INDEX(#REF!, MATCH(C301,#REF!,0),15)</f>
        <v>#REF!</v>
      </c>
      <c r="K301" s="33">
        <f>INDEX([3]Sheet1!$1:$1048576, MATCH(C301,[3]Sheet1!$B:$B,0), 5)</f>
        <v>-40.993079999999999</v>
      </c>
      <c r="L301" s="33" t="e">
        <f>INDEX(#REF!, MATCH(C301,#REF!, 0), 8)</f>
        <v>#REF!</v>
      </c>
      <c r="M301" s="27">
        <f t="shared" si="23"/>
        <v>-40.993079999999999</v>
      </c>
      <c r="N301" s="9"/>
      <c r="O301" s="9"/>
      <c r="P301" s="9"/>
      <c r="Q301" s="67" t="e">
        <f>INDEX(#REF!, MATCH(C301,#REF!,0), 3)</f>
        <v>#REF!</v>
      </c>
      <c r="R301" s="9"/>
      <c r="S301" s="27">
        <f t="shared" si="22"/>
        <v>0</v>
      </c>
      <c r="T301" s="33"/>
      <c r="U301" s="51"/>
      <c r="V301" s="51"/>
      <c r="W301" s="33"/>
    </row>
    <row r="302" spans="1:27" x14ac:dyDescent="0.25">
      <c r="A302" s="49">
        <v>302</v>
      </c>
      <c r="B302" s="56" t="s">
        <v>548</v>
      </c>
      <c r="C302" s="56">
        <v>7299</v>
      </c>
      <c r="D302" s="5">
        <f>INDEX('Towns Complete Island Erads'!$1:$1048576, MATCH(Survival_Data!C302,'Towns Complete Island Erads'!A:A,0), 6)</f>
        <v>1990</v>
      </c>
      <c r="E302" s="5">
        <f t="shared" si="19"/>
        <v>90</v>
      </c>
      <c r="F302" s="33">
        <f t="shared" si="20"/>
        <v>1</v>
      </c>
      <c r="G302" s="33" t="str">
        <f t="shared" si="21"/>
        <v>Uncensored</v>
      </c>
      <c r="H302" s="32" t="e">
        <f>INDEX(#REF!, MATCH(C302,#REF!,0), 6)</f>
        <v>#REF!</v>
      </c>
      <c r="I302" s="9">
        <v>11.9655788694</v>
      </c>
      <c r="J302" s="32" t="e">
        <f>INDEX(#REF!, MATCH(C302,#REF!,0),15)</f>
        <v>#REF!</v>
      </c>
      <c r="K302" s="33">
        <f>INDEX([3]Sheet1!$1:$1048576, MATCH(C302,[3]Sheet1!$B:$B,0), 5)</f>
        <v>-35.910963000000002</v>
      </c>
      <c r="L302" s="33" t="e">
        <f>INDEX(#REF!, MATCH(C302,#REF!, 0), 8)</f>
        <v>#REF!</v>
      </c>
      <c r="M302" s="27">
        <f t="shared" si="23"/>
        <v>-35.910963000000002</v>
      </c>
      <c r="N302" s="9"/>
      <c r="O302" s="9"/>
      <c r="P302" s="9"/>
      <c r="Q302" s="67" t="e">
        <f>INDEX(#REF!, MATCH(C302,#REF!,0), 3)</f>
        <v>#REF!</v>
      </c>
      <c r="R302" s="9"/>
      <c r="S302" s="27">
        <f t="shared" si="22"/>
        <v>0</v>
      </c>
      <c r="T302" s="33"/>
      <c r="U302" s="51"/>
      <c r="V302" s="51"/>
      <c r="W302" s="33"/>
    </row>
    <row r="303" spans="1:27" x14ac:dyDescent="0.25">
      <c r="A303" s="49">
        <v>303</v>
      </c>
      <c r="B303" s="56" t="s">
        <v>550</v>
      </c>
      <c r="C303" s="56">
        <v>7296</v>
      </c>
      <c r="D303" s="5">
        <f>INDEX('Towns Complete Island Erads'!$1:$1048576, MATCH(Survival_Data!C303,'Towns Complete Island Erads'!A:A,0), 6)</f>
        <v>1990</v>
      </c>
      <c r="E303" s="5">
        <f t="shared" si="19"/>
        <v>90</v>
      </c>
      <c r="F303" s="33">
        <f t="shared" si="20"/>
        <v>1</v>
      </c>
      <c r="G303" s="33" t="str">
        <f t="shared" si="21"/>
        <v>Uncensored</v>
      </c>
      <c r="H303" s="32" t="e">
        <f>INDEX(#REF!, MATCH(C303,#REF!,0), 6)</f>
        <v>#REF!</v>
      </c>
      <c r="I303" s="9">
        <v>1.29880483685</v>
      </c>
      <c r="J303" s="32" t="e">
        <f>INDEX(#REF!, MATCH(C303,#REF!,0),15)</f>
        <v>#REF!</v>
      </c>
      <c r="K303" s="33">
        <f>INDEX([3]Sheet1!$1:$1048576, MATCH(C303,[3]Sheet1!$B:$B,0), 5)</f>
        <v>-35.910587999999997</v>
      </c>
      <c r="L303" s="33" t="e">
        <f>INDEX(#REF!, MATCH(C303,#REF!, 0), 8)</f>
        <v>#REF!</v>
      </c>
      <c r="M303" s="27">
        <f t="shared" si="23"/>
        <v>-35.910587999999997</v>
      </c>
      <c r="N303" s="9"/>
      <c r="O303" s="9"/>
      <c r="P303" s="9"/>
      <c r="Q303" s="67" t="e">
        <f>INDEX(#REF!, MATCH(C303,#REF!,0), 3)</f>
        <v>#REF!</v>
      </c>
      <c r="R303" s="9"/>
      <c r="S303" s="27">
        <f t="shared" si="22"/>
        <v>0</v>
      </c>
      <c r="T303" s="33"/>
      <c r="U303" s="51"/>
      <c r="V303" s="51"/>
      <c r="W303" s="33"/>
    </row>
    <row r="304" spans="1:27" x14ac:dyDescent="0.25">
      <c r="A304" s="49">
        <v>304</v>
      </c>
      <c r="B304" s="56" t="s">
        <v>552</v>
      </c>
      <c r="C304" s="56">
        <v>7301</v>
      </c>
      <c r="D304" s="5">
        <f>INDEX('Towns Complete Island Erads'!$1:$1048576, MATCH(Survival_Data!C304,'Towns Complete Island Erads'!A:A,0), 6)</f>
        <v>1990</v>
      </c>
      <c r="E304" s="5">
        <f t="shared" si="19"/>
        <v>90</v>
      </c>
      <c r="F304" s="33">
        <f t="shared" si="20"/>
        <v>1</v>
      </c>
      <c r="G304" s="33" t="str">
        <f t="shared" si="21"/>
        <v>Uncensored</v>
      </c>
      <c r="H304" s="32" t="e">
        <f>INDEX(#REF!, MATCH(C304,#REF!,0), 6)</f>
        <v>#REF!</v>
      </c>
      <c r="I304" s="9">
        <v>1.0191053829800001</v>
      </c>
      <c r="J304" s="32" t="e">
        <f>INDEX(#REF!, MATCH(C304,#REF!,0),15)</f>
        <v>#REF!</v>
      </c>
      <c r="K304" s="33">
        <f>INDEX([3]Sheet1!$1:$1048576, MATCH(C304,[3]Sheet1!$B:$B,0), 5)</f>
        <v>-35.908315999999999</v>
      </c>
      <c r="L304" s="33" t="e">
        <f>INDEX(#REF!, MATCH(C304,#REF!, 0), 8)</f>
        <v>#REF!</v>
      </c>
      <c r="M304" s="27">
        <f t="shared" si="23"/>
        <v>-35.908315999999999</v>
      </c>
      <c r="N304" s="9"/>
      <c r="O304" s="9"/>
      <c r="P304" s="9"/>
      <c r="Q304" s="67" t="e">
        <f>INDEX(#REF!, MATCH(C304,#REF!,0), 3)</f>
        <v>#REF!</v>
      </c>
      <c r="R304" s="9"/>
      <c r="S304" s="27">
        <f t="shared" si="22"/>
        <v>0</v>
      </c>
      <c r="T304" s="33"/>
      <c r="U304" s="51"/>
      <c r="V304" s="51"/>
      <c r="W304" s="33"/>
    </row>
    <row r="305" spans="1:23" x14ac:dyDescent="0.25">
      <c r="A305" s="49">
        <v>305</v>
      </c>
      <c r="B305" s="56" t="s">
        <v>562</v>
      </c>
      <c r="C305" s="56">
        <v>7298</v>
      </c>
      <c r="D305" s="5">
        <f>INDEX('Towns Complete Island Erads'!$1:$1048576, MATCH(Survival_Data!C305,'Towns Complete Island Erads'!A:A,0), 6)</f>
        <v>1978</v>
      </c>
      <c r="E305" s="5">
        <f t="shared" si="19"/>
        <v>78</v>
      </c>
      <c r="F305" s="33">
        <f t="shared" si="20"/>
        <v>1</v>
      </c>
      <c r="G305" s="33" t="str">
        <f t="shared" si="21"/>
        <v>Uncensored</v>
      </c>
      <c r="H305" s="32" t="e">
        <f>INDEX(#REF!, MATCH(C305,#REF!,0), 6)</f>
        <v>#REF!</v>
      </c>
      <c r="I305" s="9">
        <v>1.26296734967</v>
      </c>
      <c r="J305" s="32" t="e">
        <f>INDEX(#REF!, MATCH(C305,#REF!,0),15)</f>
        <v>#REF!</v>
      </c>
      <c r="K305" s="33">
        <f>INDEX([3]Sheet1!$1:$1048576, MATCH(C305,[3]Sheet1!$B:$B,0), 5)</f>
        <v>-35.909374999999997</v>
      </c>
      <c r="L305" s="33" t="e">
        <f>INDEX(#REF!, MATCH(C305,#REF!, 0), 8)</f>
        <v>#REF!</v>
      </c>
      <c r="M305" s="27">
        <f t="shared" si="23"/>
        <v>-35.909374999999997</v>
      </c>
      <c r="N305" s="9"/>
      <c r="O305" s="9"/>
      <c r="P305" s="9"/>
      <c r="Q305" s="67" t="e">
        <f>INDEX(#REF!, MATCH(C305,#REF!,0), 3)</f>
        <v>#REF!</v>
      </c>
      <c r="R305" s="9"/>
      <c r="S305" s="27">
        <f t="shared" si="22"/>
        <v>0</v>
      </c>
      <c r="T305" s="33"/>
      <c r="U305" s="51"/>
      <c r="V305" s="51"/>
      <c r="W305" s="33"/>
    </row>
    <row r="306" spans="1:23" x14ac:dyDescent="0.25">
      <c r="A306" s="49">
        <v>306</v>
      </c>
      <c r="B306" s="65" t="s">
        <v>566</v>
      </c>
      <c r="C306" s="65">
        <v>16</v>
      </c>
      <c r="D306" s="5" t="str">
        <f>INDEX('Towns Complete Island Erads'!$1:$1048576, MATCH(Survival_Data!C306,'Towns Complete Island Erads'!A:A,0), 6)</f>
        <v>2006tbc</v>
      </c>
      <c r="E306" s="5" t="str">
        <f t="shared" si="19"/>
        <v>2006tbc</v>
      </c>
      <c r="F306" s="41">
        <f t="shared" si="20"/>
        <v>1</v>
      </c>
      <c r="G306" s="41" t="s">
        <v>790</v>
      </c>
      <c r="H306" s="44" t="e">
        <f>INDEX(#REF!, MATCH(C306,#REF!,0), 6)</f>
        <v>#REF!</v>
      </c>
      <c r="I306" s="61">
        <v>247.40615299999999</v>
      </c>
      <c r="J306" s="44" t="e">
        <f>INDEX(#REF!, MATCH(C306,#REF!,0),15)</f>
        <v>#REF!</v>
      </c>
      <c r="K306" s="41">
        <f>INDEX([3]Sheet1!$1:$1048576, MATCH(C306,[3]Sheet1!$B:$B,0), 5)</f>
        <v>-30.23293</v>
      </c>
      <c r="L306" s="41" t="e">
        <f>INDEX(#REF!, MATCH(C306,#REF!, 0), 8)</f>
        <v>#REF!</v>
      </c>
      <c r="M306" s="45">
        <f t="shared" si="23"/>
        <v>-30.23293</v>
      </c>
      <c r="N306" s="61"/>
      <c r="O306" s="61"/>
      <c r="P306" s="61"/>
      <c r="Q306" s="67" t="e">
        <f>INDEX(#REF!, MATCH(C306,#REF!,0), 3)</f>
        <v>#REF!</v>
      </c>
      <c r="R306" s="9"/>
      <c r="S306" s="27">
        <f t="shared" si="22"/>
        <v>0</v>
      </c>
      <c r="T306" s="41"/>
      <c r="U306" s="41"/>
      <c r="V306" s="41"/>
      <c r="W306" s="33"/>
    </row>
    <row r="307" spans="1:23" x14ac:dyDescent="0.25">
      <c r="A307" s="49">
        <v>307</v>
      </c>
      <c r="B307" s="56" t="s">
        <v>573</v>
      </c>
      <c r="C307" s="56">
        <v>584</v>
      </c>
      <c r="D307" s="5">
        <f>INDEX('Towns Complete Island Erads'!$1:$1048576, MATCH(Survival_Data!C307,'Towns Complete Island Erads'!A:A,0), 6)</f>
        <v>1946</v>
      </c>
      <c r="E307" s="5">
        <f t="shared" si="19"/>
        <v>46</v>
      </c>
      <c r="F307" s="33">
        <f t="shared" si="20"/>
        <v>1</v>
      </c>
      <c r="G307" s="33" t="str">
        <f t="shared" si="21"/>
        <v>Uncensored</v>
      </c>
      <c r="H307" s="32" t="e">
        <f>INDEX(#REF!, MATCH(C307,#REF!,0), 6)</f>
        <v>#REF!</v>
      </c>
      <c r="I307" s="9">
        <v>402.37974690300001</v>
      </c>
      <c r="J307" s="32" t="e">
        <f>INDEX(#REF!, MATCH(C307,#REF!,0),15)</f>
        <v>#REF!</v>
      </c>
      <c r="K307" s="33">
        <f>INDEX([3]Sheet1!$1:$1048576, MATCH(C307,[3]Sheet1!$B:$B,0), 5)</f>
        <v>-34.161679999999997</v>
      </c>
      <c r="L307" s="33" t="e">
        <f>INDEX(#REF!, MATCH(C307,#REF!, 0), 8)</f>
        <v>#REF!</v>
      </c>
      <c r="M307" s="27">
        <f t="shared" si="23"/>
        <v>-34.161679999999997</v>
      </c>
      <c r="N307" s="9"/>
      <c r="O307" s="9"/>
      <c r="P307" s="9"/>
      <c r="Q307" s="67" t="e">
        <f>INDEX(#REF!, MATCH(C307,#REF!,0), 3)</f>
        <v>#REF!</v>
      </c>
      <c r="R307" s="9"/>
      <c r="S307" s="27">
        <f t="shared" si="22"/>
        <v>0</v>
      </c>
      <c r="T307" s="33"/>
      <c r="U307" s="51"/>
      <c r="V307" s="51"/>
      <c r="W307" s="33"/>
    </row>
    <row r="308" spans="1:23" x14ac:dyDescent="0.25">
      <c r="A308" s="49">
        <v>308</v>
      </c>
      <c r="B308" s="65" t="s">
        <v>575</v>
      </c>
      <c r="C308" s="65">
        <v>638</v>
      </c>
      <c r="D308" s="5" t="str">
        <f>INDEX('Towns Complete Island Erads'!$1:$1048576, MATCH(Survival_Data!C308,'Towns Complete Island Erads'!A:A,0), 6)</f>
        <v>unknown</v>
      </c>
      <c r="E308" s="5" t="str">
        <f t="shared" si="19"/>
        <v>unknown</v>
      </c>
      <c r="F308" s="41">
        <f t="shared" si="20"/>
        <v>1</v>
      </c>
      <c r="G308" s="41" t="s">
        <v>792</v>
      </c>
      <c r="H308" s="44" t="e">
        <f>INDEX(#REF!, MATCH(C308,#REF!,0), 6)</f>
        <v>#REF!</v>
      </c>
      <c r="I308" s="61">
        <v>121.81536</v>
      </c>
      <c r="J308" s="44" t="e">
        <f>INDEX(#REF!, MATCH(C308,#REF!,0),15)</f>
        <v>#REF!</v>
      </c>
      <c r="K308" s="41">
        <f>INDEX([3]Sheet1!$1:$1048576, MATCH(C308,[3]Sheet1!$B:$B,0), 5)</f>
        <v>-44.268735</v>
      </c>
      <c r="L308" s="41" t="e">
        <f>INDEX(#REF!, MATCH(C308,#REF!, 0), 8)</f>
        <v>#REF!</v>
      </c>
      <c r="M308" s="45">
        <f t="shared" si="23"/>
        <v>-44.268735</v>
      </c>
      <c r="N308" s="61"/>
      <c r="O308" s="61"/>
      <c r="P308" s="61"/>
      <c r="Q308" s="67" t="e">
        <f>INDEX(#REF!, MATCH(C308,#REF!,0), 3)</f>
        <v>#REF!</v>
      </c>
      <c r="R308" s="9"/>
      <c r="S308" s="27">
        <f t="shared" si="22"/>
        <v>0</v>
      </c>
      <c r="T308" s="41"/>
      <c r="U308" s="41"/>
      <c r="V308" s="41"/>
      <c r="W308" s="33"/>
    </row>
    <row r="309" spans="1:23" x14ac:dyDescent="0.25">
      <c r="A309" s="49">
        <v>309</v>
      </c>
      <c r="B309" s="56" t="s">
        <v>578</v>
      </c>
      <c r="C309" s="56">
        <v>412</v>
      </c>
      <c r="D309" s="5">
        <f>INDEX('Towns Complete Island Erads'!$1:$1048576, MATCH(Survival_Data!C309,'Towns Complete Island Erads'!A:A,0), 6)</f>
        <v>1960</v>
      </c>
      <c r="E309" s="5">
        <f t="shared" si="19"/>
        <v>60</v>
      </c>
      <c r="F309" s="33">
        <f t="shared" si="20"/>
        <v>1</v>
      </c>
      <c r="G309" s="33" t="str">
        <f t="shared" si="21"/>
        <v>Uncensored</v>
      </c>
      <c r="H309" s="32" t="e">
        <f>INDEX(#REF!, MATCH(C309,#REF!,0), 6)</f>
        <v>#REF!</v>
      </c>
      <c r="I309" s="9">
        <v>1.3469064159599999</v>
      </c>
      <c r="J309" s="32" t="e">
        <f>INDEX(#REF!, MATCH(C309,#REF!,0),15)</f>
        <v>#REF!</v>
      </c>
      <c r="K309" s="33">
        <f>INDEX([3]Sheet1!$1:$1048576, MATCH(C309,[3]Sheet1!$B:$B,0), 5)</f>
        <v>-36.709043999999999</v>
      </c>
      <c r="L309" s="33" t="e">
        <f>INDEX(#REF!, MATCH(C309,#REF!, 0), 8)</f>
        <v>#REF!</v>
      </c>
      <c r="M309" s="27">
        <f t="shared" si="23"/>
        <v>-36.709043999999999</v>
      </c>
      <c r="N309" s="9"/>
      <c r="O309" s="9"/>
      <c r="P309" s="9"/>
      <c r="Q309" s="67" t="e">
        <f>INDEX(#REF!, MATCH(C309,#REF!,0), 3)</f>
        <v>#REF!</v>
      </c>
      <c r="R309" s="9"/>
      <c r="S309" s="27">
        <f t="shared" si="22"/>
        <v>0</v>
      </c>
      <c r="T309" s="33"/>
      <c r="U309" s="51"/>
      <c r="V309" s="51"/>
      <c r="W309" s="33"/>
    </row>
    <row r="310" spans="1:23" x14ac:dyDescent="0.25">
      <c r="A310" s="49">
        <v>310</v>
      </c>
      <c r="B310" s="56" t="s">
        <v>594</v>
      </c>
      <c r="C310" s="56">
        <v>33</v>
      </c>
      <c r="D310" s="5" t="e">
        <f>INDEX('Towns Complete Island Erads'!$1:$1048576, MATCH(Survival_Data!C310,'Towns Complete Island Erads'!A:A,0), 6)</f>
        <v>#N/A</v>
      </c>
      <c r="E310" s="5">
        <f t="shared" si="19"/>
        <v>117</v>
      </c>
      <c r="F310" s="33">
        <f t="shared" si="20"/>
        <v>0</v>
      </c>
      <c r="G310" s="33" t="str">
        <f t="shared" si="21"/>
        <v>Right Censored</v>
      </c>
      <c r="H310" s="32" t="e">
        <f>INDEX(#REF!, MATCH(C310,#REF!,0), 6)</f>
        <v>#REF!</v>
      </c>
      <c r="I310" s="9">
        <v>4.1468927313400004</v>
      </c>
      <c r="J310" s="32" t="e">
        <f>INDEX(#REF!, MATCH(C310,#REF!,0),15)</f>
        <v>#REF!</v>
      </c>
      <c r="K310" s="33">
        <f>INDEX([3]Sheet1!$1:$1048576, MATCH(C310,[3]Sheet1!$B:$B,0), 5)</f>
        <v>-38.08193</v>
      </c>
      <c r="L310" s="33" t="e">
        <f>INDEX(#REF!, MATCH(C310,#REF!, 0), 8)</f>
        <v>#REF!</v>
      </c>
      <c r="M310" s="27">
        <f t="shared" si="23"/>
        <v>-38.08193</v>
      </c>
      <c r="N310" s="9"/>
      <c r="O310" s="9"/>
      <c r="P310" s="9"/>
      <c r="Q310" s="67" t="e">
        <f>INDEX(#REF!, MATCH(C310,#REF!,0), 3)</f>
        <v>#REF!</v>
      </c>
      <c r="R310" s="9">
        <v>2</v>
      </c>
      <c r="S310" s="27">
        <f t="shared" si="22"/>
        <v>2</v>
      </c>
      <c r="T310" s="33"/>
      <c r="U310" s="51"/>
      <c r="V310" s="51"/>
      <c r="W310" s="33"/>
    </row>
    <row r="311" spans="1:23" x14ac:dyDescent="0.25">
      <c r="A311" s="49">
        <v>311</v>
      </c>
      <c r="B311" s="56" t="s">
        <v>596</v>
      </c>
      <c r="C311" s="56">
        <v>5085</v>
      </c>
      <c r="D311" s="5">
        <f>INDEX('Towns Complete Island Erads'!$1:$1048576, MATCH(Survival_Data!C311,'Towns Complete Island Erads'!A:A,0), 6)</f>
        <v>1990</v>
      </c>
      <c r="E311" s="5">
        <f t="shared" si="19"/>
        <v>90</v>
      </c>
      <c r="F311" s="33">
        <f t="shared" si="20"/>
        <v>1</v>
      </c>
      <c r="G311" s="33" t="str">
        <f t="shared" si="21"/>
        <v>Uncensored</v>
      </c>
      <c r="H311" s="32" t="e">
        <f>INDEX(#REF!, MATCH(C311,#REF!,0), 6)</f>
        <v>#REF!</v>
      </c>
      <c r="I311" s="9">
        <v>0.48715366328300003</v>
      </c>
      <c r="J311" s="32" t="e">
        <f>INDEX(#REF!, MATCH(C311,#REF!,0),15)</f>
        <v>#REF!</v>
      </c>
      <c r="K311" s="33">
        <f>INDEX([3]Sheet1!$1:$1048576, MATCH(C311,[3]Sheet1!$B:$B,0), 5)</f>
        <v>-41.251300000000001</v>
      </c>
      <c r="L311" s="33" t="e">
        <f>INDEX(#REF!, MATCH(C311,#REF!, 0), 8)</f>
        <v>#REF!</v>
      </c>
      <c r="M311" s="27">
        <f t="shared" si="23"/>
        <v>-41.251300000000001</v>
      </c>
      <c r="N311" s="9"/>
      <c r="O311" s="9"/>
      <c r="P311" s="9"/>
      <c r="Q311" s="67" t="e">
        <f>INDEX(#REF!, MATCH(C311,#REF!,0), 3)</f>
        <v>#REF!</v>
      </c>
      <c r="R311" s="9"/>
      <c r="S311" s="27">
        <f t="shared" si="22"/>
        <v>0</v>
      </c>
      <c r="T311" s="33"/>
      <c r="U311" s="51"/>
      <c r="V311" s="51"/>
      <c r="W311" s="33"/>
    </row>
    <row r="312" spans="1:23" x14ac:dyDescent="0.25">
      <c r="A312" s="49">
        <v>312</v>
      </c>
      <c r="B312" s="56" t="s">
        <v>612</v>
      </c>
      <c r="C312" s="56">
        <v>5178</v>
      </c>
      <c r="D312" s="5">
        <f>INDEX('Towns Complete Island Erads'!$1:$1048576, MATCH(Survival_Data!C312,'Towns Complete Island Erads'!A:A,0), 6)</f>
        <v>1996</v>
      </c>
      <c r="E312" s="5">
        <f t="shared" si="19"/>
        <v>96</v>
      </c>
      <c r="F312" s="33">
        <f t="shared" si="20"/>
        <v>1</v>
      </c>
      <c r="G312" s="33" t="str">
        <f t="shared" si="21"/>
        <v>Uncensored</v>
      </c>
      <c r="H312" s="32" t="e">
        <f>INDEX(#REF!, MATCH(C312,#REF!,0), 6)</f>
        <v>#REF!</v>
      </c>
      <c r="I312" s="9">
        <v>3.7442715743499999</v>
      </c>
      <c r="J312" s="32" t="e">
        <f>INDEX(#REF!, MATCH(C312,#REF!,0),15)</f>
        <v>#REF!</v>
      </c>
      <c r="K312" s="33">
        <f>INDEX([3]Sheet1!$1:$1048576, MATCH(C312,[3]Sheet1!$B:$B,0), 5)</f>
        <v>-40.886578999999998</v>
      </c>
      <c r="L312" s="33" t="e">
        <f>INDEX(#REF!, MATCH(C312,#REF!, 0), 8)</f>
        <v>#REF!</v>
      </c>
      <c r="M312" s="27">
        <f t="shared" si="23"/>
        <v>-40.886578999999998</v>
      </c>
      <c r="N312" s="9"/>
      <c r="O312" s="9"/>
      <c r="P312" s="9"/>
      <c r="Q312" s="67" t="e">
        <f>INDEX(#REF!, MATCH(C312,#REF!,0), 3)</f>
        <v>#REF!</v>
      </c>
      <c r="R312" s="68"/>
      <c r="S312" s="27">
        <f t="shared" si="22"/>
        <v>0</v>
      </c>
      <c r="T312" s="33"/>
      <c r="U312" s="51"/>
      <c r="V312" s="51"/>
      <c r="W312" s="33"/>
    </row>
    <row r="313" spans="1:23" x14ac:dyDescent="0.25">
      <c r="A313" s="49">
        <v>313</v>
      </c>
      <c r="B313" s="56" t="s">
        <v>618</v>
      </c>
      <c r="C313" s="56">
        <v>7302</v>
      </c>
      <c r="D313" s="5">
        <f>INDEX('Towns Complete Island Erads'!$1:$1048576, MATCH(Survival_Data!C313,'Towns Complete Island Erads'!A:A,0), 6)</f>
        <v>2009</v>
      </c>
      <c r="E313" s="5">
        <f t="shared" si="19"/>
        <v>109</v>
      </c>
      <c r="F313" s="33">
        <f t="shared" si="20"/>
        <v>1</v>
      </c>
      <c r="G313" s="33" t="str">
        <f t="shared" si="21"/>
        <v>Uncensored</v>
      </c>
      <c r="H313" s="32" t="e">
        <f>INDEX(#REF!, MATCH(C313,#REF!,0), 6)</f>
        <v>#REF!</v>
      </c>
      <c r="I313" s="9">
        <v>1.72661163468</v>
      </c>
      <c r="J313" s="32" t="e">
        <f>INDEX(#REF!, MATCH(C313,#REF!,0),15)</f>
        <v>#REF!</v>
      </c>
      <c r="K313" s="33">
        <f>INDEX([3]Sheet1!$1:$1048576, MATCH(C313,[3]Sheet1!$B:$B,0), 5)</f>
        <v>-35.907665000000001</v>
      </c>
      <c r="L313" s="33" t="e">
        <f>INDEX(#REF!, MATCH(C313,#REF!, 0), 8)</f>
        <v>#REF!</v>
      </c>
      <c r="M313" s="27">
        <f t="shared" si="23"/>
        <v>-35.907665000000001</v>
      </c>
      <c r="N313" s="9"/>
      <c r="O313" s="9"/>
      <c r="P313" s="9"/>
      <c r="Q313" s="67" t="e">
        <f>INDEX(#REF!, MATCH(C313,#REF!,0), 3)</f>
        <v>#REF!</v>
      </c>
      <c r="R313" s="9"/>
      <c r="S313" s="27">
        <f t="shared" si="22"/>
        <v>0</v>
      </c>
      <c r="T313" s="33"/>
      <c r="U313" s="51"/>
      <c r="V313" s="51"/>
      <c r="W313" s="33"/>
    </row>
    <row r="314" spans="1:23" x14ac:dyDescent="0.25">
      <c r="A314" s="49">
        <v>314</v>
      </c>
      <c r="B314" s="56" t="s">
        <v>624</v>
      </c>
      <c r="C314" s="56">
        <v>5969</v>
      </c>
      <c r="D314" s="5">
        <f>INDEX('Towns Complete Island Erads'!$1:$1048576, MATCH(Survival_Data!C314,'Towns Complete Island Erads'!A:A,0), 6)</f>
        <v>1987</v>
      </c>
      <c r="E314" s="5">
        <f t="shared" si="19"/>
        <v>87</v>
      </c>
      <c r="F314" s="33">
        <f t="shared" si="20"/>
        <v>1</v>
      </c>
      <c r="G314" s="33" t="str">
        <f t="shared" si="21"/>
        <v>Uncensored</v>
      </c>
      <c r="H314" s="32" t="e">
        <f>INDEX(#REF!, MATCH(C314,#REF!,0), 6)</f>
        <v>#REF!</v>
      </c>
      <c r="I314" s="9">
        <v>171.10329623999999</v>
      </c>
      <c r="J314" s="32" t="e">
        <f>INDEX(#REF!, MATCH(C314,#REF!,0),15)</f>
        <v>#REF!</v>
      </c>
      <c r="K314" s="33">
        <f>INDEX([3]Sheet1!$1:$1048576, MATCH(C314,[3]Sheet1!$B:$B,0), 5)</f>
        <v>-37.857111000000003</v>
      </c>
      <c r="L314" s="33" t="e">
        <f>INDEX(#REF!, MATCH(C314,#REF!, 0), 8)</f>
        <v>#REF!</v>
      </c>
      <c r="M314" s="27">
        <f t="shared" si="23"/>
        <v>-37.857111000000003</v>
      </c>
      <c r="N314" s="9"/>
      <c r="O314" s="9"/>
      <c r="P314" s="9"/>
      <c r="Q314" s="67" t="e">
        <f>INDEX(#REF!, MATCH(C314,#REF!,0), 3)</f>
        <v>#REF!</v>
      </c>
      <c r="R314" s="9"/>
      <c r="S314" s="27">
        <f t="shared" si="22"/>
        <v>0</v>
      </c>
      <c r="T314" s="33"/>
      <c r="U314" s="51"/>
      <c r="V314" s="51"/>
      <c r="W314" s="33"/>
    </row>
    <row r="315" spans="1:23" x14ac:dyDescent="0.25">
      <c r="A315" s="49">
        <v>315</v>
      </c>
      <c r="B315" s="65" t="s">
        <v>626</v>
      </c>
      <c r="C315" s="65">
        <v>45</v>
      </c>
      <c r="D315" s="5" t="str">
        <f>INDEX('Towns Complete Island Erads'!$1:$1048576, MATCH(Survival_Data!C315,'Towns Complete Island Erads'!A:A,0), 6)</f>
        <v>Died out</v>
      </c>
      <c r="E315" s="5" t="str">
        <f t="shared" si="19"/>
        <v>Died out</v>
      </c>
      <c r="F315" s="41">
        <v>0</v>
      </c>
      <c r="G315" s="41" t="str">
        <f t="shared" si="21"/>
        <v>Right Censored</v>
      </c>
      <c r="H315" s="44" t="e">
        <f>INDEX(#REF!, MATCH(C315,#REF!,0), 6)</f>
        <v>#REF!</v>
      </c>
      <c r="I315" s="61">
        <v>283.119243928</v>
      </c>
      <c r="J315" s="44" t="e">
        <f>INDEX(#REF!, MATCH(C315,#REF!,0),15)</f>
        <v>#REF!</v>
      </c>
      <c r="K315" s="41">
        <f>INDEX([3]Sheet1!$1:$1048576, MATCH(C315,[3]Sheet1!$B:$B,0), 5)</f>
        <v>-48.024602999999999</v>
      </c>
      <c r="L315" s="41" t="e">
        <f>INDEX(#REF!, MATCH(C315,#REF!, 0), 8)</f>
        <v>#REF!</v>
      </c>
      <c r="M315" s="45">
        <f t="shared" si="23"/>
        <v>-48.024602999999999</v>
      </c>
      <c r="N315" s="61"/>
      <c r="O315" s="61"/>
      <c r="P315" s="61"/>
      <c r="Q315" s="67" t="e">
        <f>INDEX(#REF!, MATCH(C315,#REF!,0), 3)</f>
        <v>#REF!</v>
      </c>
      <c r="R315" s="9">
        <v>0</v>
      </c>
      <c r="S315" s="27">
        <f t="shared" si="22"/>
        <v>0</v>
      </c>
      <c r="T315" s="41"/>
      <c r="U315" s="41"/>
      <c r="V315" s="41"/>
      <c r="W315" s="33"/>
    </row>
    <row r="316" spans="1:23" x14ac:dyDescent="0.25">
      <c r="A316" s="49">
        <v>316</v>
      </c>
      <c r="B316" s="56" t="s">
        <v>630</v>
      </c>
      <c r="C316" s="56">
        <v>2947</v>
      </c>
      <c r="D316" s="5">
        <f>INDEX('Towns Complete Island Erads'!$1:$1048576, MATCH(Survival_Data!C316,'Towns Complete Island Erads'!A:A,0), 6)</f>
        <v>1942</v>
      </c>
      <c r="E316" s="5">
        <f t="shared" si="19"/>
        <v>42</v>
      </c>
      <c r="F316" s="33">
        <f t="shared" si="20"/>
        <v>1</v>
      </c>
      <c r="G316" s="33" t="str">
        <f t="shared" si="21"/>
        <v>Uncensored</v>
      </c>
      <c r="H316" s="32" t="e">
        <f>INDEX(#REF!, MATCH(C316,#REF!,0), 6)</f>
        <v>#REF!</v>
      </c>
      <c r="I316" s="9">
        <v>5.9679000000000003E-2</v>
      </c>
      <c r="J316" s="32" t="e">
        <f>INDEX(#REF!, MATCH(C316,#REF!,0),15)</f>
        <v>#REF!</v>
      </c>
      <c r="K316" s="33">
        <f>INDEX([3]Sheet1!$1:$1048576, MATCH(C316,[3]Sheet1!$B:$B,0), 5)</f>
        <v>-50.526094000000001</v>
      </c>
      <c r="L316" s="33" t="e">
        <f>INDEX(#REF!, MATCH(C316,#REF!, 0), 8)</f>
        <v>#REF!</v>
      </c>
      <c r="M316" s="27">
        <f t="shared" si="23"/>
        <v>-50.526094000000001</v>
      </c>
      <c r="N316" s="9"/>
      <c r="O316" s="9"/>
      <c r="P316" s="9"/>
      <c r="Q316" s="67" t="e">
        <f>INDEX(#REF!, MATCH(C316,#REF!,0), 3)</f>
        <v>#REF!</v>
      </c>
      <c r="R316" s="9"/>
      <c r="S316" s="27">
        <f t="shared" si="22"/>
        <v>0</v>
      </c>
      <c r="T316" s="33"/>
      <c r="U316" s="51"/>
      <c r="V316" s="51"/>
      <c r="W316" s="33"/>
    </row>
    <row r="317" spans="1:23" x14ac:dyDescent="0.25">
      <c r="A317" s="49">
        <v>317</v>
      </c>
      <c r="B317" s="56" t="s">
        <v>638</v>
      </c>
      <c r="C317" s="56">
        <v>258</v>
      </c>
      <c r="D317" s="5">
        <f>INDEX('Towns Complete Island Erads'!$1:$1048576, MATCH(Survival_Data!C317,'Towns Complete Island Erads'!A:A,0), 6)</f>
        <v>2007</v>
      </c>
      <c r="E317" s="5">
        <f t="shared" si="19"/>
        <v>107</v>
      </c>
      <c r="F317" s="33">
        <f t="shared" si="20"/>
        <v>1</v>
      </c>
      <c r="G317" s="33" t="str">
        <f t="shared" si="21"/>
        <v>Uncensored</v>
      </c>
      <c r="H317" s="32" t="e">
        <f>INDEX(#REF!, MATCH(C317,#REF!,0), 6)</f>
        <v>#REF!</v>
      </c>
      <c r="I317" s="9">
        <v>1.9150254842500001</v>
      </c>
      <c r="J317" s="32" t="e">
        <f>INDEX(#REF!, MATCH(C317,#REF!,0),15)</f>
        <v>#REF!</v>
      </c>
      <c r="K317" s="33">
        <f>INDEX([3]Sheet1!$1:$1048576, MATCH(C317,[3]Sheet1!$B:$B,0), 5)</f>
        <v>-45.509093999999997</v>
      </c>
      <c r="L317" s="33" t="e">
        <f>INDEX(#REF!, MATCH(C317,#REF!, 0), 8)</f>
        <v>#REF!</v>
      </c>
      <c r="M317" s="27">
        <f t="shared" si="23"/>
        <v>-45.509093999999997</v>
      </c>
      <c r="N317" s="9"/>
      <c r="O317" s="9"/>
      <c r="P317" s="9"/>
      <c r="Q317" s="67" t="e">
        <f>INDEX(#REF!, MATCH(C317,#REF!,0), 3)</f>
        <v>#REF!</v>
      </c>
      <c r="R317" s="9">
        <v>4</v>
      </c>
      <c r="S317" s="27">
        <f t="shared" si="22"/>
        <v>4</v>
      </c>
      <c r="T317" s="33"/>
      <c r="U317" s="51"/>
      <c r="V317" s="51"/>
      <c r="W317" s="33"/>
    </row>
    <row r="318" spans="1:23" x14ac:dyDescent="0.25">
      <c r="A318" s="49">
        <v>318</v>
      </c>
      <c r="B318" s="56" t="s">
        <v>644</v>
      </c>
      <c r="C318" s="56">
        <v>937</v>
      </c>
      <c r="D318" s="5">
        <f>INDEX('Towns Complete Island Erads'!$1:$1048576, MATCH(Survival_Data!C318,'Towns Complete Island Erads'!A:A,0), 6)</f>
        <v>2006</v>
      </c>
      <c r="E318" s="5">
        <f t="shared" si="19"/>
        <v>106</v>
      </c>
      <c r="F318" s="33">
        <f t="shared" si="20"/>
        <v>1</v>
      </c>
      <c r="G318" s="33" t="str">
        <f t="shared" si="21"/>
        <v>Uncensored</v>
      </c>
      <c r="H318" s="32" t="e">
        <f>INDEX(#REF!, MATCH(C318,#REF!,0), 6)</f>
        <v>#REF!</v>
      </c>
      <c r="I318" s="9">
        <v>3.30217452075</v>
      </c>
      <c r="J318" s="32" t="e">
        <f>INDEX(#REF!, MATCH(C318,#REF!,0),15)</f>
        <v>#REF!</v>
      </c>
      <c r="K318" s="33">
        <f>INDEX([3]Sheet1!$1:$1048576, MATCH(C318,[3]Sheet1!$B:$B,0), 5)</f>
        <v>-47.224907000000002</v>
      </c>
      <c r="L318" s="33" t="e">
        <f>INDEX(#REF!, MATCH(C318,#REF!, 0), 8)</f>
        <v>#REF!</v>
      </c>
      <c r="M318" s="27">
        <f t="shared" si="23"/>
        <v>-47.224907000000002</v>
      </c>
      <c r="N318" s="9"/>
      <c r="O318" s="9"/>
      <c r="P318" s="9"/>
      <c r="Q318" s="67" t="e">
        <f>INDEX(#REF!, MATCH(C318,#REF!,0), 3)</f>
        <v>#REF!</v>
      </c>
      <c r="R318" s="9"/>
      <c r="S318" s="27">
        <f t="shared" si="22"/>
        <v>0</v>
      </c>
      <c r="T318" s="33"/>
      <c r="U318" s="51"/>
      <c r="V318" s="51"/>
      <c r="W318" s="33"/>
    </row>
    <row r="319" spans="1:23" x14ac:dyDescent="0.25">
      <c r="A319" s="49">
        <v>319</v>
      </c>
      <c r="B319" s="56" t="s">
        <v>652</v>
      </c>
      <c r="C319" s="56">
        <v>15</v>
      </c>
      <c r="D319" s="5">
        <f>INDEX('Towns Complete Island Erads'!$1:$1048576, MATCH(Survival_Data!C319,'Towns Complete Island Erads'!A:A,0), 6)</f>
        <v>2006</v>
      </c>
      <c r="E319" s="5">
        <f t="shared" si="19"/>
        <v>106</v>
      </c>
      <c r="F319" s="33">
        <f t="shared" si="20"/>
        <v>1</v>
      </c>
      <c r="G319" s="33" t="str">
        <f t="shared" si="21"/>
        <v>Uncensored</v>
      </c>
      <c r="H319" s="32" t="e">
        <f>INDEX(#REF!, MATCH(C319,#REF!,0), 6)</f>
        <v>#REF!</v>
      </c>
      <c r="I319" s="9">
        <v>2965.0243599999999</v>
      </c>
      <c r="J319" s="32" t="e">
        <f>INDEX(#REF!, MATCH(C319,#REF!,0),15)</f>
        <v>#REF!</v>
      </c>
      <c r="K319" s="33">
        <f>INDEX([3]Sheet1!$1:$1048576, MATCH(C319,[3]Sheet1!$B:$B,0), 5)</f>
        <v>-29.271263999999999</v>
      </c>
      <c r="L319" s="33" t="e">
        <f>INDEX(#REF!, MATCH(C319,#REF!, 0), 8)</f>
        <v>#REF!</v>
      </c>
      <c r="M319" s="27">
        <f t="shared" si="23"/>
        <v>-29.271263999999999</v>
      </c>
      <c r="N319" s="9"/>
      <c r="O319" s="9"/>
      <c r="P319" s="9"/>
      <c r="Q319" s="67" t="e">
        <f>INDEX(#REF!, MATCH(C319,#REF!,0), 3)</f>
        <v>#REF!</v>
      </c>
      <c r="R319" s="9"/>
      <c r="S319" s="27">
        <f t="shared" si="22"/>
        <v>0</v>
      </c>
      <c r="T319" s="33"/>
      <c r="U319" s="51"/>
      <c r="V319" s="51"/>
      <c r="W319" s="33"/>
    </row>
    <row r="320" spans="1:23" x14ac:dyDescent="0.25">
      <c r="A320" s="49">
        <v>320</v>
      </c>
      <c r="B320" s="56" t="s">
        <v>660</v>
      </c>
      <c r="C320" s="56">
        <v>32</v>
      </c>
      <c r="D320" s="5" t="e">
        <f>INDEX('Towns Complete Island Erads'!$1:$1048576, MATCH(Survival_Data!C320,'Towns Complete Island Erads'!A:A,0), 6)</f>
        <v>#N/A</v>
      </c>
      <c r="E320" s="5">
        <f t="shared" si="19"/>
        <v>117</v>
      </c>
      <c r="F320" s="33">
        <f t="shared" si="20"/>
        <v>0</v>
      </c>
      <c r="G320" s="33" t="str">
        <f t="shared" si="21"/>
        <v>Right Censored</v>
      </c>
      <c r="H320" s="32" t="e">
        <f>INDEX(#REF!, MATCH(C320,#REF!,0), 6)</f>
        <v>#REF!</v>
      </c>
      <c r="I320" s="9">
        <v>0.43672052770199998</v>
      </c>
      <c r="J320" s="32" t="e">
        <f>INDEX(#REF!, MATCH(C320,#REF!,0),15)</f>
        <v>#REF!</v>
      </c>
      <c r="K320" s="33">
        <f>INDEX([3]Sheet1!$1:$1048576, MATCH(C320,[3]Sheet1!$B:$B,0), 5)</f>
        <v>-45.493523000000003</v>
      </c>
      <c r="L320" s="33" t="e">
        <f>INDEX(#REF!, MATCH(C320,#REF!, 0), 8)</f>
        <v>#REF!</v>
      </c>
      <c r="M320" s="27">
        <f t="shared" si="23"/>
        <v>-45.493523000000003</v>
      </c>
      <c r="N320" s="9"/>
      <c r="O320" s="9"/>
      <c r="P320" s="9"/>
      <c r="Q320" s="67" t="e">
        <f>INDEX(#REF!, MATCH(C320,#REF!,0), 3)</f>
        <v>#REF!</v>
      </c>
      <c r="R320" s="9">
        <v>1</v>
      </c>
      <c r="S320" s="27">
        <f t="shared" si="22"/>
        <v>1</v>
      </c>
      <c r="T320" s="33"/>
      <c r="U320" s="51"/>
      <c r="V320" s="51"/>
      <c r="W320" s="33"/>
    </row>
    <row r="321" spans="1:32" x14ac:dyDescent="0.25">
      <c r="A321" s="49">
        <v>321</v>
      </c>
      <c r="B321" s="56" t="s">
        <v>662</v>
      </c>
      <c r="C321" s="56">
        <v>802</v>
      </c>
      <c r="D321" s="5">
        <f>INDEX('Towns Complete Island Erads'!$1:$1048576, MATCH(Survival_Data!C321,'Towns Complete Island Erads'!A:A,0), 6)</f>
        <v>1992</v>
      </c>
      <c r="E321" s="5">
        <f t="shared" si="19"/>
        <v>92</v>
      </c>
      <c r="F321" s="33">
        <f t="shared" si="20"/>
        <v>1</v>
      </c>
      <c r="G321" s="33" t="str">
        <f t="shared" si="21"/>
        <v>Uncensored</v>
      </c>
      <c r="H321" s="32" t="e">
        <f>INDEX(#REF!, MATCH(C321,#REF!,0), 6)</f>
        <v>#REF!</v>
      </c>
      <c r="I321" s="9">
        <v>80.141153000000003</v>
      </c>
      <c r="J321" s="32" t="e">
        <f>INDEX(#REF!, MATCH(C321,#REF!,0),15)</f>
        <v>#REF!</v>
      </c>
      <c r="K321" s="33">
        <f>INDEX([3]Sheet1!$1:$1048576, MATCH(C321,[3]Sheet1!$B:$B,0), 5)</f>
        <v>-50.511944</v>
      </c>
      <c r="L321" s="33" t="e">
        <f>INDEX(#REF!, MATCH(C321,#REF!, 0), 8)</f>
        <v>#REF!</v>
      </c>
      <c r="M321" s="27">
        <f t="shared" si="23"/>
        <v>-50.511944</v>
      </c>
      <c r="N321" s="9"/>
      <c r="O321" s="9"/>
      <c r="P321" s="9"/>
      <c r="Q321" s="67" t="e">
        <f>INDEX(#REF!, MATCH(C321,#REF!,0), 3)</f>
        <v>#REF!</v>
      </c>
      <c r="R321" s="9"/>
      <c r="S321" s="27">
        <f t="shared" si="22"/>
        <v>0</v>
      </c>
      <c r="T321" s="33"/>
      <c r="U321" s="51"/>
      <c r="V321" s="51"/>
      <c r="W321" s="33"/>
    </row>
    <row r="322" spans="1:32" x14ac:dyDescent="0.25">
      <c r="A322" s="49">
        <v>322</v>
      </c>
      <c r="B322" s="56" t="s">
        <v>666</v>
      </c>
      <c r="C322" s="56">
        <v>626</v>
      </c>
      <c r="D322" s="5">
        <f>INDEX('Towns Complete Island Erads'!$1:$1048576, MATCH(Survival_Data!C322,'Towns Complete Island Erads'!A:A,0), 6)</f>
        <v>1916</v>
      </c>
      <c r="E322" s="5">
        <f t="shared" si="19"/>
        <v>16</v>
      </c>
      <c r="F322" s="33">
        <f t="shared" si="20"/>
        <v>1</v>
      </c>
      <c r="G322" s="33" t="str">
        <f t="shared" si="21"/>
        <v>Uncensored</v>
      </c>
      <c r="H322" s="32" t="e">
        <f>INDEX(#REF!, MATCH(C322,#REF!,0), 6)</f>
        <v>#REF!</v>
      </c>
      <c r="I322" s="9">
        <v>248.53972899999999</v>
      </c>
      <c r="J322" s="32" t="e">
        <f>INDEX(#REF!, MATCH(C322,#REF!,0),15)</f>
        <v>#REF!</v>
      </c>
      <c r="K322" s="33">
        <f>INDEX([3]Sheet1!$1:$1048576, MATCH(C322,[3]Sheet1!$B:$B,0), 5)</f>
        <v>-44.345269999999999</v>
      </c>
      <c r="L322" s="33" t="e">
        <f>INDEX(#REF!, MATCH(C322,#REF!, 0), 8)</f>
        <v>#REF!</v>
      </c>
      <c r="M322" s="27">
        <f t="shared" si="23"/>
        <v>-44.345269999999999</v>
      </c>
      <c r="N322" s="9"/>
      <c r="O322" s="9"/>
      <c r="P322" s="9"/>
      <c r="Q322" s="67" t="e">
        <f>INDEX(#REF!, MATCH(C322,#REF!,0), 3)</f>
        <v>#REF!</v>
      </c>
      <c r="R322" s="9"/>
      <c r="S322" s="27">
        <f t="shared" si="22"/>
        <v>0</v>
      </c>
      <c r="T322" s="33"/>
      <c r="U322" s="51"/>
      <c r="V322" s="51"/>
      <c r="W322" s="33"/>
    </row>
    <row r="323" spans="1:32" x14ac:dyDescent="0.25">
      <c r="A323" s="49">
        <v>323</v>
      </c>
      <c r="B323" s="56" t="s">
        <v>668</v>
      </c>
      <c r="C323" s="56">
        <v>7304</v>
      </c>
      <c r="D323" s="5">
        <f>INDEX('Towns Complete Island Erads'!$1:$1048576, MATCH(Survival_Data!C323,'Towns Complete Island Erads'!A:A,0), 6)</f>
        <v>1990</v>
      </c>
      <c r="E323" s="5">
        <f t="shared" si="19"/>
        <v>90</v>
      </c>
      <c r="F323" s="33">
        <f t="shared" si="20"/>
        <v>1</v>
      </c>
      <c r="G323" s="33" t="str">
        <f t="shared" si="21"/>
        <v>Uncensored</v>
      </c>
      <c r="H323" s="32" t="e">
        <f>INDEX(#REF!, MATCH(C323,#REF!,0), 6)</f>
        <v>#REF!</v>
      </c>
      <c r="I323" s="9">
        <v>0.49794490632499999</v>
      </c>
      <c r="J323" s="32" t="e">
        <f>INDEX(#REF!, MATCH(C323,#REF!,0),15)</f>
        <v>#REF!</v>
      </c>
      <c r="K323" s="33">
        <f>INDEX([3]Sheet1!$1:$1048576, MATCH(C323,[3]Sheet1!$B:$B,0), 5)</f>
        <v>-35.906637000000003</v>
      </c>
      <c r="L323" s="33" t="e">
        <f>INDEX(#REF!, MATCH(C323,#REF!, 0), 8)</f>
        <v>#REF!</v>
      </c>
      <c r="M323" s="27">
        <f t="shared" si="23"/>
        <v>-35.906637000000003</v>
      </c>
      <c r="N323" s="9"/>
      <c r="O323" s="9"/>
      <c r="P323" s="9"/>
      <c r="Q323" s="67" t="e">
        <f>INDEX(#REF!, MATCH(C323,#REF!,0), 3)</f>
        <v>#REF!</v>
      </c>
      <c r="R323" s="9"/>
      <c r="S323" s="27">
        <f t="shared" si="22"/>
        <v>0</v>
      </c>
      <c r="T323" s="33"/>
      <c r="U323" s="51"/>
      <c r="V323" s="51"/>
      <c r="W323" s="33"/>
    </row>
    <row r="324" spans="1:32" x14ac:dyDescent="0.25">
      <c r="A324" s="49">
        <v>324</v>
      </c>
      <c r="B324" s="56" t="s">
        <v>670</v>
      </c>
      <c r="C324" s="56">
        <v>7277</v>
      </c>
      <c r="D324" s="5">
        <f>INDEX('Towns Complete Island Erads'!$1:$1048576, MATCH(Survival_Data!C324,'Towns Complete Island Erads'!A:A,0), 6)</f>
        <v>1990</v>
      </c>
      <c r="E324" s="5">
        <f t="shared" ref="E324:E386" si="24">IF(ISNUMBER(D324),D324-1900,IF(ISTEXT(D324),D324,IF(ISNA(D324),117,D324)))</f>
        <v>90</v>
      </c>
      <c r="F324" s="33">
        <f t="shared" ref="F324:F331" si="25">IF(AND(E324=117, ISNA(D324)), 0,1)</f>
        <v>1</v>
      </c>
      <c r="G324" s="33" t="str">
        <f t="shared" ref="G324:G331" si="26">IF(OR(F324=0, ISTEXT(E324)), "Right Censored", "Uncensored")</f>
        <v>Uncensored</v>
      </c>
      <c r="H324" s="32" t="e">
        <f>INDEX(#REF!, MATCH(C324,#REF!,0), 6)</f>
        <v>#REF!</v>
      </c>
      <c r="I324" s="9">
        <v>0.12826393859099999</v>
      </c>
      <c r="J324" s="32" t="e">
        <f>INDEX(#REF!, MATCH(C324,#REF!,0),15)</f>
        <v>#REF!</v>
      </c>
      <c r="K324" s="33">
        <f>INDEX([3]Sheet1!$1:$1048576, MATCH(C324,[3]Sheet1!$B:$B,0), 5)</f>
        <v>-35.911611000000001</v>
      </c>
      <c r="L324" s="33" t="e">
        <f>INDEX(#REF!, MATCH(C324,#REF!, 0), 8)</f>
        <v>#REF!</v>
      </c>
      <c r="M324" s="27">
        <f t="shared" si="23"/>
        <v>-35.911611000000001</v>
      </c>
      <c r="N324" s="9"/>
      <c r="O324" s="9"/>
      <c r="P324" s="9"/>
      <c r="Q324" s="67" t="e">
        <f>INDEX(#REF!, MATCH(C324,#REF!,0), 3)</f>
        <v>#REF!</v>
      </c>
      <c r="R324" s="9"/>
      <c r="S324" s="27">
        <f t="shared" ref="S324:S386" si="27">IF(ISERROR(Q324),R324,Q324)</f>
        <v>0</v>
      </c>
      <c r="T324" s="33"/>
      <c r="U324" s="51"/>
      <c r="V324" s="51"/>
      <c r="W324" s="33"/>
    </row>
    <row r="325" spans="1:32" x14ac:dyDescent="0.25">
      <c r="A325" s="49">
        <v>325</v>
      </c>
      <c r="B325" s="56" t="s">
        <v>672</v>
      </c>
      <c r="C325" s="56">
        <v>7273</v>
      </c>
      <c r="D325" s="5">
        <f>INDEX('Towns Complete Island Erads'!$1:$1048576, MATCH(Survival_Data!C325,'Towns Complete Island Erads'!A:A,0), 6)</f>
        <v>1990</v>
      </c>
      <c r="E325" s="5">
        <f t="shared" si="24"/>
        <v>90</v>
      </c>
      <c r="F325" s="33">
        <f t="shared" si="25"/>
        <v>1</v>
      </c>
      <c r="G325" s="33" t="str">
        <f t="shared" si="26"/>
        <v>Uncensored</v>
      </c>
      <c r="H325" s="32" t="e">
        <f>INDEX(#REF!, MATCH(C325,#REF!,0), 6)</f>
        <v>#REF!</v>
      </c>
      <c r="I325" s="9">
        <v>0.38495506089100001</v>
      </c>
      <c r="J325" s="32" t="e">
        <f>INDEX(#REF!, MATCH(C325,#REF!,0),15)</f>
        <v>#REF!</v>
      </c>
      <c r="K325" s="33">
        <f>INDEX([3]Sheet1!$1:$1048576, MATCH(C325,[3]Sheet1!$B:$B,0), 5)</f>
        <v>-35.912044999999999</v>
      </c>
      <c r="L325" s="33" t="e">
        <f>INDEX(#REF!, MATCH(C325,#REF!, 0), 8)</f>
        <v>#REF!</v>
      </c>
      <c r="M325" s="27">
        <f t="shared" ref="M325:M387" si="28">IF(ISNUMBER(L325),L325,IF(ISNUMBER(K325),K325,IF(ISNUMBER(J325),J325,L325)))</f>
        <v>-35.912044999999999</v>
      </c>
      <c r="N325" s="9"/>
      <c r="O325" s="9"/>
      <c r="P325" s="9"/>
      <c r="Q325" s="67" t="e">
        <f>INDEX(#REF!, MATCH(C325,#REF!,0), 3)</f>
        <v>#REF!</v>
      </c>
      <c r="R325" s="9"/>
      <c r="S325" s="27">
        <f t="shared" si="27"/>
        <v>0</v>
      </c>
      <c r="T325" s="33"/>
      <c r="U325" s="51"/>
      <c r="V325" s="51"/>
      <c r="W325" s="33"/>
    </row>
    <row r="326" spans="1:32" x14ac:dyDescent="0.25">
      <c r="A326" s="49">
        <v>326</v>
      </c>
      <c r="B326" s="56" t="s">
        <v>674</v>
      </c>
      <c r="C326" s="56">
        <v>7291</v>
      </c>
      <c r="D326" s="5">
        <f>INDEX('Towns Complete Island Erads'!$1:$1048576, MATCH(Survival_Data!C326,'Towns Complete Island Erads'!A:A,0), 6)</f>
        <v>1990</v>
      </c>
      <c r="E326" s="5">
        <f t="shared" si="24"/>
        <v>90</v>
      </c>
      <c r="F326" s="33">
        <f t="shared" si="25"/>
        <v>1</v>
      </c>
      <c r="G326" s="33" t="str">
        <f t="shared" si="26"/>
        <v>Uncensored</v>
      </c>
      <c r="H326" s="32" t="e">
        <f>INDEX(#REF!, MATCH(C326,#REF!,0), 6)</f>
        <v>#REF!</v>
      </c>
      <c r="I326" s="9">
        <v>0.50538541812399995</v>
      </c>
      <c r="J326" s="32" t="e">
        <f>INDEX(#REF!, MATCH(C326,#REF!,0),15)</f>
        <v>#REF!</v>
      </c>
      <c r="K326" s="33">
        <f>INDEX([3]Sheet1!$1:$1048576, MATCH(C326,[3]Sheet1!$B:$B,0), 5)</f>
        <v>-35.913924999999999</v>
      </c>
      <c r="L326" s="33" t="e">
        <f>INDEX(#REF!, MATCH(C326,#REF!, 0), 8)</f>
        <v>#REF!</v>
      </c>
      <c r="M326" s="27">
        <f t="shared" si="28"/>
        <v>-35.913924999999999</v>
      </c>
      <c r="N326" s="9"/>
      <c r="O326" s="9"/>
      <c r="P326" s="9"/>
      <c r="Q326" s="67" t="e">
        <f>INDEX(#REF!, MATCH(C326,#REF!,0), 3)</f>
        <v>#REF!</v>
      </c>
      <c r="R326" s="9"/>
      <c r="S326" s="27">
        <f t="shared" si="27"/>
        <v>0</v>
      </c>
      <c r="T326" s="33"/>
      <c r="U326" s="51"/>
      <c r="V326" s="51"/>
      <c r="W326" s="33"/>
    </row>
    <row r="327" spans="1:32" x14ac:dyDescent="0.25">
      <c r="A327" s="49">
        <v>327</v>
      </c>
      <c r="B327" s="56" t="s">
        <v>676</v>
      </c>
      <c r="C327" s="56">
        <v>7285</v>
      </c>
      <c r="D327" s="5">
        <f>INDEX('Towns Complete Island Erads'!$1:$1048576, MATCH(Survival_Data!C327,'Towns Complete Island Erads'!A:A,0), 6)</f>
        <v>1990</v>
      </c>
      <c r="E327" s="5">
        <f t="shared" si="24"/>
        <v>90</v>
      </c>
      <c r="F327" s="33">
        <f t="shared" si="25"/>
        <v>1</v>
      </c>
      <c r="G327" s="33" t="str">
        <f t="shared" si="26"/>
        <v>Uncensored</v>
      </c>
      <c r="H327" s="32" t="e">
        <f>INDEX(#REF!, MATCH(C327,#REF!,0), 6)</f>
        <v>#REF!</v>
      </c>
      <c r="I327" s="9">
        <v>0.27861039733999998</v>
      </c>
      <c r="J327" s="32" t="e">
        <f>INDEX(#REF!, MATCH(C327,#REF!,0),15)</f>
        <v>#REF!</v>
      </c>
      <c r="K327" s="33">
        <f>INDEX([3]Sheet1!$1:$1048576, MATCH(C327,[3]Sheet1!$B:$B,0), 5)</f>
        <v>-35.916677</v>
      </c>
      <c r="L327" s="33" t="e">
        <f>INDEX(#REF!, MATCH(C327,#REF!, 0), 8)</f>
        <v>#REF!</v>
      </c>
      <c r="M327" s="27">
        <f t="shared" si="28"/>
        <v>-35.916677</v>
      </c>
      <c r="N327" s="9"/>
      <c r="O327" s="9"/>
      <c r="P327" s="9"/>
      <c r="Q327" s="67" t="e">
        <f>INDEX(#REF!, MATCH(C327,#REF!,0), 3)</f>
        <v>#REF!</v>
      </c>
      <c r="R327" s="9"/>
      <c r="S327" s="27">
        <f t="shared" si="27"/>
        <v>0</v>
      </c>
      <c r="T327" s="33"/>
      <c r="U327" s="51"/>
      <c r="V327" s="51"/>
      <c r="W327" s="33"/>
    </row>
    <row r="328" spans="1:32" x14ac:dyDescent="0.25">
      <c r="A328" s="49">
        <v>328</v>
      </c>
      <c r="B328" s="56" t="s">
        <v>678</v>
      </c>
      <c r="C328" s="56">
        <v>7289</v>
      </c>
      <c r="D328" s="5">
        <f>INDEX('Towns Complete Island Erads'!$1:$1048576, MATCH(Survival_Data!C328,'Towns Complete Island Erads'!A:A,0), 6)</f>
        <v>1990</v>
      </c>
      <c r="E328" s="5">
        <f t="shared" si="24"/>
        <v>90</v>
      </c>
      <c r="F328" s="33">
        <f t="shared" si="25"/>
        <v>1</v>
      </c>
      <c r="G328" s="33" t="str">
        <f t="shared" si="26"/>
        <v>Uncensored</v>
      </c>
      <c r="H328" s="32" t="e">
        <f>INDEX(#REF!, MATCH(C328,#REF!,0), 6)</f>
        <v>#REF!</v>
      </c>
      <c r="I328" s="9">
        <v>0.27853585190000002</v>
      </c>
      <c r="J328" s="32" t="e">
        <f>INDEX(#REF!, MATCH(C328,#REF!,0),15)</f>
        <v>#REF!</v>
      </c>
      <c r="K328" s="33">
        <f>INDEX([3]Sheet1!$1:$1048576, MATCH(C328,[3]Sheet1!$B:$B,0), 5)</f>
        <v>-35.915984999999999</v>
      </c>
      <c r="L328" s="33" t="e">
        <f>INDEX(#REF!, MATCH(C328,#REF!, 0), 8)</f>
        <v>#REF!</v>
      </c>
      <c r="M328" s="27">
        <f t="shared" si="28"/>
        <v>-35.915984999999999</v>
      </c>
      <c r="N328" s="9"/>
      <c r="O328" s="9"/>
      <c r="P328" s="9"/>
      <c r="Q328" s="67" t="e">
        <f>INDEX(#REF!, MATCH(C328,#REF!,0), 3)</f>
        <v>#REF!</v>
      </c>
      <c r="R328" s="9"/>
      <c r="S328" s="27">
        <f t="shared" si="27"/>
        <v>0</v>
      </c>
      <c r="T328" s="33"/>
      <c r="U328" s="51"/>
      <c r="V328" s="51"/>
      <c r="W328" s="33"/>
    </row>
    <row r="329" spans="1:32" x14ac:dyDescent="0.25">
      <c r="A329" s="49">
        <v>329</v>
      </c>
      <c r="B329" s="56" t="s">
        <v>682</v>
      </c>
      <c r="C329" s="56">
        <v>5432</v>
      </c>
      <c r="D329" s="5">
        <f>INDEX('Towns Complete Island Erads'!$1:$1048576, MATCH(Survival_Data!C329,'Towns Complete Island Erads'!A:A,0), 6)</f>
        <v>1996</v>
      </c>
      <c r="E329" s="5">
        <f t="shared" si="24"/>
        <v>96</v>
      </c>
      <c r="F329" s="33">
        <f t="shared" si="25"/>
        <v>1</v>
      </c>
      <c r="G329" s="33" t="str">
        <f t="shared" si="26"/>
        <v>Uncensored</v>
      </c>
      <c r="H329" s="32" t="e">
        <f>INDEX(#REF!, MATCH(C329,#REF!,0), 6)</f>
        <v>#REF!</v>
      </c>
      <c r="I329" s="9">
        <v>1.8649995913999999</v>
      </c>
      <c r="J329" s="32" t="e">
        <f>INDEX(#REF!, MATCH(C329,#REF!,0),15)</f>
        <v>#REF!</v>
      </c>
      <c r="K329" s="33">
        <f>INDEX([3]Sheet1!$1:$1048576, MATCH(C329,[3]Sheet1!$B:$B,0), 5)</f>
        <v>-40.889347000000001</v>
      </c>
      <c r="L329" s="33" t="e">
        <f>INDEX(#REF!, MATCH(C329,#REF!, 0), 8)</f>
        <v>#REF!</v>
      </c>
      <c r="M329" s="27">
        <f t="shared" si="28"/>
        <v>-40.889347000000001</v>
      </c>
      <c r="N329" s="9"/>
      <c r="O329" s="9"/>
      <c r="P329" s="9"/>
      <c r="Q329" s="67" t="e">
        <f>INDEX(#REF!, MATCH(C329,#REF!,0), 3)</f>
        <v>#REF!</v>
      </c>
      <c r="R329" s="9"/>
      <c r="S329" s="27">
        <f t="shared" si="27"/>
        <v>0</v>
      </c>
      <c r="T329" s="33"/>
      <c r="U329" s="51"/>
      <c r="V329" s="51"/>
      <c r="W329" s="33"/>
    </row>
    <row r="330" spans="1:32" x14ac:dyDescent="0.25">
      <c r="A330" s="49">
        <v>330</v>
      </c>
      <c r="B330" s="56" t="s">
        <v>705</v>
      </c>
      <c r="C330" s="56">
        <v>8016</v>
      </c>
      <c r="D330" s="5">
        <f>INDEX('Towns Complete Island Erads'!$1:$1048576, MATCH(Survival_Data!C330,'Towns Complete Island Erads'!A:A,0), 6)</f>
        <v>2009</v>
      </c>
      <c r="E330" s="5">
        <f t="shared" si="24"/>
        <v>109</v>
      </c>
      <c r="F330" s="33">
        <f t="shared" si="25"/>
        <v>1</v>
      </c>
      <c r="G330" s="33" t="str">
        <f t="shared" si="26"/>
        <v>Uncensored</v>
      </c>
      <c r="H330" s="32" t="e">
        <f>INDEX(#REF!, MATCH(C330,#REF!,0), 6)</f>
        <v>#REF!</v>
      </c>
      <c r="I330" s="9">
        <v>51.2047600629</v>
      </c>
      <c r="J330" s="32" t="e">
        <f>INDEX(#REF!, MATCH(C330,#REF!,0),15)</f>
        <v>#REF!</v>
      </c>
      <c r="K330" s="33">
        <f>INDEX([3]Sheet1!$1:$1048576, MATCH(C330,[3]Sheet1!$B:$B,0), 5)</f>
        <v>-35.204512999999999</v>
      </c>
      <c r="L330" s="33" t="e">
        <f>INDEX(#REF!, MATCH(C330,#REF!, 0), 8)</f>
        <v>#REF!</v>
      </c>
      <c r="M330" s="27">
        <f t="shared" si="28"/>
        <v>-35.204512999999999</v>
      </c>
      <c r="N330" s="9"/>
      <c r="O330" s="9"/>
      <c r="P330" s="9"/>
      <c r="Q330" s="67" t="e">
        <f>INDEX(#REF!, MATCH(C330,#REF!,0), 3)</f>
        <v>#REF!</v>
      </c>
      <c r="R330" s="9"/>
      <c r="S330" s="27">
        <f t="shared" si="27"/>
        <v>0</v>
      </c>
      <c r="T330" s="33"/>
      <c r="U330" s="51"/>
      <c r="V330" s="51"/>
      <c r="W330" s="33"/>
    </row>
    <row r="331" spans="1:32" ht="15.75" thickBot="1" x14ac:dyDescent="0.3">
      <c r="A331" s="49">
        <v>331</v>
      </c>
      <c r="B331" s="12" t="s">
        <v>711</v>
      </c>
      <c r="C331" s="12">
        <v>6087</v>
      </c>
      <c r="D331" s="5">
        <f>INDEX('Towns Complete Island Erads'!$1:$1048576, MATCH(Survival_Data!C331,'Towns Complete Island Erads'!A:A,0), 6)</f>
        <v>1984</v>
      </c>
      <c r="E331" s="5">
        <f t="shared" si="24"/>
        <v>84</v>
      </c>
      <c r="F331" s="6">
        <f t="shared" si="25"/>
        <v>1</v>
      </c>
      <c r="G331" s="6" t="str">
        <f t="shared" si="26"/>
        <v>Uncensored</v>
      </c>
      <c r="H331" s="28" t="e">
        <f>INDEX(#REF!, MATCH(C331,#REF!,0), 6)</f>
        <v>#REF!</v>
      </c>
      <c r="I331" s="7">
        <v>3.09294804467</v>
      </c>
      <c r="J331" s="28" t="e">
        <f>INDEX(#REF!, MATCH(C331,#REF!,0),15)</f>
        <v>#REF!</v>
      </c>
      <c r="K331" s="6">
        <f>INDEX([3]Sheet1!$1:$1048576, MATCH(C331,[3]Sheet1!$B:$B,0), 5)</f>
        <v>-37.219900000000003</v>
      </c>
      <c r="L331" s="6" t="e">
        <f>INDEX(#REF!, MATCH(C331,#REF!, 0), 8)</f>
        <v>#REF!</v>
      </c>
      <c r="M331" s="29">
        <f t="shared" si="28"/>
        <v>-37.219900000000003</v>
      </c>
      <c r="N331" s="7"/>
      <c r="O331" s="7"/>
      <c r="P331" s="7"/>
      <c r="Q331" s="67" t="e">
        <f>INDEX(#REF!, MATCH(C331,#REF!,0), 3)</f>
        <v>#REF!</v>
      </c>
      <c r="R331" s="7"/>
      <c r="S331" s="27">
        <f t="shared" si="27"/>
        <v>0</v>
      </c>
      <c r="T331" s="6"/>
      <c r="U331" s="6"/>
      <c r="V331" s="6"/>
      <c r="W331" s="6"/>
    </row>
    <row r="332" spans="1:32" ht="15.75" thickTop="1" x14ac:dyDescent="0.25">
      <c r="A332" s="49">
        <v>332</v>
      </c>
      <c r="B332" s="3" t="s">
        <v>720</v>
      </c>
      <c r="C332" s="3">
        <v>5251</v>
      </c>
      <c r="D332" s="5" t="e">
        <f>INDEX('Towns Complete Island Erads'!$1:$1048576, MATCH(Survival_Data!C332,'Towns Complete Island Erads'!A:A,0), 6)</f>
        <v>#N/A</v>
      </c>
      <c r="E332" s="5">
        <f t="shared" si="24"/>
        <v>117</v>
      </c>
      <c r="F332" s="22">
        <v>0</v>
      </c>
      <c r="G332" s="34" t="s">
        <v>791</v>
      </c>
      <c r="H332" s="32" t="e">
        <f>INDEX(#REF!, MATCH(C332,#REF!,0), 6)</f>
        <v>#REF!</v>
      </c>
      <c r="I332" s="9">
        <v>3.4480182215299999</v>
      </c>
      <c r="J332" s="32" t="e">
        <f>INDEX(#REF!, MATCH(C332,#REF!,0),15)</f>
        <v>#REF!</v>
      </c>
      <c r="K332" s="33" t="e">
        <f>INDEX([3]Sheet1!$1:$1048576, MATCH(C332,[3]Sheet1!$B:$B,0), 5)</f>
        <v>#N/A</v>
      </c>
      <c r="L332" s="33" t="e">
        <f>INDEX(#REF!, MATCH(C332,#REF!, 0), 8)</f>
        <v>#REF!</v>
      </c>
      <c r="M332" s="27" t="e">
        <f t="shared" si="28"/>
        <v>#REF!</v>
      </c>
      <c r="N332" s="9"/>
      <c r="O332" s="9"/>
      <c r="P332" s="9"/>
      <c r="Q332" s="67" t="e">
        <f>INDEX(#REF!, MATCH(C332,#REF!,0), 3)</f>
        <v>#REF!</v>
      </c>
      <c r="R332" s="9"/>
      <c r="S332" s="27">
        <f t="shared" si="27"/>
        <v>0</v>
      </c>
      <c r="T332" s="33"/>
      <c r="U332" s="51"/>
      <c r="V332" s="51"/>
      <c r="W332" s="14" t="s">
        <v>789</v>
      </c>
      <c r="X332" s="13"/>
      <c r="Y332" s="13"/>
      <c r="Z332" s="13"/>
      <c r="AA332" s="13"/>
      <c r="AB332" s="13"/>
      <c r="AC332" s="13"/>
      <c r="AD332" s="13"/>
      <c r="AE332" s="13"/>
      <c r="AF332" s="13"/>
    </row>
    <row r="333" spans="1:32" x14ac:dyDescent="0.25">
      <c r="A333" s="49">
        <v>333</v>
      </c>
      <c r="B333" s="3" t="s">
        <v>721</v>
      </c>
      <c r="C333" s="3">
        <v>7939</v>
      </c>
      <c r="D333" s="5" t="e">
        <f>INDEX('Towns Complete Island Erads'!$1:$1048576, MATCH(Survival_Data!C333,'Towns Complete Island Erads'!A:A,0), 6)</f>
        <v>#N/A</v>
      </c>
      <c r="E333" s="5">
        <f t="shared" si="24"/>
        <v>117</v>
      </c>
      <c r="F333" s="31">
        <v>0</v>
      </c>
      <c r="G333" s="25" t="s">
        <v>791</v>
      </c>
      <c r="H333" s="24" t="e">
        <f>INDEX(#REF!, MATCH(C333,#REF!,0), 6)</f>
        <v>#REF!</v>
      </c>
      <c r="I333" s="5">
        <v>2.2747647031099998</v>
      </c>
      <c r="J333" s="24" t="e">
        <f>INDEX(#REF!, MATCH(C333,#REF!,0),15)</f>
        <v>#REF!</v>
      </c>
      <c r="K333" s="8" t="e">
        <f>INDEX([3]Sheet1!$1:$1048576, MATCH(C333,[3]Sheet1!$B:$B,0), 5)</f>
        <v>#N/A</v>
      </c>
      <c r="L333" s="8" t="e">
        <f>INDEX(#REF!, MATCH(C333,#REF!, 0), 8)</f>
        <v>#REF!</v>
      </c>
      <c r="M333" s="27" t="e">
        <f t="shared" si="28"/>
        <v>#REF!</v>
      </c>
      <c r="N333" s="9"/>
      <c r="O333" s="9"/>
      <c r="P333" s="9"/>
      <c r="Q333" s="67" t="e">
        <f>INDEX(#REF!, MATCH(C333,#REF!,0), 3)</f>
        <v>#REF!</v>
      </c>
      <c r="R333" s="9"/>
      <c r="S333" s="27">
        <f t="shared" si="27"/>
        <v>0</v>
      </c>
    </row>
    <row r="334" spans="1:32" x14ac:dyDescent="0.25">
      <c r="A334" s="49">
        <v>334</v>
      </c>
      <c r="B334" s="3" t="s">
        <v>722</v>
      </c>
      <c r="C334" s="3">
        <v>6533</v>
      </c>
      <c r="D334" s="5" t="e">
        <f>INDEX('Towns Complete Island Erads'!$1:$1048576, MATCH(Survival_Data!C334,'Towns Complete Island Erads'!A:A,0), 6)</f>
        <v>#N/A</v>
      </c>
      <c r="E334" s="5">
        <f t="shared" si="24"/>
        <v>117</v>
      </c>
      <c r="F334" s="31">
        <v>0</v>
      </c>
      <c r="G334" s="25" t="s">
        <v>791</v>
      </c>
      <c r="H334" s="24" t="e">
        <f>INDEX(#REF!, MATCH(C334,#REF!,0), 6)</f>
        <v>#REF!</v>
      </c>
      <c r="I334" s="5">
        <v>0.36101065637200003</v>
      </c>
      <c r="J334" s="24" t="e">
        <f>INDEX(#REF!, MATCH(C334,#REF!,0),15)</f>
        <v>#REF!</v>
      </c>
      <c r="K334" s="8" t="e">
        <f>INDEX([3]Sheet1!$1:$1048576, MATCH(C334,[3]Sheet1!$B:$B,0), 5)</f>
        <v>#N/A</v>
      </c>
      <c r="L334" s="8" t="e">
        <f>INDEX(#REF!, MATCH(C334,#REF!, 0), 8)</f>
        <v>#REF!</v>
      </c>
      <c r="M334" s="27" t="e">
        <f t="shared" si="28"/>
        <v>#REF!</v>
      </c>
      <c r="N334" s="9"/>
      <c r="O334" s="9"/>
      <c r="P334" s="9"/>
      <c r="Q334" s="67" t="e">
        <f>INDEX(#REF!, MATCH(C334,#REF!,0), 3)</f>
        <v>#REF!</v>
      </c>
      <c r="R334" s="9"/>
      <c r="S334" s="27">
        <f t="shared" si="27"/>
        <v>0</v>
      </c>
    </row>
    <row r="335" spans="1:32" x14ac:dyDescent="0.25">
      <c r="A335" s="49">
        <v>335</v>
      </c>
      <c r="B335" s="3" t="s">
        <v>723</v>
      </c>
      <c r="C335" s="3">
        <v>6523</v>
      </c>
      <c r="D335" s="5" t="e">
        <f>INDEX('Towns Complete Island Erads'!$1:$1048576, MATCH(Survival_Data!C335,'Towns Complete Island Erads'!A:A,0), 6)</f>
        <v>#N/A</v>
      </c>
      <c r="E335" s="5">
        <f t="shared" si="24"/>
        <v>117</v>
      </c>
      <c r="F335" s="31">
        <v>0</v>
      </c>
      <c r="G335" s="25" t="s">
        <v>791</v>
      </c>
      <c r="H335" s="24" t="e">
        <f>INDEX(#REF!, MATCH(C335,#REF!,0), 6)</f>
        <v>#REF!</v>
      </c>
      <c r="I335" s="5">
        <v>0.17925078940299999</v>
      </c>
      <c r="J335" s="24" t="e">
        <f>INDEX(#REF!, MATCH(C335,#REF!,0),15)</f>
        <v>#REF!</v>
      </c>
      <c r="K335" s="8" t="e">
        <f>INDEX([3]Sheet1!$1:$1048576, MATCH(C335,[3]Sheet1!$B:$B,0), 5)</f>
        <v>#N/A</v>
      </c>
      <c r="L335" s="8" t="e">
        <f>INDEX(#REF!, MATCH(C335,#REF!, 0), 8)</f>
        <v>#REF!</v>
      </c>
      <c r="M335" s="27" t="e">
        <f t="shared" si="28"/>
        <v>#REF!</v>
      </c>
      <c r="N335" s="9"/>
      <c r="O335" s="9"/>
      <c r="P335" s="9"/>
      <c r="Q335" s="67" t="e">
        <f>INDEX(#REF!, MATCH(C335,#REF!,0), 3)</f>
        <v>#REF!</v>
      </c>
      <c r="R335" s="9"/>
      <c r="S335" s="27">
        <f t="shared" si="27"/>
        <v>0</v>
      </c>
    </row>
    <row r="336" spans="1:32" x14ac:dyDescent="0.25">
      <c r="A336" s="49">
        <v>336</v>
      </c>
      <c r="B336" s="3" t="s">
        <v>724</v>
      </c>
      <c r="C336" s="3">
        <v>6530</v>
      </c>
      <c r="D336" s="5" t="e">
        <f>INDEX('Towns Complete Island Erads'!$1:$1048576, MATCH(Survival_Data!C336,'Towns Complete Island Erads'!A:A,0), 6)</f>
        <v>#N/A</v>
      </c>
      <c r="E336" s="5">
        <f t="shared" si="24"/>
        <v>117</v>
      </c>
      <c r="F336" s="31">
        <v>0</v>
      </c>
      <c r="G336" s="25" t="s">
        <v>791</v>
      </c>
      <c r="H336" s="24" t="e">
        <f>INDEX(#REF!, MATCH(C336,#REF!,0), 6)</f>
        <v>#REF!</v>
      </c>
      <c r="I336" s="5">
        <v>0.187836471778</v>
      </c>
      <c r="J336" s="24" t="e">
        <f>INDEX(#REF!, MATCH(C336,#REF!,0),15)</f>
        <v>#REF!</v>
      </c>
      <c r="K336" s="8" t="e">
        <f>INDEX([3]Sheet1!$1:$1048576, MATCH(C336,[3]Sheet1!$B:$B,0), 5)</f>
        <v>#N/A</v>
      </c>
      <c r="L336" s="8" t="e">
        <f>INDEX(#REF!, MATCH(C336,#REF!, 0), 8)</f>
        <v>#REF!</v>
      </c>
      <c r="M336" s="27" t="e">
        <f t="shared" si="28"/>
        <v>#REF!</v>
      </c>
      <c r="N336" s="9"/>
      <c r="O336" s="9"/>
      <c r="P336" s="9"/>
      <c r="Q336" s="67" t="e">
        <f>INDEX(#REF!, MATCH(C336,#REF!,0), 3)</f>
        <v>#REF!</v>
      </c>
      <c r="R336" s="9"/>
      <c r="S336" s="27">
        <f t="shared" si="27"/>
        <v>0</v>
      </c>
    </row>
    <row r="337" spans="1:19" x14ac:dyDescent="0.25">
      <c r="A337" s="49">
        <v>337</v>
      </c>
      <c r="B337" s="3" t="s">
        <v>725</v>
      </c>
      <c r="C337" s="3">
        <v>5335</v>
      </c>
      <c r="D337" s="5" t="e">
        <f>INDEX('Towns Complete Island Erads'!$1:$1048576, MATCH(Survival_Data!C337,'Towns Complete Island Erads'!A:A,0), 6)</f>
        <v>#N/A</v>
      </c>
      <c r="E337" s="5">
        <f t="shared" si="24"/>
        <v>117</v>
      </c>
      <c r="F337" s="31">
        <v>0</v>
      </c>
      <c r="G337" s="25" t="s">
        <v>791</v>
      </c>
      <c r="H337" s="24" t="e">
        <f>INDEX(#REF!, MATCH(C337,#REF!,0), 6)</f>
        <v>#REF!</v>
      </c>
      <c r="I337" s="5">
        <v>0.69259867951800003</v>
      </c>
      <c r="J337" s="24" t="e">
        <f>INDEX(#REF!, MATCH(C337,#REF!,0),15)</f>
        <v>#REF!</v>
      </c>
      <c r="K337" s="8" t="e">
        <f>INDEX([3]Sheet1!$1:$1048576, MATCH(C337,[3]Sheet1!$B:$B,0), 5)</f>
        <v>#N/A</v>
      </c>
      <c r="L337" s="8" t="e">
        <f>INDEX(#REF!, MATCH(C337,#REF!, 0), 8)</f>
        <v>#REF!</v>
      </c>
      <c r="M337" s="27" t="e">
        <f t="shared" si="28"/>
        <v>#REF!</v>
      </c>
      <c r="N337" s="9"/>
      <c r="O337" s="9"/>
      <c r="P337" s="9"/>
      <c r="Q337" s="67" t="e">
        <f>INDEX(#REF!, MATCH(C337,#REF!,0), 3)</f>
        <v>#REF!</v>
      </c>
      <c r="R337" s="9"/>
      <c r="S337" s="27">
        <f t="shared" si="27"/>
        <v>0</v>
      </c>
    </row>
    <row r="338" spans="1:19" x14ac:dyDescent="0.25">
      <c r="A338" s="49">
        <v>338</v>
      </c>
      <c r="B338" s="3" t="s">
        <v>726</v>
      </c>
      <c r="C338" s="3">
        <v>8011</v>
      </c>
      <c r="D338" s="5" t="e">
        <f>INDEX('Towns Complete Island Erads'!$1:$1048576, MATCH(Survival_Data!C338,'Towns Complete Island Erads'!A:A,0), 6)</f>
        <v>#N/A</v>
      </c>
      <c r="E338" s="5">
        <f t="shared" si="24"/>
        <v>117</v>
      </c>
      <c r="F338" s="31">
        <v>0</v>
      </c>
      <c r="G338" s="25" t="s">
        <v>791</v>
      </c>
      <c r="H338" s="24" t="e">
        <f>INDEX(#REF!, MATCH(C338,#REF!,0), 6)</f>
        <v>#REF!</v>
      </c>
      <c r="I338" s="5">
        <v>0.723526728615</v>
      </c>
      <c r="J338" s="24" t="e">
        <f>INDEX(#REF!, MATCH(C338,#REF!,0),15)</f>
        <v>#REF!</v>
      </c>
      <c r="K338" s="8" t="e">
        <f>INDEX([3]Sheet1!$1:$1048576, MATCH(C338,[3]Sheet1!$B:$B,0), 5)</f>
        <v>#N/A</v>
      </c>
      <c r="L338" s="8" t="e">
        <f>INDEX(#REF!, MATCH(C338,#REF!, 0), 8)</f>
        <v>#REF!</v>
      </c>
      <c r="M338" s="27" t="e">
        <f t="shared" si="28"/>
        <v>#REF!</v>
      </c>
      <c r="N338" s="9"/>
      <c r="O338" s="9"/>
      <c r="P338" s="9"/>
      <c r="Q338" s="67" t="e">
        <f>INDEX(#REF!, MATCH(C338,#REF!,0), 3)</f>
        <v>#REF!</v>
      </c>
      <c r="R338" s="9"/>
      <c r="S338" s="27">
        <f t="shared" si="27"/>
        <v>0</v>
      </c>
    </row>
    <row r="339" spans="1:19" x14ac:dyDescent="0.25">
      <c r="A339" s="49">
        <v>339</v>
      </c>
      <c r="B339" s="3" t="s">
        <v>727</v>
      </c>
      <c r="C339" s="3">
        <v>1507</v>
      </c>
      <c r="D339" s="5" t="e">
        <f>INDEX('Towns Complete Island Erads'!$1:$1048576, MATCH(Survival_Data!C339,'Towns Complete Island Erads'!A:A,0), 6)</f>
        <v>#N/A</v>
      </c>
      <c r="E339" s="5">
        <f t="shared" si="24"/>
        <v>117</v>
      </c>
      <c r="F339" s="31">
        <v>0</v>
      </c>
      <c r="G339" s="25" t="s">
        <v>791</v>
      </c>
      <c r="H339" s="24" t="e">
        <f>INDEX(#REF!, MATCH(C339,#REF!,0), 6)</f>
        <v>#REF!</v>
      </c>
      <c r="I339" s="5">
        <v>94.791977896899994</v>
      </c>
      <c r="J339" s="24" t="e">
        <f>INDEX(#REF!, MATCH(C339,#REF!,0),15)</f>
        <v>#REF!</v>
      </c>
      <c r="K339" s="8" t="e">
        <f>INDEX([3]Sheet1!$1:$1048576, MATCH(C339,[3]Sheet1!$B:$B,0), 5)</f>
        <v>#N/A</v>
      </c>
      <c r="L339" s="8" t="e">
        <f>INDEX(#REF!, MATCH(C339,#REF!, 0), 8)</f>
        <v>#REF!</v>
      </c>
      <c r="M339" s="27" t="e">
        <f t="shared" si="28"/>
        <v>#REF!</v>
      </c>
      <c r="N339" s="9"/>
      <c r="O339" s="9"/>
      <c r="P339" s="9"/>
      <c r="Q339" s="67" t="e">
        <f>INDEX(#REF!, MATCH(C339,#REF!,0), 3)</f>
        <v>#REF!</v>
      </c>
      <c r="R339" s="9"/>
      <c r="S339" s="27">
        <f t="shared" si="27"/>
        <v>0</v>
      </c>
    </row>
    <row r="340" spans="1:19" x14ac:dyDescent="0.25">
      <c r="A340" s="49">
        <v>340</v>
      </c>
      <c r="B340" s="3" t="s">
        <v>728</v>
      </c>
      <c r="C340" s="3">
        <v>8019</v>
      </c>
      <c r="D340" s="5" t="e">
        <f>INDEX('Towns Complete Island Erads'!$1:$1048576, MATCH(Survival_Data!C340,'Towns Complete Island Erads'!A:A,0), 6)</f>
        <v>#N/A</v>
      </c>
      <c r="E340" s="5">
        <f t="shared" si="24"/>
        <v>117</v>
      </c>
      <c r="F340" s="31">
        <v>0</v>
      </c>
      <c r="G340" s="25" t="s">
        <v>791</v>
      </c>
      <c r="H340" s="24" t="e">
        <f>INDEX(#REF!, MATCH(C340,#REF!,0), 6)</f>
        <v>#REF!</v>
      </c>
      <c r="I340" s="5">
        <v>1.14160465406</v>
      </c>
      <c r="J340" s="24" t="e">
        <f>INDEX(#REF!, MATCH(C340,#REF!,0),15)</f>
        <v>#REF!</v>
      </c>
      <c r="K340" s="8" t="e">
        <f>INDEX([3]Sheet1!$1:$1048576, MATCH(C340,[3]Sheet1!$B:$B,0), 5)</f>
        <v>#N/A</v>
      </c>
      <c r="L340" s="8" t="e">
        <f>INDEX(#REF!, MATCH(C340,#REF!, 0), 8)</f>
        <v>#REF!</v>
      </c>
      <c r="M340" s="27" t="e">
        <f t="shared" si="28"/>
        <v>#REF!</v>
      </c>
      <c r="N340" s="9"/>
      <c r="O340" s="9"/>
      <c r="P340" s="9"/>
      <c r="Q340" s="67" t="e">
        <f>INDEX(#REF!, MATCH(C340,#REF!,0), 3)</f>
        <v>#REF!</v>
      </c>
      <c r="R340" s="9"/>
      <c r="S340" s="27">
        <f t="shared" si="27"/>
        <v>0</v>
      </c>
    </row>
    <row r="341" spans="1:19" x14ac:dyDescent="0.25">
      <c r="A341" s="49">
        <v>341</v>
      </c>
      <c r="B341" s="3" t="s">
        <v>729</v>
      </c>
      <c r="C341" s="3">
        <v>7831</v>
      </c>
      <c r="D341" s="5" t="e">
        <f>INDEX('Towns Complete Island Erads'!$1:$1048576, MATCH(Survival_Data!C341,'Towns Complete Island Erads'!A:A,0), 6)</f>
        <v>#N/A</v>
      </c>
      <c r="E341" s="5">
        <f t="shared" si="24"/>
        <v>117</v>
      </c>
      <c r="F341" s="31">
        <v>0</v>
      </c>
      <c r="G341" s="25" t="s">
        <v>791</v>
      </c>
      <c r="H341" s="24" t="e">
        <f>INDEX(#REF!, MATCH(C341,#REF!,0), 6)</f>
        <v>#REF!</v>
      </c>
      <c r="I341" s="5">
        <v>0.61615879316400002</v>
      </c>
      <c r="J341" s="24" t="e">
        <f>INDEX(#REF!, MATCH(C341,#REF!,0),15)</f>
        <v>#REF!</v>
      </c>
      <c r="K341" s="8" t="e">
        <f>INDEX([3]Sheet1!$1:$1048576, MATCH(C341,[3]Sheet1!$B:$B,0), 5)</f>
        <v>#N/A</v>
      </c>
      <c r="L341" s="8" t="e">
        <f>INDEX(#REF!, MATCH(C341,#REF!, 0), 8)</f>
        <v>#REF!</v>
      </c>
      <c r="M341" s="27" t="e">
        <f t="shared" si="28"/>
        <v>#REF!</v>
      </c>
      <c r="N341" s="9"/>
      <c r="O341" s="9"/>
      <c r="P341" s="9"/>
      <c r="Q341" s="67" t="e">
        <f>INDEX(#REF!, MATCH(C341,#REF!,0), 3)</f>
        <v>#REF!</v>
      </c>
      <c r="R341" s="9"/>
      <c r="S341" s="27">
        <f t="shared" si="27"/>
        <v>0</v>
      </c>
    </row>
    <row r="342" spans="1:19" x14ac:dyDescent="0.25">
      <c r="A342" s="49">
        <v>342</v>
      </c>
      <c r="B342" s="3" t="s">
        <v>730</v>
      </c>
      <c r="C342" s="3">
        <v>7040</v>
      </c>
      <c r="D342" s="5" t="e">
        <f>INDEX('Towns Complete Island Erads'!$1:$1048576, MATCH(Survival_Data!C342,'Towns Complete Island Erads'!A:A,0), 6)</f>
        <v>#N/A</v>
      </c>
      <c r="E342" s="5">
        <f t="shared" si="24"/>
        <v>117</v>
      </c>
      <c r="F342" s="31">
        <v>0</v>
      </c>
      <c r="G342" s="25" t="s">
        <v>791</v>
      </c>
      <c r="H342" s="24" t="e">
        <f>INDEX(#REF!, MATCH(C342,#REF!,0), 6)</f>
        <v>#REF!</v>
      </c>
      <c r="I342" s="5">
        <v>2.0622363524799998</v>
      </c>
      <c r="J342" s="24" t="e">
        <f>INDEX(#REF!, MATCH(C342,#REF!,0),15)</f>
        <v>#REF!</v>
      </c>
      <c r="K342" s="8" t="e">
        <f>INDEX([3]Sheet1!$1:$1048576, MATCH(C342,[3]Sheet1!$B:$B,0), 5)</f>
        <v>#N/A</v>
      </c>
      <c r="L342" s="8" t="e">
        <f>INDEX(#REF!, MATCH(C342,#REF!, 0), 8)</f>
        <v>#REF!</v>
      </c>
      <c r="M342" s="27" t="e">
        <f t="shared" si="28"/>
        <v>#REF!</v>
      </c>
      <c r="N342" s="9"/>
      <c r="O342" s="9"/>
      <c r="P342" s="9"/>
      <c r="Q342" s="67" t="e">
        <f>INDEX(#REF!, MATCH(C342,#REF!,0), 3)</f>
        <v>#REF!</v>
      </c>
      <c r="R342" s="9"/>
      <c r="S342" s="27">
        <f t="shared" si="27"/>
        <v>0</v>
      </c>
    </row>
    <row r="343" spans="1:19" x14ac:dyDescent="0.25">
      <c r="A343" s="49">
        <v>343</v>
      </c>
      <c r="B343" s="3" t="s">
        <v>731</v>
      </c>
      <c r="C343" s="3">
        <v>7888</v>
      </c>
      <c r="D343" s="5" t="e">
        <f>INDEX('Towns Complete Island Erads'!$1:$1048576, MATCH(Survival_Data!C343,'Towns Complete Island Erads'!A:A,0), 6)</f>
        <v>#N/A</v>
      </c>
      <c r="E343" s="5">
        <f t="shared" si="24"/>
        <v>117</v>
      </c>
      <c r="F343" s="31">
        <v>0</v>
      </c>
      <c r="G343" s="25" t="s">
        <v>791</v>
      </c>
      <c r="H343" s="24" t="e">
        <f>INDEX(#REF!, MATCH(C343,#REF!,0), 6)</f>
        <v>#REF!</v>
      </c>
      <c r="I343" s="5">
        <v>0.10821949677499999</v>
      </c>
      <c r="J343" s="24" t="e">
        <f>INDEX(#REF!, MATCH(C343,#REF!,0),15)</f>
        <v>#REF!</v>
      </c>
      <c r="K343" s="8" t="e">
        <f>INDEX([3]Sheet1!$1:$1048576, MATCH(C343,[3]Sheet1!$B:$B,0), 5)</f>
        <v>#N/A</v>
      </c>
      <c r="L343" s="8" t="e">
        <f>INDEX(#REF!, MATCH(C343,#REF!, 0), 8)</f>
        <v>#REF!</v>
      </c>
      <c r="M343" s="27" t="e">
        <f t="shared" si="28"/>
        <v>#REF!</v>
      </c>
      <c r="N343" s="9"/>
      <c r="O343" s="9"/>
      <c r="P343" s="9"/>
      <c r="Q343" s="67" t="e">
        <f>INDEX(#REF!, MATCH(C343,#REF!,0), 3)</f>
        <v>#REF!</v>
      </c>
      <c r="R343" s="9"/>
      <c r="S343" s="27">
        <f t="shared" si="27"/>
        <v>0</v>
      </c>
    </row>
    <row r="344" spans="1:19" x14ac:dyDescent="0.25">
      <c r="A344" s="49">
        <v>344</v>
      </c>
      <c r="B344" s="3" t="s">
        <v>732</v>
      </c>
      <c r="C344" s="3">
        <v>4715</v>
      </c>
      <c r="D344" s="5" t="e">
        <f>INDEX('Towns Complete Island Erads'!$1:$1048576, MATCH(Survival_Data!C344,'Towns Complete Island Erads'!A:A,0), 6)</f>
        <v>#N/A</v>
      </c>
      <c r="E344" s="5">
        <f t="shared" si="24"/>
        <v>117</v>
      </c>
      <c r="F344" s="31">
        <v>0</v>
      </c>
      <c r="G344" s="25" t="s">
        <v>791</v>
      </c>
      <c r="H344" s="24" t="e">
        <f>INDEX(#REF!, MATCH(C344,#REF!,0), 6)</f>
        <v>#REF!</v>
      </c>
      <c r="I344" s="5">
        <v>0.75441022508099997</v>
      </c>
      <c r="J344" s="24" t="e">
        <f>INDEX(#REF!, MATCH(C344,#REF!,0),15)</f>
        <v>#REF!</v>
      </c>
      <c r="K344" s="8" t="e">
        <f>INDEX([3]Sheet1!$1:$1048576, MATCH(C344,[3]Sheet1!$B:$B,0), 5)</f>
        <v>#N/A</v>
      </c>
      <c r="L344" s="8" t="e">
        <f>INDEX(#REF!, MATCH(C344,#REF!, 0), 8)</f>
        <v>#REF!</v>
      </c>
      <c r="M344" s="27" t="e">
        <f t="shared" si="28"/>
        <v>#REF!</v>
      </c>
      <c r="N344" s="9"/>
      <c r="O344" s="9"/>
      <c r="P344" s="9"/>
      <c r="Q344" s="67" t="e">
        <f>INDEX(#REF!, MATCH(C344,#REF!,0), 3)</f>
        <v>#REF!</v>
      </c>
      <c r="R344" s="9"/>
      <c r="S344" s="27">
        <f t="shared" si="27"/>
        <v>0</v>
      </c>
    </row>
    <row r="345" spans="1:19" x14ac:dyDescent="0.25">
      <c r="A345" s="49">
        <v>345</v>
      </c>
      <c r="B345" s="3" t="s">
        <v>733</v>
      </c>
      <c r="C345" s="3">
        <v>6333</v>
      </c>
      <c r="D345" s="5" t="e">
        <f>INDEX('Towns Complete Island Erads'!$1:$1048576, MATCH(Survival_Data!C345,'Towns Complete Island Erads'!A:A,0), 6)</f>
        <v>#N/A</v>
      </c>
      <c r="E345" s="5">
        <f t="shared" si="24"/>
        <v>117</v>
      </c>
      <c r="F345" s="31">
        <v>0</v>
      </c>
      <c r="G345" s="25" t="s">
        <v>791</v>
      </c>
      <c r="H345" s="24" t="e">
        <f>INDEX(#REF!, MATCH(C345,#REF!,0), 6)</f>
        <v>#REF!</v>
      </c>
      <c r="I345" s="5">
        <v>0.343179044416</v>
      </c>
      <c r="J345" s="24" t="e">
        <f>INDEX(#REF!, MATCH(C345,#REF!,0),15)</f>
        <v>#REF!</v>
      </c>
      <c r="K345" s="8" t="e">
        <f>INDEX([3]Sheet1!$1:$1048576, MATCH(C345,[3]Sheet1!$B:$B,0), 5)</f>
        <v>#N/A</v>
      </c>
      <c r="L345" s="8" t="e">
        <f>INDEX(#REF!, MATCH(C345,#REF!, 0), 8)</f>
        <v>#REF!</v>
      </c>
      <c r="M345" s="27" t="e">
        <f t="shared" si="28"/>
        <v>#REF!</v>
      </c>
      <c r="N345" s="9"/>
      <c r="O345" s="9"/>
      <c r="P345" s="9"/>
      <c r="Q345" s="67" t="e">
        <f>INDEX(#REF!, MATCH(C345,#REF!,0), 3)</f>
        <v>#REF!</v>
      </c>
      <c r="R345" s="9"/>
      <c r="S345" s="27">
        <f t="shared" si="27"/>
        <v>0</v>
      </c>
    </row>
    <row r="346" spans="1:19" x14ac:dyDescent="0.25">
      <c r="A346" s="49">
        <v>346</v>
      </c>
      <c r="B346" s="3" t="s">
        <v>734</v>
      </c>
      <c r="C346" s="3">
        <v>7847</v>
      </c>
      <c r="D346" s="5" t="e">
        <f>INDEX('Towns Complete Island Erads'!$1:$1048576, MATCH(Survival_Data!C346,'Towns Complete Island Erads'!A:A,0), 6)</f>
        <v>#N/A</v>
      </c>
      <c r="E346" s="5">
        <f t="shared" si="24"/>
        <v>117</v>
      </c>
      <c r="F346" s="31">
        <v>0</v>
      </c>
      <c r="G346" s="25" t="s">
        <v>791</v>
      </c>
      <c r="H346" s="24" t="e">
        <f>INDEX(#REF!, MATCH(C346,#REF!,0), 6)</f>
        <v>#REF!</v>
      </c>
      <c r="I346" s="5">
        <v>0.66501457331900005</v>
      </c>
      <c r="J346" s="24" t="e">
        <f>INDEX(#REF!, MATCH(C346,#REF!,0),15)</f>
        <v>#REF!</v>
      </c>
      <c r="K346" s="8" t="e">
        <f>INDEX([3]Sheet1!$1:$1048576, MATCH(C346,[3]Sheet1!$B:$B,0), 5)</f>
        <v>#N/A</v>
      </c>
      <c r="L346" s="8" t="e">
        <f>INDEX(#REF!, MATCH(C346,#REF!, 0), 8)</f>
        <v>#REF!</v>
      </c>
      <c r="M346" s="27" t="e">
        <f t="shared" si="28"/>
        <v>#REF!</v>
      </c>
      <c r="N346" s="9"/>
      <c r="O346" s="9"/>
      <c r="P346" s="9"/>
      <c r="Q346" s="67" t="e">
        <f>INDEX(#REF!, MATCH(C346,#REF!,0), 3)</f>
        <v>#REF!</v>
      </c>
      <c r="R346" s="9"/>
      <c r="S346" s="27">
        <f t="shared" si="27"/>
        <v>0</v>
      </c>
    </row>
    <row r="347" spans="1:19" x14ac:dyDescent="0.25">
      <c r="A347" s="49">
        <v>347</v>
      </c>
      <c r="B347" s="3" t="s">
        <v>735</v>
      </c>
      <c r="C347" s="3">
        <v>6969</v>
      </c>
      <c r="D347" s="5" t="e">
        <f>INDEX('Towns Complete Island Erads'!$1:$1048576, MATCH(Survival_Data!C347,'Towns Complete Island Erads'!A:A,0), 6)</f>
        <v>#N/A</v>
      </c>
      <c r="E347" s="5">
        <f t="shared" si="24"/>
        <v>117</v>
      </c>
      <c r="F347" s="31">
        <v>0</v>
      </c>
      <c r="G347" s="25" t="s">
        <v>791</v>
      </c>
      <c r="H347" s="24" t="e">
        <f>INDEX(#REF!, MATCH(C347,#REF!,0), 6)</f>
        <v>#REF!</v>
      </c>
      <c r="I347" s="5">
        <v>2.0159807994499999</v>
      </c>
      <c r="J347" s="24" t="e">
        <f>INDEX(#REF!, MATCH(C347,#REF!,0),15)</f>
        <v>#REF!</v>
      </c>
      <c r="K347" s="8" t="e">
        <f>INDEX([3]Sheet1!$1:$1048576, MATCH(C347,[3]Sheet1!$B:$B,0), 5)</f>
        <v>#N/A</v>
      </c>
      <c r="L347" s="8" t="e">
        <f>INDEX(#REF!, MATCH(C347,#REF!, 0), 8)</f>
        <v>#REF!</v>
      </c>
      <c r="M347" s="27" t="e">
        <f t="shared" si="28"/>
        <v>#REF!</v>
      </c>
      <c r="N347" s="9"/>
      <c r="O347" s="9"/>
      <c r="P347" s="9"/>
      <c r="Q347" s="67" t="e">
        <f>INDEX(#REF!, MATCH(C347,#REF!,0), 3)</f>
        <v>#REF!</v>
      </c>
      <c r="R347" s="9"/>
      <c r="S347" s="27">
        <f t="shared" si="27"/>
        <v>0</v>
      </c>
    </row>
    <row r="348" spans="1:19" x14ac:dyDescent="0.25">
      <c r="A348" s="49">
        <v>348</v>
      </c>
      <c r="B348" s="3" t="s">
        <v>736</v>
      </c>
      <c r="C348" s="3">
        <v>7992</v>
      </c>
      <c r="D348" s="5" t="e">
        <f>INDEX('Towns Complete Island Erads'!$1:$1048576, MATCH(Survival_Data!C348,'Towns Complete Island Erads'!A:A,0), 6)</f>
        <v>#N/A</v>
      </c>
      <c r="E348" s="5">
        <f t="shared" si="24"/>
        <v>117</v>
      </c>
      <c r="F348" s="31">
        <v>0</v>
      </c>
      <c r="G348" s="25" t="s">
        <v>791</v>
      </c>
      <c r="H348" s="24" t="e">
        <f>INDEX(#REF!, MATCH(C348,#REF!,0), 6)</f>
        <v>#REF!</v>
      </c>
      <c r="I348" s="5">
        <v>0.68112552882499999</v>
      </c>
      <c r="J348" s="24" t="e">
        <f>INDEX(#REF!, MATCH(C348,#REF!,0),15)</f>
        <v>#REF!</v>
      </c>
      <c r="K348" s="8" t="e">
        <f>INDEX([3]Sheet1!$1:$1048576, MATCH(C348,[3]Sheet1!$B:$B,0), 5)</f>
        <v>#N/A</v>
      </c>
      <c r="L348" s="8" t="e">
        <f>INDEX(#REF!, MATCH(C348,#REF!, 0), 8)</f>
        <v>#REF!</v>
      </c>
      <c r="M348" s="27" t="e">
        <f t="shared" si="28"/>
        <v>#REF!</v>
      </c>
      <c r="N348" s="9"/>
      <c r="O348" s="9"/>
      <c r="P348" s="9"/>
      <c r="Q348" s="67" t="e">
        <f>INDEX(#REF!, MATCH(C348,#REF!,0), 3)</f>
        <v>#REF!</v>
      </c>
      <c r="R348" s="9"/>
      <c r="S348" s="27">
        <f t="shared" si="27"/>
        <v>0</v>
      </c>
    </row>
    <row r="349" spans="1:19" x14ac:dyDescent="0.25">
      <c r="A349" s="49">
        <v>350</v>
      </c>
      <c r="B349" s="3" t="s">
        <v>738</v>
      </c>
      <c r="C349" s="3">
        <v>7855</v>
      </c>
      <c r="D349" s="5" t="e">
        <f>INDEX('Towns Complete Island Erads'!$1:$1048576, MATCH(Survival_Data!C349,'Towns Complete Island Erads'!A:A,0), 6)</f>
        <v>#N/A</v>
      </c>
      <c r="E349" s="5">
        <f t="shared" si="24"/>
        <v>117</v>
      </c>
      <c r="F349" s="31">
        <v>0</v>
      </c>
      <c r="G349" s="25" t="s">
        <v>791</v>
      </c>
      <c r="H349" s="24" t="e">
        <f>INDEX(#REF!, MATCH(C349,#REF!,0), 6)</f>
        <v>#REF!</v>
      </c>
      <c r="I349" s="5">
        <v>1.0367349027799999</v>
      </c>
      <c r="J349" s="24" t="e">
        <f>INDEX(#REF!, MATCH(C349,#REF!,0),15)</f>
        <v>#REF!</v>
      </c>
      <c r="K349" s="8" t="e">
        <f>INDEX([3]Sheet1!$1:$1048576, MATCH(C349,[3]Sheet1!$B:$B,0), 5)</f>
        <v>#N/A</v>
      </c>
      <c r="L349" s="8" t="e">
        <f>INDEX(#REF!, MATCH(C349,#REF!, 0), 8)</f>
        <v>#REF!</v>
      </c>
      <c r="M349" s="27" t="e">
        <f t="shared" si="28"/>
        <v>#REF!</v>
      </c>
      <c r="N349" s="9"/>
      <c r="O349" s="9"/>
      <c r="P349" s="9"/>
      <c r="Q349" s="67" t="e">
        <f>INDEX(#REF!, MATCH(C349,#REF!,0), 3)</f>
        <v>#REF!</v>
      </c>
      <c r="R349" s="9"/>
      <c r="S349" s="27">
        <f t="shared" si="27"/>
        <v>0</v>
      </c>
    </row>
    <row r="350" spans="1:19" x14ac:dyDescent="0.25">
      <c r="A350" s="49">
        <v>351</v>
      </c>
      <c r="B350" s="3" t="s">
        <v>739</v>
      </c>
      <c r="C350" s="3">
        <v>6088</v>
      </c>
      <c r="D350" s="5" t="e">
        <f>INDEX('Towns Complete Island Erads'!$1:$1048576, MATCH(Survival_Data!C350,'Towns Complete Island Erads'!A:A,0), 6)</f>
        <v>#N/A</v>
      </c>
      <c r="E350" s="5">
        <f t="shared" si="24"/>
        <v>117</v>
      </c>
      <c r="F350" s="31">
        <v>0</v>
      </c>
      <c r="G350" s="25" t="s">
        <v>791</v>
      </c>
      <c r="H350" s="24" t="e">
        <f>INDEX(#REF!, MATCH(C350,#REF!,0), 6)</f>
        <v>#REF!</v>
      </c>
      <c r="I350" s="5">
        <v>1.0524649186199999</v>
      </c>
      <c r="J350" s="24" t="e">
        <f>INDEX(#REF!, MATCH(C350,#REF!,0),15)</f>
        <v>#REF!</v>
      </c>
      <c r="K350" s="8" t="e">
        <f>INDEX([3]Sheet1!$1:$1048576, MATCH(C350,[3]Sheet1!$B:$B,0), 5)</f>
        <v>#N/A</v>
      </c>
      <c r="L350" s="8" t="e">
        <f>INDEX(#REF!, MATCH(C350,#REF!, 0), 8)</f>
        <v>#REF!</v>
      </c>
      <c r="M350" s="27" t="e">
        <f t="shared" si="28"/>
        <v>#REF!</v>
      </c>
      <c r="N350" s="9"/>
      <c r="O350" s="9"/>
      <c r="P350" s="9"/>
      <c r="Q350" s="67" t="e">
        <f>INDEX(#REF!, MATCH(C350,#REF!,0), 3)</f>
        <v>#REF!</v>
      </c>
      <c r="R350" s="9"/>
      <c r="S350" s="27">
        <f t="shared" si="27"/>
        <v>0</v>
      </c>
    </row>
    <row r="351" spans="1:19" x14ac:dyDescent="0.25">
      <c r="A351" s="49">
        <v>352</v>
      </c>
      <c r="B351" s="3" t="s">
        <v>740</v>
      </c>
      <c r="C351" s="3">
        <v>7696</v>
      </c>
      <c r="D351" s="5" t="e">
        <f>INDEX('Towns Complete Island Erads'!$1:$1048576, MATCH(Survival_Data!C351,'Towns Complete Island Erads'!A:A,0), 6)</f>
        <v>#N/A</v>
      </c>
      <c r="E351" s="5">
        <f t="shared" si="24"/>
        <v>117</v>
      </c>
      <c r="F351" s="31">
        <v>0</v>
      </c>
      <c r="G351" s="25" t="s">
        <v>791</v>
      </c>
      <c r="H351" s="24" t="e">
        <f>INDEX(#REF!, MATCH(C351,#REF!,0), 6)</f>
        <v>#REF!</v>
      </c>
      <c r="I351" s="5">
        <v>0.36856290275100001</v>
      </c>
      <c r="J351" s="24" t="e">
        <f>INDEX(#REF!, MATCH(C351,#REF!,0),15)</f>
        <v>#REF!</v>
      </c>
      <c r="K351" s="8" t="e">
        <f>INDEX([3]Sheet1!$1:$1048576, MATCH(C351,[3]Sheet1!$B:$B,0), 5)</f>
        <v>#N/A</v>
      </c>
      <c r="L351" s="8" t="e">
        <f>INDEX(#REF!, MATCH(C351,#REF!, 0), 8)</f>
        <v>#REF!</v>
      </c>
      <c r="M351" s="27" t="e">
        <f t="shared" si="28"/>
        <v>#REF!</v>
      </c>
      <c r="N351" s="9"/>
      <c r="O351" s="9"/>
      <c r="P351" s="9"/>
      <c r="Q351" s="67" t="e">
        <f>INDEX(#REF!, MATCH(C351,#REF!,0), 3)</f>
        <v>#REF!</v>
      </c>
      <c r="R351" s="9"/>
      <c r="S351" s="27">
        <f t="shared" si="27"/>
        <v>0</v>
      </c>
    </row>
    <row r="352" spans="1:19" x14ac:dyDescent="0.25">
      <c r="A352" s="49">
        <v>353</v>
      </c>
      <c r="B352" s="3" t="s">
        <v>741</v>
      </c>
      <c r="C352" s="3">
        <v>6362</v>
      </c>
      <c r="D352" s="5" t="e">
        <f>INDEX('Towns Complete Island Erads'!$1:$1048576, MATCH(Survival_Data!C352,'Towns Complete Island Erads'!A:A,0), 6)</f>
        <v>#N/A</v>
      </c>
      <c r="E352" s="5">
        <f t="shared" si="24"/>
        <v>117</v>
      </c>
      <c r="F352" s="31">
        <v>0</v>
      </c>
      <c r="G352" s="25" t="s">
        <v>791</v>
      </c>
      <c r="H352" s="24" t="e">
        <f>INDEX(#REF!, MATCH(C352,#REF!,0), 6)</f>
        <v>#REF!</v>
      </c>
      <c r="I352" s="5">
        <v>0.73193872736700005</v>
      </c>
      <c r="J352" s="24" t="e">
        <f>INDEX(#REF!, MATCH(C352,#REF!,0),15)</f>
        <v>#REF!</v>
      </c>
      <c r="K352" s="8" t="e">
        <f>INDEX([3]Sheet1!$1:$1048576, MATCH(C352,[3]Sheet1!$B:$B,0), 5)</f>
        <v>#N/A</v>
      </c>
      <c r="L352" s="8" t="e">
        <f>INDEX(#REF!, MATCH(C352,#REF!, 0), 8)</f>
        <v>#REF!</v>
      </c>
      <c r="M352" s="27" t="e">
        <f t="shared" si="28"/>
        <v>#REF!</v>
      </c>
      <c r="N352" s="9"/>
      <c r="O352" s="9"/>
      <c r="P352" s="9"/>
      <c r="Q352" s="67" t="e">
        <f>INDEX(#REF!, MATCH(C352,#REF!,0), 3)</f>
        <v>#REF!</v>
      </c>
      <c r="R352" s="9"/>
      <c r="S352" s="27">
        <f t="shared" si="27"/>
        <v>0</v>
      </c>
    </row>
    <row r="353" spans="1:19" x14ac:dyDescent="0.25">
      <c r="A353" s="49">
        <v>354</v>
      </c>
      <c r="B353" s="3" t="s">
        <v>742</v>
      </c>
      <c r="C353" s="3">
        <v>7685</v>
      </c>
      <c r="D353" s="5" t="e">
        <f>INDEX('Towns Complete Island Erads'!$1:$1048576, MATCH(Survival_Data!C353,'Towns Complete Island Erads'!A:A,0), 6)</f>
        <v>#N/A</v>
      </c>
      <c r="E353" s="5">
        <f t="shared" si="24"/>
        <v>117</v>
      </c>
      <c r="F353" s="31">
        <v>0</v>
      </c>
      <c r="G353" s="25" t="s">
        <v>791</v>
      </c>
      <c r="H353" s="24" t="e">
        <f>INDEX(#REF!, MATCH(C353,#REF!,0), 6)</f>
        <v>#REF!</v>
      </c>
      <c r="I353" s="5">
        <v>1.7521289463700001</v>
      </c>
      <c r="J353" s="24" t="e">
        <f>INDEX(#REF!, MATCH(C353,#REF!,0),15)</f>
        <v>#REF!</v>
      </c>
      <c r="K353" s="8" t="e">
        <f>INDEX([3]Sheet1!$1:$1048576, MATCH(C353,[3]Sheet1!$B:$B,0), 5)</f>
        <v>#N/A</v>
      </c>
      <c r="L353" s="8" t="e">
        <f>INDEX(#REF!, MATCH(C353,#REF!, 0), 8)</f>
        <v>#REF!</v>
      </c>
      <c r="M353" s="27" t="e">
        <f t="shared" si="28"/>
        <v>#REF!</v>
      </c>
      <c r="N353" s="9"/>
      <c r="O353" s="9"/>
      <c r="P353" s="9"/>
      <c r="Q353" s="67" t="e">
        <f>INDEX(#REF!, MATCH(C353,#REF!,0), 3)</f>
        <v>#REF!</v>
      </c>
      <c r="R353" s="9"/>
      <c r="S353" s="27">
        <f t="shared" si="27"/>
        <v>0</v>
      </c>
    </row>
    <row r="354" spans="1:19" x14ac:dyDescent="0.25">
      <c r="A354" s="49">
        <v>355</v>
      </c>
      <c r="B354" s="3" t="s">
        <v>743</v>
      </c>
      <c r="C354" s="3">
        <v>5456</v>
      </c>
      <c r="D354" s="5" t="e">
        <f>INDEX('Towns Complete Island Erads'!$1:$1048576, MATCH(Survival_Data!C354,'Towns Complete Island Erads'!A:A,0), 6)</f>
        <v>#N/A</v>
      </c>
      <c r="E354" s="5">
        <f t="shared" si="24"/>
        <v>117</v>
      </c>
      <c r="F354" s="31">
        <v>0</v>
      </c>
      <c r="G354" s="25" t="s">
        <v>791</v>
      </c>
      <c r="H354" s="24" t="e">
        <f>INDEX(#REF!, MATCH(C354,#REF!,0), 6)</f>
        <v>#REF!</v>
      </c>
      <c r="I354" s="5">
        <v>2.0177772276199999</v>
      </c>
      <c r="J354" s="24" t="e">
        <f>INDEX(#REF!, MATCH(C354,#REF!,0),15)</f>
        <v>#REF!</v>
      </c>
      <c r="K354" s="8" t="e">
        <f>INDEX([3]Sheet1!$1:$1048576, MATCH(C354,[3]Sheet1!$B:$B,0), 5)</f>
        <v>#N/A</v>
      </c>
      <c r="L354" s="8" t="e">
        <f>INDEX(#REF!, MATCH(C354,#REF!, 0), 8)</f>
        <v>#REF!</v>
      </c>
      <c r="M354" s="27" t="e">
        <f t="shared" si="28"/>
        <v>#REF!</v>
      </c>
      <c r="N354" s="9"/>
      <c r="O354" s="9"/>
      <c r="P354" s="9"/>
      <c r="Q354" s="67" t="e">
        <f>INDEX(#REF!, MATCH(C354,#REF!,0), 3)</f>
        <v>#REF!</v>
      </c>
      <c r="R354" s="9"/>
      <c r="S354" s="27">
        <f t="shared" si="27"/>
        <v>0</v>
      </c>
    </row>
    <row r="355" spans="1:19" x14ac:dyDescent="0.25">
      <c r="A355" s="49">
        <v>356</v>
      </c>
      <c r="B355" s="3" t="s">
        <v>744</v>
      </c>
      <c r="C355" s="3">
        <v>7998</v>
      </c>
      <c r="D355" s="5" t="e">
        <f>INDEX('Towns Complete Island Erads'!$1:$1048576, MATCH(Survival_Data!C355,'Towns Complete Island Erads'!A:A,0), 6)</f>
        <v>#N/A</v>
      </c>
      <c r="E355" s="5">
        <f t="shared" si="24"/>
        <v>117</v>
      </c>
      <c r="F355" s="31">
        <v>0</v>
      </c>
      <c r="G355" s="25" t="s">
        <v>791</v>
      </c>
      <c r="H355" s="24" t="e">
        <f>INDEX(#REF!, MATCH(C355,#REF!,0), 6)</f>
        <v>#REF!</v>
      </c>
      <c r="I355" s="5">
        <v>1.32875949388</v>
      </c>
      <c r="J355" s="24" t="e">
        <f>INDEX(#REF!, MATCH(C355,#REF!,0),15)</f>
        <v>#REF!</v>
      </c>
      <c r="K355" s="8" t="e">
        <f>INDEX([3]Sheet1!$1:$1048576, MATCH(C355,[3]Sheet1!$B:$B,0), 5)</f>
        <v>#N/A</v>
      </c>
      <c r="L355" s="8" t="e">
        <f>INDEX(#REF!, MATCH(C355,#REF!, 0), 8)</f>
        <v>#REF!</v>
      </c>
      <c r="M355" s="27" t="e">
        <f t="shared" si="28"/>
        <v>#REF!</v>
      </c>
      <c r="N355" s="9"/>
      <c r="O355" s="9"/>
      <c r="P355" s="9"/>
      <c r="Q355" s="67" t="e">
        <f>INDEX(#REF!, MATCH(C355,#REF!,0), 3)</f>
        <v>#REF!</v>
      </c>
      <c r="R355" s="9"/>
      <c r="S355" s="27">
        <f t="shared" si="27"/>
        <v>0</v>
      </c>
    </row>
    <row r="356" spans="1:19" x14ac:dyDescent="0.25">
      <c r="A356" s="49">
        <v>357</v>
      </c>
      <c r="B356" s="3" t="s">
        <v>745</v>
      </c>
      <c r="C356" s="3">
        <v>7886</v>
      </c>
      <c r="D356" s="5" t="e">
        <f>INDEX('Towns Complete Island Erads'!$1:$1048576, MATCH(Survival_Data!C356,'Towns Complete Island Erads'!A:A,0), 6)</f>
        <v>#N/A</v>
      </c>
      <c r="E356" s="5">
        <f t="shared" si="24"/>
        <v>117</v>
      </c>
      <c r="F356" s="31">
        <v>0</v>
      </c>
      <c r="G356" s="25" t="s">
        <v>791</v>
      </c>
      <c r="H356" s="24" t="e">
        <f>INDEX(#REF!, MATCH(C356,#REF!,0), 6)</f>
        <v>#REF!</v>
      </c>
      <c r="I356" s="5">
        <v>2.8349257675200001</v>
      </c>
      <c r="J356" s="24" t="e">
        <f>INDEX(#REF!, MATCH(C356,#REF!,0),15)</f>
        <v>#REF!</v>
      </c>
      <c r="K356" s="8" t="e">
        <f>INDEX([3]Sheet1!$1:$1048576, MATCH(C356,[3]Sheet1!$B:$B,0), 5)</f>
        <v>#N/A</v>
      </c>
      <c r="L356" s="8" t="e">
        <f>INDEX(#REF!, MATCH(C356,#REF!, 0), 8)</f>
        <v>#REF!</v>
      </c>
      <c r="M356" s="27" t="e">
        <f t="shared" si="28"/>
        <v>#REF!</v>
      </c>
      <c r="N356" s="9"/>
      <c r="O356" s="9"/>
      <c r="P356" s="9"/>
      <c r="Q356" s="67" t="e">
        <f>INDEX(#REF!, MATCH(C356,#REF!,0), 3)</f>
        <v>#REF!</v>
      </c>
      <c r="R356" s="9"/>
      <c r="S356" s="27">
        <f t="shared" si="27"/>
        <v>0</v>
      </c>
    </row>
    <row r="357" spans="1:19" x14ac:dyDescent="0.25">
      <c r="A357" s="49">
        <v>358</v>
      </c>
      <c r="B357" s="3" t="s">
        <v>746</v>
      </c>
      <c r="C357" s="3">
        <v>7054</v>
      </c>
      <c r="D357" s="5" t="e">
        <f>INDEX('Towns Complete Island Erads'!$1:$1048576, MATCH(Survival_Data!C357,'Towns Complete Island Erads'!A:A,0), 6)</f>
        <v>#N/A</v>
      </c>
      <c r="E357" s="5">
        <f t="shared" si="24"/>
        <v>117</v>
      </c>
      <c r="F357" s="31">
        <v>0</v>
      </c>
      <c r="G357" s="25" t="s">
        <v>791</v>
      </c>
      <c r="H357" s="24" t="e">
        <f>INDEX(#REF!, MATCH(C357,#REF!,0), 6)</f>
        <v>#REF!</v>
      </c>
      <c r="I357" s="5">
        <v>0.85784667823399996</v>
      </c>
      <c r="J357" s="24" t="e">
        <f>INDEX(#REF!, MATCH(C357,#REF!,0),15)</f>
        <v>#REF!</v>
      </c>
      <c r="K357" s="8" t="e">
        <f>INDEX([3]Sheet1!$1:$1048576, MATCH(C357,[3]Sheet1!$B:$B,0), 5)</f>
        <v>#N/A</v>
      </c>
      <c r="L357" s="8" t="e">
        <f>INDEX(#REF!, MATCH(C357,#REF!, 0), 8)</f>
        <v>#REF!</v>
      </c>
      <c r="M357" s="27" t="e">
        <f t="shared" si="28"/>
        <v>#REF!</v>
      </c>
      <c r="N357" s="9"/>
      <c r="O357" s="9"/>
      <c r="P357" s="9"/>
      <c r="Q357" s="67" t="e">
        <f>INDEX(#REF!, MATCH(C357,#REF!,0), 3)</f>
        <v>#REF!</v>
      </c>
      <c r="R357" s="9"/>
      <c r="S357" s="27">
        <f t="shared" si="27"/>
        <v>0</v>
      </c>
    </row>
    <row r="358" spans="1:19" x14ac:dyDescent="0.25">
      <c r="A358" s="49">
        <v>359</v>
      </c>
      <c r="B358" s="3" t="s">
        <v>747</v>
      </c>
      <c r="C358" s="3">
        <v>7915</v>
      </c>
      <c r="D358" s="5" t="e">
        <f>INDEX('Towns Complete Island Erads'!$1:$1048576, MATCH(Survival_Data!C358,'Towns Complete Island Erads'!A:A,0), 6)</f>
        <v>#N/A</v>
      </c>
      <c r="E358" s="5">
        <f t="shared" si="24"/>
        <v>117</v>
      </c>
      <c r="F358" s="31">
        <v>0</v>
      </c>
      <c r="G358" s="25" t="s">
        <v>791</v>
      </c>
      <c r="H358" s="24" t="e">
        <f>INDEX(#REF!, MATCH(C358,#REF!,0), 6)</f>
        <v>#REF!</v>
      </c>
      <c r="I358" s="5">
        <v>0.420735122786</v>
      </c>
      <c r="J358" s="24" t="e">
        <f>INDEX(#REF!, MATCH(C358,#REF!,0),15)</f>
        <v>#REF!</v>
      </c>
      <c r="K358" s="8" t="e">
        <f>INDEX([3]Sheet1!$1:$1048576, MATCH(C358,[3]Sheet1!$B:$B,0), 5)</f>
        <v>#N/A</v>
      </c>
      <c r="L358" s="8" t="e">
        <f>INDEX(#REF!, MATCH(C358,#REF!, 0), 8)</f>
        <v>#REF!</v>
      </c>
      <c r="M358" s="27" t="e">
        <f t="shared" si="28"/>
        <v>#REF!</v>
      </c>
      <c r="N358" s="9"/>
      <c r="O358" s="9"/>
      <c r="P358" s="9"/>
      <c r="Q358" s="67" t="e">
        <f>INDEX(#REF!, MATCH(C358,#REF!,0), 3)</f>
        <v>#REF!</v>
      </c>
      <c r="R358" s="9"/>
      <c r="S358" s="27">
        <f t="shared" si="27"/>
        <v>0</v>
      </c>
    </row>
    <row r="359" spans="1:19" x14ac:dyDescent="0.25">
      <c r="A359" s="49">
        <v>360</v>
      </c>
      <c r="B359" s="3" t="s">
        <v>748</v>
      </c>
      <c r="C359" s="3">
        <v>8060</v>
      </c>
      <c r="D359" s="5" t="e">
        <f>INDEX('Towns Complete Island Erads'!$1:$1048576, MATCH(Survival_Data!C359,'Towns Complete Island Erads'!A:A,0), 6)</f>
        <v>#N/A</v>
      </c>
      <c r="E359" s="5">
        <f t="shared" si="24"/>
        <v>117</v>
      </c>
      <c r="F359" s="31">
        <v>0</v>
      </c>
      <c r="G359" s="25" t="s">
        <v>791</v>
      </c>
      <c r="H359" s="24" t="e">
        <f>INDEX(#REF!, MATCH(C359,#REF!,0), 6)</f>
        <v>#REF!</v>
      </c>
      <c r="I359" s="5">
        <v>0.50617336518400002</v>
      </c>
      <c r="J359" s="24" t="e">
        <f>INDEX(#REF!, MATCH(C359,#REF!,0),15)</f>
        <v>#REF!</v>
      </c>
      <c r="K359" s="8" t="e">
        <f>INDEX([3]Sheet1!$1:$1048576, MATCH(C359,[3]Sheet1!$B:$B,0), 5)</f>
        <v>#N/A</v>
      </c>
      <c r="L359" s="8" t="e">
        <f>INDEX(#REF!, MATCH(C359,#REF!, 0), 8)</f>
        <v>#REF!</v>
      </c>
      <c r="M359" s="27" t="e">
        <f t="shared" si="28"/>
        <v>#REF!</v>
      </c>
      <c r="N359" s="9"/>
      <c r="O359" s="9"/>
      <c r="P359" s="9"/>
      <c r="Q359" s="67" t="e">
        <f>INDEX(#REF!, MATCH(C359,#REF!,0), 3)</f>
        <v>#REF!</v>
      </c>
      <c r="R359" s="9"/>
      <c r="S359" s="27">
        <f t="shared" si="27"/>
        <v>0</v>
      </c>
    </row>
    <row r="360" spans="1:19" x14ac:dyDescent="0.25">
      <c r="A360" s="49">
        <v>361</v>
      </c>
      <c r="B360" s="3" t="s">
        <v>749</v>
      </c>
      <c r="C360" s="3">
        <v>8006</v>
      </c>
      <c r="D360" s="5" t="e">
        <f>INDEX('Towns Complete Island Erads'!$1:$1048576, MATCH(Survival_Data!C360,'Towns Complete Island Erads'!A:A,0), 6)</f>
        <v>#N/A</v>
      </c>
      <c r="E360" s="5">
        <f t="shared" si="24"/>
        <v>117</v>
      </c>
      <c r="F360" s="31">
        <v>0</v>
      </c>
      <c r="G360" s="25" t="s">
        <v>791</v>
      </c>
      <c r="H360" s="24" t="e">
        <f>INDEX(#REF!, MATCH(C360,#REF!,0), 6)</f>
        <v>#REF!</v>
      </c>
      <c r="I360" s="5">
        <v>1.25292352884</v>
      </c>
      <c r="J360" s="24" t="e">
        <f>INDEX(#REF!, MATCH(C360,#REF!,0),15)</f>
        <v>#REF!</v>
      </c>
      <c r="K360" s="8" t="e">
        <f>INDEX([3]Sheet1!$1:$1048576, MATCH(C360,[3]Sheet1!$B:$B,0), 5)</f>
        <v>#N/A</v>
      </c>
      <c r="L360" s="8" t="e">
        <f>INDEX(#REF!, MATCH(C360,#REF!, 0), 8)</f>
        <v>#REF!</v>
      </c>
      <c r="M360" s="27" t="e">
        <f t="shared" si="28"/>
        <v>#REF!</v>
      </c>
      <c r="N360" s="9"/>
      <c r="O360" s="9"/>
      <c r="P360" s="9"/>
      <c r="Q360" s="67" t="e">
        <f>INDEX(#REF!, MATCH(C360,#REF!,0), 3)</f>
        <v>#REF!</v>
      </c>
      <c r="R360" s="9"/>
      <c r="S360" s="27">
        <f t="shared" si="27"/>
        <v>0</v>
      </c>
    </row>
    <row r="361" spans="1:19" x14ac:dyDescent="0.25">
      <c r="A361" s="49">
        <v>362</v>
      </c>
      <c r="B361" s="3" t="s">
        <v>750</v>
      </c>
      <c r="C361" s="3">
        <v>7999</v>
      </c>
      <c r="D361" s="5" t="e">
        <f>INDEX('Towns Complete Island Erads'!$1:$1048576, MATCH(Survival_Data!C361,'Towns Complete Island Erads'!A:A,0), 6)</f>
        <v>#N/A</v>
      </c>
      <c r="E361" s="5">
        <f t="shared" si="24"/>
        <v>117</v>
      </c>
      <c r="F361" s="31">
        <v>0</v>
      </c>
      <c r="G361" s="25" t="s">
        <v>791</v>
      </c>
      <c r="H361" s="24" t="e">
        <f>INDEX(#REF!, MATCH(C361,#REF!,0), 6)</f>
        <v>#REF!</v>
      </c>
      <c r="I361" s="5">
        <v>0.67421973505599997</v>
      </c>
      <c r="J361" s="24" t="e">
        <f>INDEX(#REF!, MATCH(C361,#REF!,0),15)</f>
        <v>#REF!</v>
      </c>
      <c r="K361" s="8" t="e">
        <f>INDEX([3]Sheet1!$1:$1048576, MATCH(C361,[3]Sheet1!$B:$B,0), 5)</f>
        <v>#N/A</v>
      </c>
      <c r="L361" s="8" t="e">
        <f>INDEX(#REF!, MATCH(C361,#REF!, 0), 8)</f>
        <v>#REF!</v>
      </c>
      <c r="M361" s="27" t="e">
        <f t="shared" si="28"/>
        <v>#REF!</v>
      </c>
      <c r="N361" s="9"/>
      <c r="O361" s="9"/>
      <c r="P361" s="9"/>
      <c r="Q361" s="67" t="e">
        <f>INDEX(#REF!, MATCH(C361,#REF!,0), 3)</f>
        <v>#REF!</v>
      </c>
      <c r="R361" s="9">
        <v>2</v>
      </c>
      <c r="S361" s="27">
        <f t="shared" si="27"/>
        <v>2</v>
      </c>
    </row>
    <row r="362" spans="1:19" x14ac:dyDescent="0.25">
      <c r="A362" s="49">
        <v>363</v>
      </c>
      <c r="B362" s="3" t="s">
        <v>751</v>
      </c>
      <c r="C362" s="3">
        <v>7871</v>
      </c>
      <c r="D362" s="5" t="e">
        <f>INDEX('Towns Complete Island Erads'!$1:$1048576, MATCH(Survival_Data!C362,'Towns Complete Island Erads'!A:A,0), 6)</f>
        <v>#N/A</v>
      </c>
      <c r="E362" s="5">
        <f t="shared" si="24"/>
        <v>117</v>
      </c>
      <c r="F362" s="31">
        <v>0</v>
      </c>
      <c r="G362" s="25" t="s">
        <v>791</v>
      </c>
      <c r="H362" s="24" t="e">
        <f>INDEX(#REF!, MATCH(C362,#REF!,0), 6)</f>
        <v>#REF!</v>
      </c>
      <c r="I362" s="5">
        <v>0.58126496630900004</v>
      </c>
      <c r="J362" s="24" t="e">
        <f>INDEX(#REF!, MATCH(C362,#REF!,0),15)</f>
        <v>#REF!</v>
      </c>
      <c r="K362" s="8" t="e">
        <f>INDEX([3]Sheet1!$1:$1048576, MATCH(C362,[3]Sheet1!$B:$B,0), 5)</f>
        <v>#N/A</v>
      </c>
      <c r="L362" s="8" t="e">
        <f>INDEX(#REF!, MATCH(C362,#REF!, 0), 8)</f>
        <v>#REF!</v>
      </c>
      <c r="M362" s="27" t="e">
        <f t="shared" si="28"/>
        <v>#REF!</v>
      </c>
      <c r="N362" s="9"/>
      <c r="O362" s="9"/>
      <c r="P362" s="9"/>
      <c r="Q362" s="67" t="e">
        <f>INDEX(#REF!, MATCH(C362,#REF!,0), 3)</f>
        <v>#REF!</v>
      </c>
      <c r="R362" s="9"/>
      <c r="S362" s="27">
        <f t="shared" si="27"/>
        <v>0</v>
      </c>
    </row>
    <row r="363" spans="1:19" x14ac:dyDescent="0.25">
      <c r="A363" s="49">
        <v>364</v>
      </c>
      <c r="B363" s="3" t="s">
        <v>752</v>
      </c>
      <c r="C363" s="3">
        <v>7870</v>
      </c>
      <c r="D363" s="5" t="e">
        <f>INDEX('Towns Complete Island Erads'!$1:$1048576, MATCH(Survival_Data!C363,'Towns Complete Island Erads'!A:A,0), 6)</f>
        <v>#N/A</v>
      </c>
      <c r="E363" s="5">
        <f t="shared" si="24"/>
        <v>117</v>
      </c>
      <c r="F363" s="31">
        <v>0</v>
      </c>
      <c r="G363" s="25" t="s">
        <v>791</v>
      </c>
      <c r="H363" s="24" t="e">
        <f>INDEX(#REF!, MATCH(C363,#REF!,0), 6)</f>
        <v>#REF!</v>
      </c>
      <c r="I363" s="5">
        <v>0.24044486511999999</v>
      </c>
      <c r="J363" s="24" t="e">
        <f>INDEX(#REF!, MATCH(C363,#REF!,0),15)</f>
        <v>#REF!</v>
      </c>
      <c r="K363" s="8" t="e">
        <f>INDEX([3]Sheet1!$1:$1048576, MATCH(C363,[3]Sheet1!$B:$B,0), 5)</f>
        <v>#N/A</v>
      </c>
      <c r="L363" s="8" t="e">
        <f>INDEX(#REF!, MATCH(C363,#REF!, 0), 8)</f>
        <v>#REF!</v>
      </c>
      <c r="M363" s="27" t="e">
        <f t="shared" si="28"/>
        <v>#REF!</v>
      </c>
      <c r="N363" s="9"/>
      <c r="O363" s="9"/>
      <c r="P363" s="9"/>
      <c r="Q363" s="67" t="e">
        <f>INDEX(#REF!, MATCH(C363,#REF!,0), 3)</f>
        <v>#REF!</v>
      </c>
      <c r="R363" s="9"/>
      <c r="S363" s="27">
        <f t="shared" si="27"/>
        <v>0</v>
      </c>
    </row>
    <row r="364" spans="1:19" x14ac:dyDescent="0.25">
      <c r="A364" s="49">
        <v>365</v>
      </c>
      <c r="B364" s="3" t="s">
        <v>753</v>
      </c>
      <c r="C364" s="3">
        <v>7869</v>
      </c>
      <c r="D364" s="5" t="e">
        <f>INDEX('Towns Complete Island Erads'!$1:$1048576, MATCH(Survival_Data!C364,'Towns Complete Island Erads'!A:A,0), 6)</f>
        <v>#N/A</v>
      </c>
      <c r="E364" s="5">
        <f t="shared" si="24"/>
        <v>117</v>
      </c>
      <c r="F364" s="31">
        <v>0</v>
      </c>
      <c r="G364" s="25" t="s">
        <v>791</v>
      </c>
      <c r="H364" s="24" t="e">
        <f>INDEX(#REF!, MATCH(C364,#REF!,0), 6)</f>
        <v>#REF!</v>
      </c>
      <c r="I364" s="5">
        <v>0.44841311644999998</v>
      </c>
      <c r="J364" s="24" t="e">
        <f>INDEX(#REF!, MATCH(C364,#REF!,0),15)</f>
        <v>#REF!</v>
      </c>
      <c r="K364" s="8" t="e">
        <f>INDEX([3]Sheet1!$1:$1048576, MATCH(C364,[3]Sheet1!$B:$B,0), 5)</f>
        <v>#N/A</v>
      </c>
      <c r="L364" s="8" t="e">
        <f>INDEX(#REF!, MATCH(C364,#REF!, 0), 8)</f>
        <v>#REF!</v>
      </c>
      <c r="M364" s="27" t="e">
        <f t="shared" si="28"/>
        <v>#REF!</v>
      </c>
      <c r="N364" s="9"/>
      <c r="O364" s="9"/>
      <c r="P364" s="9"/>
      <c r="Q364" s="67" t="e">
        <f>INDEX(#REF!, MATCH(C364,#REF!,0), 3)</f>
        <v>#REF!</v>
      </c>
      <c r="R364" s="9"/>
      <c r="S364" s="27">
        <f t="shared" si="27"/>
        <v>0</v>
      </c>
    </row>
    <row r="365" spans="1:19" x14ac:dyDescent="0.25">
      <c r="A365" s="49">
        <v>366</v>
      </c>
      <c r="B365" s="3" t="s">
        <v>754</v>
      </c>
      <c r="C365" s="3">
        <v>5552</v>
      </c>
      <c r="D365" s="5" t="e">
        <f>INDEX('Towns Complete Island Erads'!$1:$1048576, MATCH(Survival_Data!C365,'Towns Complete Island Erads'!A:A,0), 6)</f>
        <v>#N/A</v>
      </c>
      <c r="E365" s="5">
        <f t="shared" si="24"/>
        <v>117</v>
      </c>
      <c r="F365" s="31">
        <v>0</v>
      </c>
      <c r="G365" s="25" t="s">
        <v>791</v>
      </c>
      <c r="H365" s="24" t="e">
        <f>INDEX(#REF!, MATCH(C365,#REF!,0), 6)</f>
        <v>#REF!</v>
      </c>
      <c r="I365" s="5">
        <v>1.6563239164600001</v>
      </c>
      <c r="J365" s="24" t="e">
        <f>INDEX(#REF!, MATCH(C365,#REF!,0),15)</f>
        <v>#REF!</v>
      </c>
      <c r="K365" s="8" t="e">
        <f>INDEX([3]Sheet1!$1:$1048576, MATCH(C365,[3]Sheet1!$B:$B,0), 5)</f>
        <v>#N/A</v>
      </c>
      <c r="L365" s="8" t="e">
        <f>INDEX(#REF!, MATCH(C365,#REF!, 0), 8)</f>
        <v>#REF!</v>
      </c>
      <c r="M365" s="27" t="e">
        <f t="shared" si="28"/>
        <v>#REF!</v>
      </c>
      <c r="N365" s="9"/>
      <c r="O365" s="9"/>
      <c r="P365" s="9"/>
      <c r="Q365" s="67" t="e">
        <f>INDEX(#REF!, MATCH(C365,#REF!,0), 3)</f>
        <v>#REF!</v>
      </c>
      <c r="R365" s="9"/>
      <c r="S365" s="27">
        <f t="shared" si="27"/>
        <v>0</v>
      </c>
    </row>
    <row r="366" spans="1:19" x14ac:dyDescent="0.25">
      <c r="A366" s="49">
        <v>367</v>
      </c>
      <c r="B366" s="3" t="s">
        <v>755</v>
      </c>
      <c r="C366" s="3">
        <v>8008</v>
      </c>
      <c r="D366" s="5" t="e">
        <f>INDEX('Towns Complete Island Erads'!$1:$1048576, MATCH(Survival_Data!C366,'Towns Complete Island Erads'!A:A,0), 6)</f>
        <v>#N/A</v>
      </c>
      <c r="E366" s="5">
        <f t="shared" si="24"/>
        <v>117</v>
      </c>
      <c r="F366" s="31">
        <v>0</v>
      </c>
      <c r="G366" s="25" t="s">
        <v>791</v>
      </c>
      <c r="H366" s="24" t="e">
        <f>INDEX(#REF!, MATCH(C366,#REF!,0), 6)</f>
        <v>#REF!</v>
      </c>
      <c r="I366" s="5">
        <v>0.57465521205000003</v>
      </c>
      <c r="J366" s="24" t="e">
        <f>INDEX(#REF!, MATCH(C366,#REF!,0),15)</f>
        <v>#REF!</v>
      </c>
      <c r="K366" s="8" t="e">
        <f>INDEX([3]Sheet1!$1:$1048576, MATCH(C366,[3]Sheet1!$B:$B,0), 5)</f>
        <v>#N/A</v>
      </c>
      <c r="L366" s="8" t="e">
        <f>INDEX(#REF!, MATCH(C366,#REF!, 0), 8)</f>
        <v>#REF!</v>
      </c>
      <c r="M366" s="27" t="e">
        <f t="shared" si="28"/>
        <v>#REF!</v>
      </c>
      <c r="N366" s="9"/>
      <c r="O366" s="9"/>
      <c r="P366" s="9"/>
      <c r="Q366" s="67" t="e">
        <f>INDEX(#REF!, MATCH(C366,#REF!,0), 3)</f>
        <v>#REF!</v>
      </c>
      <c r="R366" s="9"/>
      <c r="S366" s="27">
        <f t="shared" si="27"/>
        <v>0</v>
      </c>
    </row>
    <row r="367" spans="1:19" x14ac:dyDescent="0.25">
      <c r="A367" s="49">
        <v>368</v>
      </c>
      <c r="B367" s="3" t="s">
        <v>756</v>
      </c>
      <c r="C367" s="3">
        <v>7006</v>
      </c>
      <c r="D367" s="5" t="e">
        <f>INDEX('Towns Complete Island Erads'!$1:$1048576, MATCH(Survival_Data!C367,'Towns Complete Island Erads'!A:A,0), 6)</f>
        <v>#N/A</v>
      </c>
      <c r="E367" s="5">
        <f t="shared" si="24"/>
        <v>117</v>
      </c>
      <c r="F367" s="31">
        <v>0</v>
      </c>
      <c r="G367" s="25" t="s">
        <v>791</v>
      </c>
      <c r="H367" s="24" t="e">
        <f>INDEX(#REF!, MATCH(C367,#REF!,0), 6)</f>
        <v>#REF!</v>
      </c>
      <c r="I367" s="5">
        <v>3.0704065009899999</v>
      </c>
      <c r="J367" s="24" t="e">
        <f>INDEX(#REF!, MATCH(C367,#REF!,0),15)</f>
        <v>#REF!</v>
      </c>
      <c r="K367" s="8" t="e">
        <f>INDEX([3]Sheet1!$1:$1048576, MATCH(C367,[3]Sheet1!$B:$B,0), 5)</f>
        <v>#N/A</v>
      </c>
      <c r="L367" s="8" t="e">
        <f>INDEX(#REF!, MATCH(C367,#REF!, 0), 8)</f>
        <v>#REF!</v>
      </c>
      <c r="M367" s="27" t="e">
        <f t="shared" si="28"/>
        <v>#REF!</v>
      </c>
      <c r="N367" s="9"/>
      <c r="O367" s="9"/>
      <c r="P367" s="9"/>
      <c r="Q367" s="67" t="e">
        <f>INDEX(#REF!, MATCH(C367,#REF!,0), 3)</f>
        <v>#REF!</v>
      </c>
      <c r="R367" s="9"/>
      <c r="S367" s="27">
        <f t="shared" si="27"/>
        <v>0</v>
      </c>
    </row>
    <row r="368" spans="1:19" x14ac:dyDescent="0.25">
      <c r="A368" s="49">
        <v>369</v>
      </c>
      <c r="B368" s="3" t="s">
        <v>757</v>
      </c>
      <c r="C368" s="3">
        <v>8026</v>
      </c>
      <c r="D368" s="5" t="e">
        <f>INDEX('Towns Complete Island Erads'!$1:$1048576, MATCH(Survival_Data!C368,'Towns Complete Island Erads'!A:A,0), 6)</f>
        <v>#N/A</v>
      </c>
      <c r="E368" s="5">
        <f t="shared" si="24"/>
        <v>117</v>
      </c>
      <c r="F368" s="31">
        <v>0</v>
      </c>
      <c r="G368" s="25" t="s">
        <v>791</v>
      </c>
      <c r="H368" s="24" t="e">
        <f>INDEX(#REF!, MATCH(C368,#REF!,0), 6)</f>
        <v>#REF!</v>
      </c>
      <c r="I368" s="5">
        <v>0.50873501003400001</v>
      </c>
      <c r="J368" s="24" t="e">
        <f>INDEX(#REF!, MATCH(C368,#REF!,0),15)</f>
        <v>#REF!</v>
      </c>
      <c r="K368" s="8" t="e">
        <f>INDEX([3]Sheet1!$1:$1048576, MATCH(C368,[3]Sheet1!$B:$B,0), 5)</f>
        <v>#N/A</v>
      </c>
      <c r="L368" s="8" t="e">
        <f>INDEX(#REF!, MATCH(C368,#REF!, 0), 8)</f>
        <v>#REF!</v>
      </c>
      <c r="M368" s="27" t="e">
        <f t="shared" si="28"/>
        <v>#REF!</v>
      </c>
      <c r="N368" s="9"/>
      <c r="O368" s="9"/>
      <c r="P368" s="9"/>
      <c r="Q368" s="67" t="e">
        <f>INDEX(#REF!, MATCH(C368,#REF!,0), 3)</f>
        <v>#REF!</v>
      </c>
      <c r="R368" s="9"/>
      <c r="S368" s="27">
        <f t="shared" si="27"/>
        <v>0</v>
      </c>
    </row>
    <row r="369" spans="1:19" x14ac:dyDescent="0.25">
      <c r="A369" s="49">
        <v>370</v>
      </c>
      <c r="B369" s="3" t="s">
        <v>758</v>
      </c>
      <c r="C369" s="3">
        <v>7926</v>
      </c>
      <c r="D369" s="5" t="e">
        <f>INDEX('Towns Complete Island Erads'!$1:$1048576, MATCH(Survival_Data!C369,'Towns Complete Island Erads'!A:A,0), 6)</f>
        <v>#N/A</v>
      </c>
      <c r="E369" s="5">
        <f t="shared" si="24"/>
        <v>117</v>
      </c>
      <c r="F369" s="31">
        <v>0</v>
      </c>
      <c r="G369" s="25" t="s">
        <v>791</v>
      </c>
      <c r="H369" s="24" t="e">
        <f>INDEX(#REF!, MATCH(C369,#REF!,0), 6)</f>
        <v>#REF!</v>
      </c>
      <c r="I369" s="5">
        <v>0.271181077667</v>
      </c>
      <c r="J369" s="24" t="e">
        <f>INDEX(#REF!, MATCH(C369,#REF!,0),15)</f>
        <v>#REF!</v>
      </c>
      <c r="K369" s="8" t="e">
        <f>INDEX([3]Sheet1!$1:$1048576, MATCH(C369,[3]Sheet1!$B:$B,0), 5)</f>
        <v>#N/A</v>
      </c>
      <c r="L369" s="8" t="e">
        <f>INDEX(#REF!, MATCH(C369,#REF!, 0), 8)</f>
        <v>#REF!</v>
      </c>
      <c r="M369" s="27" t="e">
        <f t="shared" si="28"/>
        <v>#REF!</v>
      </c>
      <c r="N369" s="9"/>
      <c r="O369" s="9"/>
      <c r="P369" s="9"/>
      <c r="Q369" s="67" t="e">
        <f>INDEX(#REF!, MATCH(C369,#REF!,0), 3)</f>
        <v>#REF!</v>
      </c>
      <c r="R369" s="9">
        <v>2</v>
      </c>
      <c r="S369" s="27">
        <f t="shared" si="27"/>
        <v>2</v>
      </c>
    </row>
    <row r="370" spans="1:19" x14ac:dyDescent="0.25">
      <c r="A370" s="49">
        <v>371</v>
      </c>
      <c r="B370" s="3" t="s">
        <v>759</v>
      </c>
      <c r="C370" s="3">
        <v>477</v>
      </c>
      <c r="D370" s="5" t="e">
        <f>INDEX('Towns Complete Island Erads'!$1:$1048576, MATCH(Survival_Data!C370,'Towns Complete Island Erads'!A:A,0), 6)</f>
        <v>#N/A</v>
      </c>
      <c r="E370" s="5">
        <f t="shared" si="24"/>
        <v>117</v>
      </c>
      <c r="F370" s="31">
        <v>0</v>
      </c>
      <c r="G370" s="25" t="s">
        <v>791</v>
      </c>
      <c r="H370" s="24" t="e">
        <f>INDEX(#REF!, MATCH(C370,#REF!,0), 6)</f>
        <v>#REF!</v>
      </c>
      <c r="I370" s="5">
        <v>0.33648543842500001</v>
      </c>
      <c r="J370" s="24" t="e">
        <f>INDEX(#REF!, MATCH(C370,#REF!,0),15)</f>
        <v>#REF!</v>
      </c>
      <c r="K370" s="8" t="e">
        <f>INDEX([3]Sheet1!$1:$1048576, MATCH(C370,[3]Sheet1!$B:$B,0), 5)</f>
        <v>#N/A</v>
      </c>
      <c r="L370" s="8" t="e">
        <f>INDEX(#REF!, MATCH(C370,#REF!, 0), 8)</f>
        <v>#REF!</v>
      </c>
      <c r="M370" s="27" t="e">
        <f t="shared" si="28"/>
        <v>#REF!</v>
      </c>
      <c r="N370" s="9"/>
      <c r="O370" s="9"/>
      <c r="P370" s="9"/>
      <c r="Q370" s="67" t="e">
        <f>INDEX(#REF!, MATCH(C370,#REF!,0), 3)</f>
        <v>#REF!</v>
      </c>
      <c r="R370" s="9"/>
      <c r="S370" s="27">
        <f t="shared" si="27"/>
        <v>0</v>
      </c>
    </row>
    <row r="371" spans="1:19" x14ac:dyDescent="0.25">
      <c r="A371" s="49">
        <v>372</v>
      </c>
      <c r="B371" s="3" t="s">
        <v>760</v>
      </c>
      <c r="C371" s="3">
        <v>7845</v>
      </c>
      <c r="D371" s="5" t="e">
        <f>INDEX('Towns Complete Island Erads'!$1:$1048576, MATCH(Survival_Data!C371,'Towns Complete Island Erads'!A:A,0), 6)</f>
        <v>#N/A</v>
      </c>
      <c r="E371" s="5">
        <f t="shared" si="24"/>
        <v>117</v>
      </c>
      <c r="F371" s="31">
        <v>0</v>
      </c>
      <c r="G371" s="25" t="s">
        <v>791</v>
      </c>
      <c r="H371" s="24" t="e">
        <f>INDEX(#REF!, MATCH(C371,#REF!,0), 6)</f>
        <v>#REF!</v>
      </c>
      <c r="I371" s="5">
        <v>0.79240579714000003</v>
      </c>
      <c r="J371" s="24" t="e">
        <f>INDEX(#REF!, MATCH(C371,#REF!,0),15)</f>
        <v>#REF!</v>
      </c>
      <c r="K371" s="8" t="e">
        <f>INDEX([3]Sheet1!$1:$1048576, MATCH(C371,[3]Sheet1!$B:$B,0), 5)</f>
        <v>#N/A</v>
      </c>
      <c r="L371" s="8" t="e">
        <f>INDEX(#REF!, MATCH(C371,#REF!, 0), 8)</f>
        <v>#REF!</v>
      </c>
      <c r="M371" s="27" t="e">
        <f t="shared" si="28"/>
        <v>#REF!</v>
      </c>
      <c r="N371" s="9"/>
      <c r="O371" s="9"/>
      <c r="P371" s="9"/>
      <c r="Q371" s="67" t="e">
        <f>INDEX(#REF!, MATCH(C371,#REF!,0), 3)</f>
        <v>#REF!</v>
      </c>
      <c r="R371" s="9"/>
      <c r="S371" s="27">
        <f t="shared" si="27"/>
        <v>0</v>
      </c>
    </row>
    <row r="372" spans="1:19" x14ac:dyDescent="0.25">
      <c r="A372" s="49">
        <v>373</v>
      </c>
      <c r="B372" s="3" t="s">
        <v>761</v>
      </c>
      <c r="C372" s="3">
        <v>6328</v>
      </c>
      <c r="D372" s="5" t="e">
        <f>INDEX('Towns Complete Island Erads'!$1:$1048576, MATCH(Survival_Data!C372,'Towns Complete Island Erads'!A:A,0), 6)</f>
        <v>#N/A</v>
      </c>
      <c r="E372" s="5">
        <f t="shared" si="24"/>
        <v>117</v>
      </c>
      <c r="F372" s="31">
        <v>0</v>
      </c>
      <c r="G372" s="25" t="s">
        <v>791</v>
      </c>
      <c r="H372" s="24" t="e">
        <f>INDEX(#REF!, MATCH(C372,#REF!,0), 6)</f>
        <v>#REF!</v>
      </c>
      <c r="I372" s="5">
        <v>2.0754822040300001</v>
      </c>
      <c r="J372" s="24" t="e">
        <f>INDEX(#REF!, MATCH(C372,#REF!,0),15)</f>
        <v>#REF!</v>
      </c>
      <c r="K372" s="8" t="e">
        <f>INDEX([3]Sheet1!$1:$1048576, MATCH(C372,[3]Sheet1!$B:$B,0), 5)</f>
        <v>#N/A</v>
      </c>
      <c r="L372" s="8" t="e">
        <f>INDEX(#REF!, MATCH(C372,#REF!, 0), 8)</f>
        <v>#REF!</v>
      </c>
      <c r="M372" s="27" t="e">
        <f t="shared" si="28"/>
        <v>#REF!</v>
      </c>
      <c r="N372" s="9"/>
      <c r="O372" s="9"/>
      <c r="P372" s="9"/>
      <c r="Q372" s="67" t="e">
        <f>INDEX(#REF!, MATCH(C372,#REF!,0), 3)</f>
        <v>#REF!</v>
      </c>
      <c r="R372" s="9"/>
      <c r="S372" s="27">
        <f t="shared" si="27"/>
        <v>0</v>
      </c>
    </row>
    <row r="373" spans="1:19" x14ac:dyDescent="0.25">
      <c r="A373" s="49">
        <v>374</v>
      </c>
      <c r="B373" s="3" t="s">
        <v>762</v>
      </c>
      <c r="C373" s="3">
        <v>6980</v>
      </c>
      <c r="D373" s="5" t="e">
        <f>INDEX('Towns Complete Island Erads'!$1:$1048576, MATCH(Survival_Data!C373,'Towns Complete Island Erads'!A:A,0), 6)</f>
        <v>#N/A</v>
      </c>
      <c r="E373" s="5">
        <f t="shared" si="24"/>
        <v>117</v>
      </c>
      <c r="F373" s="31">
        <v>0</v>
      </c>
      <c r="G373" s="25" t="s">
        <v>791</v>
      </c>
      <c r="H373" s="24" t="e">
        <f>INDEX(#REF!, MATCH(C373,#REF!,0), 6)</f>
        <v>#REF!</v>
      </c>
      <c r="I373" s="5">
        <v>0.435332503634</v>
      </c>
      <c r="J373" s="24" t="e">
        <f>INDEX(#REF!, MATCH(C373,#REF!,0),15)</f>
        <v>#REF!</v>
      </c>
      <c r="K373" s="8" t="e">
        <f>INDEX([3]Sheet1!$1:$1048576, MATCH(C373,[3]Sheet1!$B:$B,0), 5)</f>
        <v>#N/A</v>
      </c>
      <c r="L373" s="8" t="e">
        <f>INDEX(#REF!, MATCH(C373,#REF!, 0), 8)</f>
        <v>#REF!</v>
      </c>
      <c r="M373" s="27" t="e">
        <f t="shared" si="28"/>
        <v>#REF!</v>
      </c>
      <c r="N373" s="9"/>
      <c r="O373" s="9"/>
      <c r="P373" s="9"/>
      <c r="Q373" s="67" t="e">
        <f>INDEX(#REF!, MATCH(C373,#REF!,0), 3)</f>
        <v>#REF!</v>
      </c>
      <c r="R373" s="9"/>
      <c r="S373" s="27">
        <f t="shared" si="27"/>
        <v>0</v>
      </c>
    </row>
    <row r="374" spans="1:19" x14ac:dyDescent="0.25">
      <c r="A374" s="49">
        <v>375</v>
      </c>
      <c r="B374" s="3" t="s">
        <v>763</v>
      </c>
      <c r="C374" s="3">
        <v>7499</v>
      </c>
      <c r="D374" s="5" t="e">
        <f>INDEX('Towns Complete Island Erads'!$1:$1048576, MATCH(Survival_Data!C374,'Towns Complete Island Erads'!A:A,0), 6)</f>
        <v>#N/A</v>
      </c>
      <c r="E374" s="5">
        <f t="shared" si="24"/>
        <v>117</v>
      </c>
      <c r="F374" s="31">
        <v>0</v>
      </c>
      <c r="G374" s="25" t="s">
        <v>791</v>
      </c>
      <c r="H374" s="24" t="e">
        <f>INDEX(#REF!, MATCH(C374,#REF!,0), 6)</f>
        <v>#REF!</v>
      </c>
      <c r="I374" s="5">
        <v>0.85086491716500001</v>
      </c>
      <c r="J374" s="24" t="e">
        <f>INDEX(#REF!, MATCH(C374,#REF!,0),15)</f>
        <v>#REF!</v>
      </c>
      <c r="K374" s="8" t="e">
        <f>INDEX([3]Sheet1!$1:$1048576, MATCH(C374,[3]Sheet1!$B:$B,0), 5)</f>
        <v>#N/A</v>
      </c>
      <c r="L374" s="8" t="e">
        <f>INDEX(#REF!, MATCH(C374,#REF!, 0), 8)</f>
        <v>#REF!</v>
      </c>
      <c r="M374" s="27" t="e">
        <f t="shared" si="28"/>
        <v>#REF!</v>
      </c>
      <c r="N374" s="9"/>
      <c r="O374" s="9"/>
      <c r="P374" s="9"/>
      <c r="Q374" s="67" t="e">
        <f>INDEX(#REF!, MATCH(C374,#REF!,0), 3)</f>
        <v>#REF!</v>
      </c>
      <c r="R374" s="9"/>
      <c r="S374" s="27">
        <f t="shared" si="27"/>
        <v>0</v>
      </c>
    </row>
    <row r="375" spans="1:19" x14ac:dyDescent="0.25">
      <c r="A375" s="49">
        <v>376</v>
      </c>
      <c r="B375" s="3" t="s">
        <v>764</v>
      </c>
      <c r="C375" s="3">
        <v>7951</v>
      </c>
      <c r="D375" s="5" t="e">
        <f>INDEX('Towns Complete Island Erads'!$1:$1048576, MATCH(Survival_Data!C375,'Towns Complete Island Erads'!A:A,0), 6)</f>
        <v>#N/A</v>
      </c>
      <c r="E375" s="5">
        <f t="shared" si="24"/>
        <v>117</v>
      </c>
      <c r="F375" s="31">
        <v>0</v>
      </c>
      <c r="G375" s="25" t="s">
        <v>791</v>
      </c>
      <c r="H375" s="24" t="e">
        <f>INDEX(#REF!, MATCH(C375,#REF!,0), 6)</f>
        <v>#REF!</v>
      </c>
      <c r="I375" s="5">
        <v>0.79813886209399998</v>
      </c>
      <c r="J375" s="24" t="e">
        <f>INDEX(#REF!, MATCH(C375,#REF!,0),15)</f>
        <v>#REF!</v>
      </c>
      <c r="K375" s="8" t="e">
        <f>INDEX([3]Sheet1!$1:$1048576, MATCH(C375,[3]Sheet1!$B:$B,0), 5)</f>
        <v>#N/A</v>
      </c>
      <c r="L375" s="8" t="e">
        <f>INDEX(#REF!, MATCH(C375,#REF!, 0), 8)</f>
        <v>#REF!</v>
      </c>
      <c r="M375" s="27" t="e">
        <f t="shared" si="28"/>
        <v>#REF!</v>
      </c>
      <c r="N375" s="9"/>
      <c r="O375" s="9"/>
      <c r="P375" s="9"/>
      <c r="Q375" s="67" t="e">
        <f>INDEX(#REF!, MATCH(C375,#REF!,0), 3)</f>
        <v>#REF!</v>
      </c>
      <c r="R375" s="9"/>
      <c r="S375" s="27">
        <f t="shared" si="27"/>
        <v>0</v>
      </c>
    </row>
    <row r="376" spans="1:19" x14ac:dyDescent="0.25">
      <c r="A376" s="49">
        <v>377</v>
      </c>
      <c r="B376" s="3" t="s">
        <v>765</v>
      </c>
      <c r="C376" s="3">
        <v>5057</v>
      </c>
      <c r="D376" s="5" t="e">
        <f>INDEX('Towns Complete Island Erads'!$1:$1048576, MATCH(Survival_Data!C376,'Towns Complete Island Erads'!A:A,0), 6)</f>
        <v>#N/A</v>
      </c>
      <c r="E376" s="5">
        <f t="shared" si="24"/>
        <v>117</v>
      </c>
      <c r="F376" s="31">
        <v>0</v>
      </c>
      <c r="G376" s="25" t="s">
        <v>791</v>
      </c>
      <c r="H376" s="24" t="e">
        <f>INDEX(#REF!, MATCH(C376,#REF!,0), 6)</f>
        <v>#REF!</v>
      </c>
      <c r="I376" s="5">
        <v>7.2794713629399999</v>
      </c>
      <c r="J376" s="24" t="e">
        <f>INDEX(#REF!, MATCH(C376,#REF!,0),15)</f>
        <v>#REF!</v>
      </c>
      <c r="K376" s="8" t="e">
        <f>INDEX([3]Sheet1!$1:$1048576, MATCH(C376,[3]Sheet1!$B:$B,0), 5)</f>
        <v>#N/A</v>
      </c>
      <c r="L376" s="8" t="e">
        <f>INDEX(#REF!, MATCH(C376,#REF!, 0), 8)</f>
        <v>#REF!</v>
      </c>
      <c r="M376" s="27" t="e">
        <f t="shared" si="28"/>
        <v>#REF!</v>
      </c>
      <c r="N376" s="9"/>
      <c r="O376" s="9"/>
      <c r="P376" s="9"/>
      <c r="Q376" s="67" t="e">
        <f>INDEX(#REF!, MATCH(C376,#REF!,0), 3)</f>
        <v>#REF!</v>
      </c>
      <c r="R376" s="9"/>
      <c r="S376" s="27">
        <f t="shared" si="27"/>
        <v>0</v>
      </c>
    </row>
    <row r="377" spans="1:19" x14ac:dyDescent="0.25">
      <c r="A377" s="49">
        <v>378</v>
      </c>
      <c r="B377" s="3" t="s">
        <v>766</v>
      </c>
      <c r="C377" s="3">
        <v>7427</v>
      </c>
      <c r="D377" s="5" t="e">
        <f>INDEX('Towns Complete Island Erads'!$1:$1048576, MATCH(Survival_Data!C377,'Towns Complete Island Erads'!A:A,0), 6)</f>
        <v>#N/A</v>
      </c>
      <c r="E377" s="5">
        <f t="shared" si="24"/>
        <v>117</v>
      </c>
      <c r="F377" s="31">
        <v>0</v>
      </c>
      <c r="G377" s="25" t="s">
        <v>791</v>
      </c>
      <c r="H377" s="24" t="e">
        <f>INDEX(#REF!, MATCH(C377,#REF!,0), 6)</f>
        <v>#REF!</v>
      </c>
      <c r="I377" s="5">
        <v>0.98803153149400003</v>
      </c>
      <c r="J377" s="24" t="e">
        <f>INDEX(#REF!, MATCH(C377,#REF!,0),15)</f>
        <v>#REF!</v>
      </c>
      <c r="K377" s="8" t="e">
        <f>INDEX([3]Sheet1!$1:$1048576, MATCH(C377,[3]Sheet1!$B:$B,0), 5)</f>
        <v>#N/A</v>
      </c>
      <c r="L377" s="8" t="e">
        <f>INDEX(#REF!, MATCH(C377,#REF!, 0), 8)</f>
        <v>#REF!</v>
      </c>
      <c r="M377" s="27" t="e">
        <f t="shared" si="28"/>
        <v>#REF!</v>
      </c>
      <c r="N377" s="9"/>
      <c r="O377" s="9"/>
      <c r="P377" s="9"/>
      <c r="Q377" s="67" t="e">
        <f>INDEX(#REF!, MATCH(C377,#REF!,0), 3)</f>
        <v>#REF!</v>
      </c>
      <c r="R377" s="9"/>
      <c r="S377" s="27">
        <f t="shared" si="27"/>
        <v>0</v>
      </c>
    </row>
    <row r="378" spans="1:19" x14ac:dyDescent="0.25">
      <c r="A378" s="49">
        <v>379</v>
      </c>
      <c r="B378" s="3" t="s">
        <v>767</v>
      </c>
      <c r="C378" s="3">
        <v>7889</v>
      </c>
      <c r="D378" s="5" t="e">
        <f>INDEX('Towns Complete Island Erads'!$1:$1048576, MATCH(Survival_Data!C378,'Towns Complete Island Erads'!A:A,0), 6)</f>
        <v>#N/A</v>
      </c>
      <c r="E378" s="5">
        <f t="shared" si="24"/>
        <v>117</v>
      </c>
      <c r="F378" s="31">
        <v>0</v>
      </c>
      <c r="G378" s="25" t="s">
        <v>791</v>
      </c>
      <c r="H378" s="24" t="e">
        <f>INDEX(#REF!, MATCH(C378,#REF!,0), 6)</f>
        <v>#REF!</v>
      </c>
      <c r="I378" s="5">
        <v>1.82388586679</v>
      </c>
      <c r="J378" s="24" t="e">
        <f>INDEX(#REF!, MATCH(C378,#REF!,0),15)</f>
        <v>#REF!</v>
      </c>
      <c r="K378" s="8" t="e">
        <f>INDEX([3]Sheet1!$1:$1048576, MATCH(C378,[3]Sheet1!$B:$B,0), 5)</f>
        <v>#N/A</v>
      </c>
      <c r="L378" s="8" t="e">
        <f>INDEX(#REF!, MATCH(C378,#REF!, 0), 8)</f>
        <v>#REF!</v>
      </c>
      <c r="M378" s="27" t="e">
        <f t="shared" si="28"/>
        <v>#REF!</v>
      </c>
      <c r="N378" s="9"/>
      <c r="O378" s="9"/>
      <c r="P378" s="9"/>
      <c r="Q378" s="67" t="e">
        <f>INDEX(#REF!, MATCH(C378,#REF!,0), 3)</f>
        <v>#REF!</v>
      </c>
      <c r="R378" s="9"/>
      <c r="S378" s="27">
        <f t="shared" si="27"/>
        <v>0</v>
      </c>
    </row>
    <row r="379" spans="1:19" x14ac:dyDescent="0.25">
      <c r="A379" s="49">
        <v>380</v>
      </c>
      <c r="B379" s="3" t="s">
        <v>768</v>
      </c>
      <c r="C379" s="3">
        <v>8005</v>
      </c>
      <c r="D379" s="5" t="e">
        <f>INDEX('Towns Complete Island Erads'!$1:$1048576, MATCH(Survival_Data!C379,'Towns Complete Island Erads'!A:A,0), 6)</f>
        <v>#N/A</v>
      </c>
      <c r="E379" s="5">
        <f t="shared" si="24"/>
        <v>117</v>
      </c>
      <c r="F379" s="31">
        <v>0</v>
      </c>
      <c r="G379" s="25" t="s">
        <v>791</v>
      </c>
      <c r="H379" s="24" t="e">
        <f>INDEX(#REF!, MATCH(C379,#REF!,0), 6)</f>
        <v>#REF!</v>
      </c>
      <c r="I379" s="5">
        <v>1.18008718939</v>
      </c>
      <c r="J379" s="24" t="e">
        <f>INDEX(#REF!, MATCH(C379,#REF!,0),15)</f>
        <v>#REF!</v>
      </c>
      <c r="K379" s="8" t="e">
        <f>INDEX([3]Sheet1!$1:$1048576, MATCH(C379,[3]Sheet1!$B:$B,0), 5)</f>
        <v>#N/A</v>
      </c>
      <c r="L379" s="8" t="e">
        <f>INDEX(#REF!, MATCH(C379,#REF!, 0), 8)</f>
        <v>#REF!</v>
      </c>
      <c r="M379" s="27" t="e">
        <f t="shared" si="28"/>
        <v>#REF!</v>
      </c>
      <c r="N379" s="9"/>
      <c r="O379" s="9"/>
      <c r="P379" s="9"/>
      <c r="Q379" s="67" t="e">
        <f>INDEX(#REF!, MATCH(C379,#REF!,0), 3)</f>
        <v>#REF!</v>
      </c>
      <c r="R379" s="9"/>
      <c r="S379" s="27">
        <f t="shared" si="27"/>
        <v>0</v>
      </c>
    </row>
    <row r="380" spans="1:19" x14ac:dyDescent="0.25">
      <c r="A380" s="49">
        <v>381</v>
      </c>
      <c r="B380" s="3" t="s">
        <v>769</v>
      </c>
      <c r="C380" s="3">
        <v>377</v>
      </c>
      <c r="D380" s="5" t="e">
        <f>INDEX('Towns Complete Island Erads'!$1:$1048576, MATCH(Survival_Data!C380,'Towns Complete Island Erads'!A:A,0), 6)</f>
        <v>#N/A</v>
      </c>
      <c r="E380" s="5">
        <f t="shared" si="24"/>
        <v>117</v>
      </c>
      <c r="F380" s="31">
        <v>0</v>
      </c>
      <c r="G380" s="25" t="s">
        <v>791</v>
      </c>
      <c r="H380" s="24" t="e">
        <f>INDEX(#REF!, MATCH(C380,#REF!,0), 6)</f>
        <v>#REF!</v>
      </c>
      <c r="I380" s="5">
        <v>0.19197702833899999</v>
      </c>
      <c r="J380" s="24" t="e">
        <f>INDEX(#REF!, MATCH(C380,#REF!,0),15)</f>
        <v>#REF!</v>
      </c>
      <c r="K380" s="8" t="e">
        <f>INDEX([3]Sheet1!$1:$1048576, MATCH(C380,[3]Sheet1!$B:$B,0), 5)</f>
        <v>#N/A</v>
      </c>
      <c r="L380" s="8" t="e">
        <f>INDEX(#REF!, MATCH(C380,#REF!, 0), 8)</f>
        <v>#REF!</v>
      </c>
      <c r="M380" s="27" t="e">
        <f t="shared" si="28"/>
        <v>#REF!</v>
      </c>
      <c r="N380" s="9"/>
      <c r="O380" s="9"/>
      <c r="P380" s="9"/>
      <c r="Q380" s="67" t="e">
        <f>INDEX(#REF!, MATCH(C380,#REF!,0), 3)</f>
        <v>#REF!</v>
      </c>
      <c r="R380" s="9"/>
      <c r="S380" s="27">
        <f t="shared" si="27"/>
        <v>0</v>
      </c>
    </row>
    <row r="381" spans="1:19" x14ac:dyDescent="0.25">
      <c r="A381" s="49">
        <v>382</v>
      </c>
      <c r="B381" s="3" t="s">
        <v>770</v>
      </c>
      <c r="C381" s="3">
        <v>7854</v>
      </c>
      <c r="D381" s="5" t="e">
        <f>INDEX('Towns Complete Island Erads'!$1:$1048576, MATCH(Survival_Data!C381,'Towns Complete Island Erads'!A:A,0), 6)</f>
        <v>#N/A</v>
      </c>
      <c r="E381" s="5">
        <f t="shared" si="24"/>
        <v>117</v>
      </c>
      <c r="F381" s="31">
        <v>0</v>
      </c>
      <c r="G381" s="25" t="s">
        <v>791</v>
      </c>
      <c r="H381" s="24" t="e">
        <f>INDEX(#REF!, MATCH(C381,#REF!,0), 6)</f>
        <v>#REF!</v>
      </c>
      <c r="I381" s="5">
        <v>2.2134276797900001</v>
      </c>
      <c r="J381" s="24" t="e">
        <f>INDEX(#REF!, MATCH(C381,#REF!,0),15)</f>
        <v>#REF!</v>
      </c>
      <c r="K381" s="8" t="e">
        <f>INDEX([3]Sheet1!$1:$1048576, MATCH(C381,[3]Sheet1!$B:$B,0), 5)</f>
        <v>#N/A</v>
      </c>
      <c r="L381" s="8" t="e">
        <f>INDEX(#REF!, MATCH(C381,#REF!, 0), 8)</f>
        <v>#REF!</v>
      </c>
      <c r="M381" s="27" t="e">
        <f t="shared" si="28"/>
        <v>#REF!</v>
      </c>
      <c r="N381" s="9"/>
      <c r="O381" s="9"/>
      <c r="P381" s="9"/>
      <c r="Q381" s="67" t="e">
        <f>INDEX(#REF!, MATCH(C381,#REF!,0), 3)</f>
        <v>#REF!</v>
      </c>
      <c r="R381" s="9"/>
      <c r="S381" s="27">
        <f t="shared" si="27"/>
        <v>0</v>
      </c>
    </row>
    <row r="382" spans="1:19" x14ac:dyDescent="0.25">
      <c r="A382" s="49">
        <v>383</v>
      </c>
      <c r="B382" s="3" t="s">
        <v>771</v>
      </c>
      <c r="C382" s="3">
        <v>7964</v>
      </c>
      <c r="D382" s="5" t="e">
        <f>INDEX('Towns Complete Island Erads'!$1:$1048576, MATCH(Survival_Data!C382,'Towns Complete Island Erads'!A:A,0), 6)</f>
        <v>#N/A</v>
      </c>
      <c r="E382" s="5">
        <f t="shared" si="24"/>
        <v>117</v>
      </c>
      <c r="F382" s="31">
        <v>0</v>
      </c>
      <c r="G382" s="25" t="s">
        <v>791</v>
      </c>
      <c r="H382" s="24" t="e">
        <f>INDEX(#REF!, MATCH(C382,#REF!,0), 6)</f>
        <v>#REF!</v>
      </c>
      <c r="I382" s="5">
        <v>1.9039368242800001</v>
      </c>
      <c r="J382" s="24" t="e">
        <f>INDEX(#REF!, MATCH(C382,#REF!,0),15)</f>
        <v>#REF!</v>
      </c>
      <c r="K382" s="8" t="e">
        <f>INDEX([3]Sheet1!$1:$1048576, MATCH(C382,[3]Sheet1!$B:$B,0), 5)</f>
        <v>#N/A</v>
      </c>
      <c r="L382" s="8" t="e">
        <f>INDEX(#REF!, MATCH(C382,#REF!, 0), 8)</f>
        <v>#REF!</v>
      </c>
      <c r="M382" s="27" t="e">
        <f t="shared" si="28"/>
        <v>#REF!</v>
      </c>
      <c r="N382" s="9"/>
      <c r="O382" s="9"/>
      <c r="P382" s="9"/>
      <c r="Q382" s="67" t="e">
        <f>INDEX(#REF!, MATCH(C382,#REF!,0), 3)</f>
        <v>#REF!</v>
      </c>
      <c r="R382" s="9"/>
      <c r="S382" s="27">
        <f t="shared" si="27"/>
        <v>0</v>
      </c>
    </row>
    <row r="383" spans="1:19" x14ac:dyDescent="0.25">
      <c r="A383" s="49">
        <v>384</v>
      </c>
      <c r="B383" s="3" t="s">
        <v>772</v>
      </c>
      <c r="C383" s="3">
        <v>7933</v>
      </c>
      <c r="D383" s="5" t="e">
        <f>INDEX('Towns Complete Island Erads'!$1:$1048576, MATCH(Survival_Data!C383,'Towns Complete Island Erads'!A:A,0), 6)</f>
        <v>#N/A</v>
      </c>
      <c r="E383" s="5">
        <f t="shared" si="24"/>
        <v>117</v>
      </c>
      <c r="F383" s="31">
        <v>0</v>
      </c>
      <c r="G383" s="25" t="s">
        <v>791</v>
      </c>
      <c r="H383" s="24" t="e">
        <f>INDEX(#REF!, MATCH(C383,#REF!,0), 6)</f>
        <v>#REF!</v>
      </c>
      <c r="I383" s="5">
        <v>0.23319856875799999</v>
      </c>
      <c r="J383" s="24" t="e">
        <f>INDEX(#REF!, MATCH(C383,#REF!,0),15)</f>
        <v>#REF!</v>
      </c>
      <c r="K383" s="8" t="e">
        <f>INDEX([3]Sheet1!$1:$1048576, MATCH(C383,[3]Sheet1!$B:$B,0), 5)</f>
        <v>#N/A</v>
      </c>
      <c r="L383" s="8" t="e">
        <f>INDEX(#REF!, MATCH(C383,#REF!, 0), 8)</f>
        <v>#REF!</v>
      </c>
      <c r="M383" s="27" t="e">
        <f t="shared" si="28"/>
        <v>#REF!</v>
      </c>
      <c r="N383" s="9"/>
      <c r="O383" s="9"/>
      <c r="P383" s="9"/>
      <c r="Q383" s="67" t="e">
        <f>INDEX(#REF!, MATCH(C383,#REF!,0), 3)</f>
        <v>#REF!</v>
      </c>
      <c r="R383" s="9"/>
      <c r="S383" s="27">
        <f t="shared" si="27"/>
        <v>0</v>
      </c>
    </row>
    <row r="384" spans="1:19" x14ac:dyDescent="0.25">
      <c r="A384" s="49">
        <v>385</v>
      </c>
      <c r="B384" s="3" t="s">
        <v>773</v>
      </c>
      <c r="C384" s="3">
        <v>552</v>
      </c>
      <c r="D384" s="5" t="e">
        <f>INDEX('Towns Complete Island Erads'!$1:$1048576, MATCH(Survival_Data!C384,'Towns Complete Island Erads'!A:A,0), 6)</f>
        <v>#N/A</v>
      </c>
      <c r="E384" s="5">
        <f t="shared" si="24"/>
        <v>117</v>
      </c>
      <c r="F384" s="31">
        <v>0</v>
      </c>
      <c r="G384" s="25" t="s">
        <v>791</v>
      </c>
      <c r="H384" s="24" t="e">
        <f>INDEX(#REF!, MATCH(C384,#REF!,0), 6)</f>
        <v>#REF!</v>
      </c>
      <c r="I384" s="5">
        <v>0.139478923335</v>
      </c>
      <c r="J384" s="24" t="e">
        <f>INDEX(#REF!, MATCH(C384,#REF!,0),15)</f>
        <v>#REF!</v>
      </c>
      <c r="K384" s="8" t="e">
        <f>INDEX([3]Sheet1!$1:$1048576, MATCH(C384,[3]Sheet1!$B:$B,0), 5)</f>
        <v>#N/A</v>
      </c>
      <c r="L384" s="8" t="e">
        <f>INDEX(#REF!, MATCH(C384,#REF!, 0), 8)</f>
        <v>#REF!</v>
      </c>
      <c r="M384" s="27" t="e">
        <f t="shared" si="28"/>
        <v>#REF!</v>
      </c>
      <c r="N384" s="9"/>
      <c r="O384" s="9"/>
      <c r="P384" s="9"/>
      <c r="Q384" s="67" t="e">
        <f>INDEX(#REF!, MATCH(C384,#REF!,0), 3)</f>
        <v>#REF!</v>
      </c>
      <c r="R384" s="9"/>
      <c r="S384" s="27">
        <f t="shared" si="27"/>
        <v>0</v>
      </c>
    </row>
    <row r="385" spans="1:23" x14ac:dyDescent="0.25">
      <c r="A385" s="49">
        <v>386</v>
      </c>
      <c r="B385" s="3" t="s">
        <v>774</v>
      </c>
      <c r="C385" s="3">
        <v>3093</v>
      </c>
      <c r="D385" s="5" t="e">
        <f>INDEX('Towns Complete Island Erads'!$1:$1048576, MATCH(Survival_Data!C385,'Towns Complete Island Erads'!A:A,0), 6)</f>
        <v>#N/A</v>
      </c>
      <c r="E385" s="5">
        <f t="shared" si="24"/>
        <v>117</v>
      </c>
      <c r="F385" s="31">
        <v>0</v>
      </c>
      <c r="G385" s="25" t="s">
        <v>791</v>
      </c>
      <c r="H385" s="24" t="e">
        <f>INDEX(#REF!, MATCH(C385,#REF!,0), 6)</f>
        <v>#REF!</v>
      </c>
      <c r="I385" s="5">
        <v>5.0722093074999997</v>
      </c>
      <c r="J385" s="24" t="e">
        <f>INDEX(#REF!, MATCH(C385,#REF!,0),15)</f>
        <v>#REF!</v>
      </c>
      <c r="K385" s="8" t="e">
        <f>INDEX([3]Sheet1!$1:$1048576, MATCH(C385,[3]Sheet1!$B:$B,0), 5)</f>
        <v>#N/A</v>
      </c>
      <c r="L385" s="8" t="e">
        <f>INDEX(#REF!, MATCH(C385,#REF!, 0), 8)</f>
        <v>#REF!</v>
      </c>
      <c r="M385" s="27" t="e">
        <f t="shared" si="28"/>
        <v>#REF!</v>
      </c>
      <c r="N385" s="9"/>
      <c r="O385" s="9"/>
      <c r="P385" s="9"/>
      <c r="Q385" s="67" t="e">
        <f>INDEX(#REF!, MATCH(C385,#REF!,0), 3)</f>
        <v>#REF!</v>
      </c>
      <c r="R385" s="9"/>
      <c r="S385" s="27">
        <f t="shared" si="27"/>
        <v>0</v>
      </c>
    </row>
    <row r="386" spans="1:23" x14ac:dyDescent="0.25">
      <c r="A386" s="49">
        <v>387</v>
      </c>
      <c r="B386" s="3" t="s">
        <v>775</v>
      </c>
      <c r="C386" s="3">
        <v>8001</v>
      </c>
      <c r="D386" s="5" t="e">
        <f>INDEX('Towns Complete Island Erads'!$1:$1048576, MATCH(Survival_Data!C386,'Towns Complete Island Erads'!A:A,0), 6)</f>
        <v>#N/A</v>
      </c>
      <c r="E386" s="5">
        <f t="shared" si="24"/>
        <v>117</v>
      </c>
      <c r="F386" s="31">
        <v>0</v>
      </c>
      <c r="G386" s="25" t="s">
        <v>791</v>
      </c>
      <c r="H386" s="24" t="e">
        <f>INDEX(#REF!, MATCH(C386,#REF!,0), 6)</f>
        <v>#REF!</v>
      </c>
      <c r="I386" s="5">
        <v>0.221263214914</v>
      </c>
      <c r="J386" s="24" t="e">
        <f>INDEX(#REF!, MATCH(C386,#REF!,0),15)</f>
        <v>#REF!</v>
      </c>
      <c r="K386" s="8" t="e">
        <f>INDEX([3]Sheet1!$1:$1048576, MATCH(C386,[3]Sheet1!$B:$B,0), 5)</f>
        <v>#N/A</v>
      </c>
      <c r="L386" s="8" t="e">
        <f>INDEX(#REF!, MATCH(C386,#REF!, 0), 8)</f>
        <v>#REF!</v>
      </c>
      <c r="M386" s="27" t="e">
        <f t="shared" si="28"/>
        <v>#REF!</v>
      </c>
      <c r="N386" s="9"/>
      <c r="O386" s="9"/>
      <c r="P386" s="9"/>
      <c r="Q386" s="67" t="e">
        <f>INDEX(#REF!, MATCH(C386,#REF!,0), 3)</f>
        <v>#REF!</v>
      </c>
      <c r="R386" s="9"/>
      <c r="S386" s="27">
        <f t="shared" si="27"/>
        <v>0</v>
      </c>
    </row>
    <row r="387" spans="1:23" x14ac:dyDescent="0.25">
      <c r="A387" s="49">
        <v>388</v>
      </c>
      <c r="B387" s="3" t="s">
        <v>776</v>
      </c>
      <c r="C387" s="3">
        <v>7857</v>
      </c>
      <c r="D387" s="5" t="e">
        <f>INDEX('Towns Complete Island Erads'!$1:$1048576, MATCH(Survival_Data!C387,'Towns Complete Island Erads'!A:A,0), 6)</f>
        <v>#N/A</v>
      </c>
      <c r="E387" s="5">
        <f t="shared" ref="E387:E397" si="29">IF(ISNUMBER(D387),D387-1900,IF(ISTEXT(D387),D387,IF(ISNA(D387),117,D387)))</f>
        <v>117</v>
      </c>
      <c r="F387" s="31">
        <v>0</v>
      </c>
      <c r="G387" s="25" t="s">
        <v>791</v>
      </c>
      <c r="H387" s="24" t="e">
        <f>INDEX(#REF!, MATCH(C387,#REF!,0), 6)</f>
        <v>#REF!</v>
      </c>
      <c r="I387" s="5">
        <v>1.1848380040199999</v>
      </c>
      <c r="J387" s="24" t="e">
        <f>INDEX(#REF!, MATCH(C387,#REF!,0),15)</f>
        <v>#REF!</v>
      </c>
      <c r="K387" s="8" t="e">
        <f>INDEX([3]Sheet1!$1:$1048576, MATCH(C387,[3]Sheet1!$B:$B,0), 5)</f>
        <v>#N/A</v>
      </c>
      <c r="L387" s="8" t="e">
        <f>INDEX(#REF!, MATCH(C387,#REF!, 0), 8)</f>
        <v>#REF!</v>
      </c>
      <c r="M387" s="27" t="e">
        <f t="shared" si="28"/>
        <v>#REF!</v>
      </c>
      <c r="N387" s="9"/>
      <c r="O387" s="9"/>
      <c r="P387" s="9"/>
      <c r="Q387" s="67" t="e">
        <f>INDEX(#REF!, MATCH(C387,#REF!,0), 3)</f>
        <v>#REF!</v>
      </c>
      <c r="R387" s="9"/>
      <c r="S387" s="27">
        <f t="shared" ref="S387:S397" si="30">IF(ISERROR(Q387),R387,Q387)</f>
        <v>0</v>
      </c>
    </row>
    <row r="388" spans="1:23" x14ac:dyDescent="0.25">
      <c r="A388" s="49">
        <v>389</v>
      </c>
      <c r="B388" s="3" t="s">
        <v>777</v>
      </c>
      <c r="C388" s="3">
        <v>8032</v>
      </c>
      <c r="D388" s="5" t="e">
        <f>INDEX('Towns Complete Island Erads'!$1:$1048576, MATCH(Survival_Data!C388,'Towns Complete Island Erads'!A:A,0), 6)</f>
        <v>#N/A</v>
      </c>
      <c r="E388" s="5">
        <f t="shared" si="29"/>
        <v>117</v>
      </c>
      <c r="F388" s="31">
        <v>0</v>
      </c>
      <c r="G388" s="25" t="s">
        <v>791</v>
      </c>
      <c r="H388" s="24" t="e">
        <f>INDEX(#REF!, MATCH(C388,#REF!,0), 6)</f>
        <v>#REF!</v>
      </c>
      <c r="I388" s="5">
        <v>1.4241567936999999</v>
      </c>
      <c r="J388" s="24" t="e">
        <f>INDEX(#REF!, MATCH(C388,#REF!,0),15)</f>
        <v>#REF!</v>
      </c>
      <c r="K388" s="8" t="e">
        <f>INDEX([3]Sheet1!$1:$1048576, MATCH(C388,[3]Sheet1!$B:$B,0), 5)</f>
        <v>#N/A</v>
      </c>
      <c r="L388" s="8" t="e">
        <f>INDEX(#REF!, MATCH(C388,#REF!, 0), 8)</f>
        <v>#REF!</v>
      </c>
      <c r="M388" s="27" t="e">
        <f t="shared" ref="M388:M397" si="31">IF(ISNUMBER(L388),L388,IF(ISNUMBER(K388),K388,IF(ISNUMBER(J388),J388,L388)))</f>
        <v>#REF!</v>
      </c>
      <c r="N388" s="9"/>
      <c r="O388" s="9"/>
      <c r="P388" s="9"/>
      <c r="Q388" s="67" t="e">
        <f>INDEX(#REF!, MATCH(C388,#REF!,0), 3)</f>
        <v>#REF!</v>
      </c>
      <c r="R388" s="9"/>
      <c r="S388" s="27">
        <f t="shared" si="30"/>
        <v>0</v>
      </c>
    </row>
    <row r="389" spans="1:23" x14ac:dyDescent="0.25">
      <c r="A389" s="49">
        <v>390</v>
      </c>
      <c r="B389" s="3" t="s">
        <v>778</v>
      </c>
      <c r="C389" s="3">
        <v>8116</v>
      </c>
      <c r="D389" s="5" t="e">
        <f>INDEX('Towns Complete Island Erads'!$1:$1048576, MATCH(Survival_Data!C389,'Towns Complete Island Erads'!A:A,0), 6)</f>
        <v>#N/A</v>
      </c>
      <c r="E389" s="5">
        <f t="shared" si="29"/>
        <v>117</v>
      </c>
      <c r="F389" s="31">
        <v>0</v>
      </c>
      <c r="G389" s="25" t="s">
        <v>791</v>
      </c>
      <c r="H389" s="24" t="e">
        <f>INDEX(#REF!, MATCH(C389,#REF!,0), 6)</f>
        <v>#REF!</v>
      </c>
      <c r="I389" s="5">
        <v>0.53514325602400004</v>
      </c>
      <c r="J389" s="24" t="e">
        <f>INDEX(#REF!, MATCH(C389,#REF!,0),15)</f>
        <v>#REF!</v>
      </c>
      <c r="K389" s="8" t="e">
        <f>INDEX([3]Sheet1!$1:$1048576, MATCH(C389,[3]Sheet1!$B:$B,0), 5)</f>
        <v>#N/A</v>
      </c>
      <c r="L389" s="8" t="e">
        <f>INDEX(#REF!, MATCH(C389,#REF!, 0), 8)</f>
        <v>#REF!</v>
      </c>
      <c r="M389" s="27" t="e">
        <f t="shared" si="31"/>
        <v>#REF!</v>
      </c>
      <c r="N389" s="9"/>
      <c r="O389" s="9"/>
      <c r="P389" s="9"/>
      <c r="Q389" s="67" t="e">
        <f>INDEX(#REF!, MATCH(C389,#REF!,0), 3)</f>
        <v>#REF!</v>
      </c>
      <c r="R389" s="9"/>
      <c r="S389" s="27">
        <f t="shared" si="30"/>
        <v>0</v>
      </c>
    </row>
    <row r="390" spans="1:23" x14ac:dyDescent="0.25">
      <c r="A390" s="49">
        <v>391</v>
      </c>
      <c r="B390" s="3" t="s">
        <v>779</v>
      </c>
      <c r="C390" s="3">
        <v>8126</v>
      </c>
      <c r="D390" s="5" t="e">
        <f>INDEX('Towns Complete Island Erads'!$1:$1048576, MATCH(Survival_Data!C390,'Towns Complete Island Erads'!A:A,0), 6)</f>
        <v>#N/A</v>
      </c>
      <c r="E390" s="5">
        <f t="shared" si="29"/>
        <v>117</v>
      </c>
      <c r="F390" s="31">
        <v>0</v>
      </c>
      <c r="G390" s="25" t="s">
        <v>791</v>
      </c>
      <c r="H390" s="24" t="e">
        <f>INDEX(#REF!, MATCH(C390,#REF!,0), 6)</f>
        <v>#REF!</v>
      </c>
      <c r="I390" s="5">
        <v>0.20803365298099999</v>
      </c>
      <c r="J390" s="24" t="e">
        <f>INDEX(#REF!, MATCH(C390,#REF!,0),15)</f>
        <v>#REF!</v>
      </c>
      <c r="K390" s="8" t="e">
        <f>INDEX([3]Sheet1!$1:$1048576, MATCH(C390,[3]Sheet1!$B:$B,0), 5)</f>
        <v>#N/A</v>
      </c>
      <c r="L390" s="8" t="e">
        <f>INDEX(#REF!, MATCH(C390,#REF!, 0), 8)</f>
        <v>#REF!</v>
      </c>
      <c r="M390" s="27" t="e">
        <f t="shared" si="31"/>
        <v>#REF!</v>
      </c>
      <c r="N390" s="9"/>
      <c r="O390" s="9"/>
      <c r="P390" s="9"/>
      <c r="Q390" s="67" t="e">
        <f>INDEX(#REF!, MATCH(C390,#REF!,0), 3)</f>
        <v>#REF!</v>
      </c>
      <c r="R390" s="9"/>
      <c r="S390" s="27">
        <f t="shared" si="30"/>
        <v>0</v>
      </c>
    </row>
    <row r="391" spans="1:23" x14ac:dyDescent="0.25">
      <c r="A391" s="49">
        <v>392</v>
      </c>
      <c r="B391" s="3" t="s">
        <v>780</v>
      </c>
      <c r="C391" s="3">
        <v>6403</v>
      </c>
      <c r="D391" s="5" t="e">
        <f>INDEX('Towns Complete Island Erads'!$1:$1048576, MATCH(Survival_Data!C391,'Towns Complete Island Erads'!A:A,0), 6)</f>
        <v>#N/A</v>
      </c>
      <c r="E391" s="5">
        <f t="shared" si="29"/>
        <v>117</v>
      </c>
      <c r="F391" s="31">
        <v>0</v>
      </c>
      <c r="G391" s="25" t="s">
        <v>791</v>
      </c>
      <c r="H391" s="24" t="e">
        <f>INDEX(#REF!, MATCH(C391,#REF!,0), 6)</f>
        <v>#REF!</v>
      </c>
      <c r="I391" s="5">
        <v>69.500552341399995</v>
      </c>
      <c r="J391" s="24" t="e">
        <f>INDEX(#REF!, MATCH(C391,#REF!,0),15)</f>
        <v>#REF!</v>
      </c>
      <c r="K391" s="8" t="e">
        <f>INDEX([3]Sheet1!$1:$1048576, MATCH(C391,[3]Sheet1!$B:$B,0), 5)</f>
        <v>#N/A</v>
      </c>
      <c r="L391" s="8" t="e">
        <f>INDEX(#REF!, MATCH(C391,#REF!, 0), 8)</f>
        <v>#REF!</v>
      </c>
      <c r="M391" s="27" t="e">
        <f t="shared" si="31"/>
        <v>#REF!</v>
      </c>
      <c r="N391" s="9"/>
      <c r="O391" s="9"/>
      <c r="P391" s="9"/>
      <c r="Q391" s="67" t="e">
        <f>INDEX(#REF!, MATCH(C391,#REF!,0), 3)</f>
        <v>#REF!</v>
      </c>
      <c r="R391" s="9"/>
      <c r="S391" s="27">
        <f t="shared" si="30"/>
        <v>0</v>
      </c>
    </row>
    <row r="392" spans="1:23" x14ac:dyDescent="0.25">
      <c r="A392" s="49">
        <v>393</v>
      </c>
      <c r="B392" s="3" t="s">
        <v>781</v>
      </c>
      <c r="C392" s="3">
        <v>8036</v>
      </c>
      <c r="D392" s="5" t="e">
        <f>INDEX('Towns Complete Island Erads'!$1:$1048576, MATCH(Survival_Data!C392,'Towns Complete Island Erads'!A:A,0), 6)</f>
        <v>#N/A</v>
      </c>
      <c r="E392" s="5">
        <f t="shared" si="29"/>
        <v>117</v>
      </c>
      <c r="F392" s="31">
        <v>0</v>
      </c>
      <c r="G392" s="25" t="s">
        <v>791</v>
      </c>
      <c r="H392" s="24" t="e">
        <f>INDEX(#REF!, MATCH(C392,#REF!,0), 6)</f>
        <v>#REF!</v>
      </c>
      <c r="I392" s="5">
        <v>1.86494335906</v>
      </c>
      <c r="J392" s="24" t="e">
        <f>INDEX(#REF!, MATCH(C392,#REF!,0),15)</f>
        <v>#REF!</v>
      </c>
      <c r="K392" s="8" t="e">
        <f>INDEX([3]Sheet1!$1:$1048576, MATCH(C392,[3]Sheet1!$B:$B,0), 5)</f>
        <v>#N/A</v>
      </c>
      <c r="L392" s="8" t="e">
        <f>INDEX(#REF!, MATCH(C392,#REF!, 0), 8)</f>
        <v>#REF!</v>
      </c>
      <c r="M392" s="27" t="e">
        <f t="shared" si="31"/>
        <v>#REF!</v>
      </c>
      <c r="N392" s="9"/>
      <c r="O392" s="9"/>
      <c r="P392" s="9"/>
      <c r="Q392" s="67" t="e">
        <f>INDEX(#REF!, MATCH(C392,#REF!,0), 3)</f>
        <v>#REF!</v>
      </c>
      <c r="R392" s="9"/>
      <c r="S392" s="27">
        <f t="shared" si="30"/>
        <v>0</v>
      </c>
    </row>
    <row r="393" spans="1:23" x14ac:dyDescent="0.25">
      <c r="A393" s="49">
        <v>394</v>
      </c>
      <c r="B393" s="3" t="s">
        <v>782</v>
      </c>
      <c r="C393" s="3">
        <v>8015</v>
      </c>
      <c r="D393" s="5" t="e">
        <f>INDEX('Towns Complete Island Erads'!$1:$1048576, MATCH(Survival_Data!C393,'Towns Complete Island Erads'!A:A,0), 6)</f>
        <v>#N/A</v>
      </c>
      <c r="E393" s="5">
        <f t="shared" si="29"/>
        <v>117</v>
      </c>
      <c r="F393" s="31">
        <v>0</v>
      </c>
      <c r="G393" s="25" t="s">
        <v>791</v>
      </c>
      <c r="H393" s="24" t="e">
        <f>INDEX(#REF!, MATCH(C393,#REF!,0), 6)</f>
        <v>#REF!</v>
      </c>
      <c r="I393" s="5">
        <v>1.5759270372500001</v>
      </c>
      <c r="J393" s="24" t="e">
        <f>INDEX(#REF!, MATCH(C393,#REF!,0),15)</f>
        <v>#REF!</v>
      </c>
      <c r="K393" s="8" t="e">
        <f>INDEX([3]Sheet1!$1:$1048576, MATCH(C393,[3]Sheet1!$B:$B,0), 5)</f>
        <v>#N/A</v>
      </c>
      <c r="L393" s="8" t="e">
        <f>INDEX(#REF!, MATCH(C393,#REF!, 0), 8)</f>
        <v>#REF!</v>
      </c>
      <c r="M393" s="27" t="e">
        <f t="shared" si="31"/>
        <v>#REF!</v>
      </c>
      <c r="N393" s="9"/>
      <c r="O393" s="9"/>
      <c r="P393" s="9"/>
      <c r="Q393" s="67" t="e">
        <f>INDEX(#REF!, MATCH(C393,#REF!,0), 3)</f>
        <v>#REF!</v>
      </c>
      <c r="R393" s="9"/>
      <c r="S393" s="27">
        <f t="shared" si="30"/>
        <v>0</v>
      </c>
    </row>
    <row r="394" spans="1:23" x14ac:dyDescent="0.25">
      <c r="A394" s="49">
        <v>395</v>
      </c>
      <c r="B394" s="3" t="s">
        <v>783</v>
      </c>
      <c r="C394" s="3">
        <v>8029</v>
      </c>
      <c r="D394" s="5" t="e">
        <f>INDEX('Towns Complete Island Erads'!$1:$1048576, MATCH(Survival_Data!C394,'Towns Complete Island Erads'!A:A,0), 6)</f>
        <v>#N/A</v>
      </c>
      <c r="E394" s="5">
        <f t="shared" si="29"/>
        <v>117</v>
      </c>
      <c r="F394" s="31">
        <v>0</v>
      </c>
      <c r="G394" s="25" t="s">
        <v>791</v>
      </c>
      <c r="H394" s="24" t="e">
        <f>INDEX(#REF!, MATCH(C394,#REF!,0), 6)</f>
        <v>#REF!</v>
      </c>
      <c r="I394" s="5">
        <v>0.30764910170999998</v>
      </c>
      <c r="J394" s="24" t="e">
        <f>INDEX(#REF!, MATCH(C394,#REF!,0),15)</f>
        <v>#REF!</v>
      </c>
      <c r="K394" s="8" t="e">
        <f>INDEX([3]Sheet1!$1:$1048576, MATCH(C394,[3]Sheet1!$B:$B,0), 5)</f>
        <v>#N/A</v>
      </c>
      <c r="L394" s="8" t="e">
        <f>INDEX(#REF!, MATCH(C394,#REF!, 0), 8)</f>
        <v>#REF!</v>
      </c>
      <c r="M394" s="27" t="e">
        <f t="shared" si="31"/>
        <v>#REF!</v>
      </c>
      <c r="N394" s="9"/>
      <c r="O394" s="9"/>
      <c r="P394" s="9"/>
      <c r="Q394" s="67" t="e">
        <f>INDEX(#REF!, MATCH(C394,#REF!,0), 3)</f>
        <v>#REF!</v>
      </c>
      <c r="R394" s="9"/>
      <c r="S394" s="27">
        <f t="shared" si="30"/>
        <v>0</v>
      </c>
    </row>
    <row r="395" spans="1:23" x14ac:dyDescent="0.25">
      <c r="A395" s="49">
        <v>396</v>
      </c>
      <c r="B395" s="3" t="s">
        <v>784</v>
      </c>
      <c r="C395" s="3">
        <v>387</v>
      </c>
      <c r="D395" s="5" t="e">
        <f>INDEX('Towns Complete Island Erads'!$1:$1048576, MATCH(Survival_Data!C395,'Towns Complete Island Erads'!A:A,0), 6)</f>
        <v>#N/A</v>
      </c>
      <c r="E395" s="5">
        <f t="shared" si="29"/>
        <v>117</v>
      </c>
      <c r="F395" s="31">
        <v>0</v>
      </c>
      <c r="G395" s="25" t="s">
        <v>791</v>
      </c>
      <c r="H395" s="24" t="e">
        <f>INDEX(#REF!, MATCH(C395,#REF!,0), 6)</f>
        <v>#REF!</v>
      </c>
      <c r="I395" s="5">
        <v>284.443118132</v>
      </c>
      <c r="J395" s="24" t="e">
        <f>INDEX(#REF!, MATCH(C395,#REF!,0),15)</f>
        <v>#REF!</v>
      </c>
      <c r="K395" s="8" t="e">
        <f>INDEX([3]Sheet1!$1:$1048576, MATCH(C395,[3]Sheet1!$B:$B,0), 5)</f>
        <v>#N/A</v>
      </c>
      <c r="L395" s="8" t="e">
        <f>INDEX(#REF!, MATCH(C395,#REF!, 0), 8)</f>
        <v>#REF!</v>
      </c>
      <c r="M395" s="27" t="e">
        <f t="shared" si="31"/>
        <v>#REF!</v>
      </c>
      <c r="N395" s="9"/>
      <c r="O395" s="9"/>
      <c r="P395" s="9"/>
      <c r="Q395" s="67" t="e">
        <f>INDEX(#REF!, MATCH(C395,#REF!,0), 3)</f>
        <v>#REF!</v>
      </c>
      <c r="R395" s="9"/>
      <c r="S395" s="27">
        <f t="shared" si="30"/>
        <v>0</v>
      </c>
    </row>
    <row r="396" spans="1:23" x14ac:dyDescent="0.25">
      <c r="A396" s="49">
        <v>397</v>
      </c>
      <c r="B396" s="3" t="s">
        <v>785</v>
      </c>
      <c r="C396" s="3">
        <v>7124</v>
      </c>
      <c r="D396" s="5" t="e">
        <f>INDEX('Towns Complete Island Erads'!$1:$1048576, MATCH(Survival_Data!C396,'Towns Complete Island Erads'!A:A,0), 6)</f>
        <v>#N/A</v>
      </c>
      <c r="E396" s="5">
        <f t="shared" si="29"/>
        <v>117</v>
      </c>
      <c r="F396" s="31">
        <v>0</v>
      </c>
      <c r="G396" s="25" t="s">
        <v>791</v>
      </c>
      <c r="H396" s="24" t="e">
        <f>INDEX(#REF!, MATCH(C396,#REF!,0), 6)</f>
        <v>#REF!</v>
      </c>
      <c r="I396" s="5">
        <v>1.4618108252799999</v>
      </c>
      <c r="J396" s="24" t="e">
        <f>INDEX(#REF!, MATCH(C396,#REF!,0),15)</f>
        <v>#REF!</v>
      </c>
      <c r="K396" s="8" t="e">
        <f>INDEX([3]Sheet1!$1:$1048576, MATCH(C396,[3]Sheet1!$B:$B,0), 5)</f>
        <v>#N/A</v>
      </c>
      <c r="L396" s="8" t="e">
        <f>INDEX(#REF!, MATCH(C396,#REF!, 0), 8)</f>
        <v>#REF!</v>
      </c>
      <c r="M396" s="27" t="e">
        <f t="shared" si="31"/>
        <v>#REF!</v>
      </c>
      <c r="N396" s="9"/>
      <c r="O396" s="9"/>
      <c r="P396" s="9"/>
      <c r="Q396" s="67" t="e">
        <f>INDEX(#REF!, MATCH(C396,#REF!,0), 3)</f>
        <v>#REF!</v>
      </c>
      <c r="R396" s="9"/>
      <c r="S396" s="27">
        <f t="shared" si="30"/>
        <v>0</v>
      </c>
    </row>
    <row r="397" spans="1:23" ht="15.75" thickBot="1" x14ac:dyDescent="0.3">
      <c r="A397" s="49">
        <v>398</v>
      </c>
      <c r="B397" s="6" t="s">
        <v>786</v>
      </c>
      <c r="C397" s="6">
        <v>7123</v>
      </c>
      <c r="D397" s="5" t="e">
        <f>INDEX('Towns Complete Island Erads'!$1:$1048576, MATCH(Survival_Data!C397,'Towns Complete Island Erads'!A:A,0), 6)</f>
        <v>#N/A</v>
      </c>
      <c r="E397" s="5">
        <f t="shared" si="29"/>
        <v>117</v>
      </c>
      <c r="F397" s="6">
        <v>0</v>
      </c>
      <c r="G397" s="66" t="s">
        <v>791</v>
      </c>
      <c r="H397" s="28" t="e">
        <f>INDEX(#REF!, MATCH(C397,#REF!,0), 6)</f>
        <v>#REF!</v>
      </c>
      <c r="I397" s="7">
        <v>0.32271054250100001</v>
      </c>
      <c r="J397" s="28" t="e">
        <f>INDEX(#REF!, MATCH(C397,#REF!,0),15)</f>
        <v>#REF!</v>
      </c>
      <c r="K397" s="6" t="e">
        <f>INDEX([3]Sheet1!$1:$1048576, MATCH(C397,[3]Sheet1!$B:$B,0), 5)</f>
        <v>#N/A</v>
      </c>
      <c r="L397" s="6" t="e">
        <f>INDEX(#REF!, MATCH(C397,#REF!, 0), 8)</f>
        <v>#REF!</v>
      </c>
      <c r="M397" s="29" t="e">
        <f t="shared" si="31"/>
        <v>#REF!</v>
      </c>
      <c r="N397" s="7"/>
      <c r="O397" s="7"/>
      <c r="P397" s="7"/>
      <c r="Q397" s="67" t="e">
        <f>INDEX(#REF!, MATCH(C397,#REF!,0), 3)</f>
        <v>#REF!</v>
      </c>
      <c r="R397" s="7"/>
      <c r="S397" s="27">
        <f t="shared" si="30"/>
        <v>0</v>
      </c>
      <c r="T397" s="6"/>
      <c r="U397" s="6"/>
      <c r="V397" s="6"/>
      <c r="W397" s="6"/>
    </row>
    <row r="398" spans="1:23" ht="15.75" thickTop="1" x14ac:dyDescent="0.25"/>
    <row r="401" spans="9:9" x14ac:dyDescent="0.25">
      <c r="I401" s="3">
        <f>MIN(I2:I397)</f>
        <v>3.6597999999999999E-2</v>
      </c>
    </row>
  </sheetData>
  <mergeCells count="4">
    <mergeCell ref="H1:I1"/>
    <mergeCell ref="J1:M1"/>
    <mergeCell ref="N1:P1"/>
    <mergeCell ref="Q1:S1"/>
  </mergeCells>
  <conditionalFormatting sqref="C399:C1048576 C1:C169 C172:C331">
    <cfRule type="duplicateValues" dxfId="12" priority="7"/>
  </conditionalFormatting>
  <conditionalFormatting sqref="B399:B1048576 B1:B169 B172:B331">
    <cfRule type="duplicateValues" dxfId="11" priority="6"/>
  </conditionalFormatting>
  <conditionalFormatting sqref="B170:B171">
    <cfRule type="duplicateValues" dxfId="10" priority="4"/>
  </conditionalFormatting>
  <conditionalFormatting sqref="C170:C171">
    <cfRule type="duplicateValues" dxfId="9" priority="3"/>
  </conditionalFormatting>
  <conditionalFormatting sqref="C1:C1048576">
    <cfRule type="duplicateValues" dxfId="0" priority="2"/>
    <cfRule type="duplicateValues" dxfId="1" priority="1"/>
  </conditionalFormatting>
  <conditionalFormatting sqref="C332:C397">
    <cfRule type="duplicateValues" dxfId="8" priority="12"/>
  </conditionalFormatting>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H400"/>
  <sheetViews>
    <sheetView topLeftCell="A216" zoomScaleNormal="100" workbookViewId="0">
      <selection activeCell="I298" sqref="I298"/>
    </sheetView>
  </sheetViews>
  <sheetFormatPr defaultRowHeight="15" x14ac:dyDescent="0.25"/>
  <cols>
    <col min="1" max="1" width="18" bestFit="1" customWidth="1"/>
    <col min="2" max="2" width="17.28515625" bestFit="1" customWidth="1"/>
    <col min="3" max="3" width="18" bestFit="1" customWidth="1"/>
    <col min="4" max="4" width="9.28515625" bestFit="1" customWidth="1"/>
    <col min="5" max="5" width="12.5703125" bestFit="1" customWidth="1"/>
    <col min="6" max="6" width="9.140625" style="1"/>
    <col min="7" max="7" width="9.140625" style="22"/>
    <col min="8" max="8" width="44.7109375" style="22" customWidth="1"/>
    <col min="9" max="9" width="7.7109375" style="22" bestFit="1" customWidth="1"/>
    <col min="10" max="10" width="12" bestFit="1" customWidth="1"/>
    <col min="11" max="11" width="14.140625" bestFit="1" customWidth="1"/>
    <col min="12" max="12" width="14.140625" style="1" customWidth="1"/>
    <col min="14" max="14" width="12" style="1" bestFit="1" customWidth="1"/>
    <col min="15" max="15" width="11.28515625" bestFit="1" customWidth="1"/>
    <col min="17" max="17" width="10.28515625" style="1" bestFit="1" customWidth="1"/>
    <col min="19" max="19" width="14.140625" style="1" bestFit="1" customWidth="1"/>
    <col min="20" max="21" width="12.140625" bestFit="1" customWidth="1"/>
    <col min="22" max="22" width="10.28515625" style="53" bestFit="1" customWidth="1"/>
    <col min="25" max="25" width="11.28515625" bestFit="1" customWidth="1"/>
    <col min="26" max="26" width="12.140625" bestFit="1" customWidth="1"/>
    <col min="27" max="27" width="10" style="69" bestFit="1" customWidth="1"/>
    <col min="29" max="29" width="22.140625" bestFit="1" customWidth="1"/>
    <col min="30" max="30" width="11.5703125" style="49" bestFit="1" customWidth="1"/>
    <col min="31" max="31" width="16.7109375" style="49" bestFit="1" customWidth="1"/>
    <col min="32" max="32" width="10.28515625" bestFit="1" customWidth="1"/>
    <col min="34" max="34" width="24.28515625" bestFit="1" customWidth="1"/>
  </cols>
  <sheetData>
    <row r="1" spans="1:34" x14ac:dyDescent="0.25">
      <c r="B1" t="s">
        <v>803</v>
      </c>
      <c r="C1" t="s">
        <v>804</v>
      </c>
      <c r="G1" s="22" t="s">
        <v>714</v>
      </c>
      <c r="H1" s="22" t="s">
        <v>0</v>
      </c>
      <c r="I1" s="22" t="s">
        <v>1</v>
      </c>
      <c r="J1" t="s">
        <v>806</v>
      </c>
      <c r="K1" t="s">
        <v>807</v>
      </c>
      <c r="L1" s="1" t="s">
        <v>827</v>
      </c>
      <c r="N1" s="1" t="s">
        <v>821</v>
      </c>
      <c r="S1" s="1" t="s">
        <v>825</v>
      </c>
      <c r="X1" t="s">
        <v>826</v>
      </c>
      <c r="AC1" t="s">
        <v>833</v>
      </c>
      <c r="AH1" t="s">
        <v>838</v>
      </c>
    </row>
    <row r="2" spans="1:34" x14ac:dyDescent="0.25">
      <c r="B2" s="22" t="s">
        <v>795</v>
      </c>
      <c r="C2" s="22" t="s">
        <v>798</v>
      </c>
      <c r="G2" s="22">
        <v>1</v>
      </c>
      <c r="H2" s="22" t="s">
        <v>16</v>
      </c>
      <c r="I2" s="22">
        <v>5326</v>
      </c>
      <c r="J2" s="5">
        <v>88.2951953492</v>
      </c>
      <c r="K2">
        <f>LOG10(J2)</f>
        <v>1.9459370717530866</v>
      </c>
      <c r="L2" s="1">
        <v>-40.982526999999997</v>
      </c>
      <c r="N2" s="5">
        <v>3.6597999999999999E-2</v>
      </c>
      <c r="O2" t="s">
        <v>820</v>
      </c>
      <c r="P2" t="s">
        <v>813</v>
      </c>
      <c r="Q2" t="s">
        <v>814</v>
      </c>
      <c r="S2" s="1">
        <v>-1.4365426471929283</v>
      </c>
      <c r="T2" t="s">
        <v>820</v>
      </c>
      <c r="U2" t="s">
        <v>822</v>
      </c>
      <c r="V2" s="53" t="s">
        <v>814</v>
      </c>
      <c r="X2">
        <v>-40.982526999999997</v>
      </c>
      <c r="Y2" t="s">
        <v>820</v>
      </c>
      <c r="Z2" t="s">
        <v>828</v>
      </c>
      <c r="AA2" s="69" t="s">
        <v>829</v>
      </c>
      <c r="AC2" s="49">
        <v>5</v>
      </c>
      <c r="AD2" s="49" t="s">
        <v>834</v>
      </c>
      <c r="AE2" s="49" t="s">
        <v>837</v>
      </c>
      <c r="AF2" s="72" t="s">
        <v>814</v>
      </c>
      <c r="AH2" s="70">
        <f>LOG10(AC2+1)</f>
        <v>0.77815125038364363</v>
      </c>
    </row>
    <row r="3" spans="1:34" x14ac:dyDescent="0.25">
      <c r="A3" s="39" t="s">
        <v>796</v>
      </c>
      <c r="B3" s="39">
        <v>4.4716149999999999</v>
      </c>
      <c r="C3" s="39">
        <v>19.996729999999999</v>
      </c>
      <c r="D3" s="36" t="s">
        <v>801</v>
      </c>
      <c r="G3" s="22">
        <v>2</v>
      </c>
      <c r="H3" s="22" t="s">
        <v>21</v>
      </c>
      <c r="I3" s="22">
        <v>6179</v>
      </c>
      <c r="J3" s="5">
        <v>15.549195279599999</v>
      </c>
      <c r="K3" s="1">
        <f t="shared" ref="K3:K66" si="0">LOG10(J3)</f>
        <v>1.191707917821214</v>
      </c>
      <c r="L3" s="1">
        <v>-36.957079999999998</v>
      </c>
      <c r="N3" s="5">
        <v>5.9422082756999998E-2</v>
      </c>
      <c r="O3">
        <v>1</v>
      </c>
      <c r="P3">
        <v>8426.9</v>
      </c>
      <c r="Q3">
        <f>COUNTIF($N$2:$N$399,"&lt;="&amp;P3)</f>
        <v>390</v>
      </c>
      <c r="S3" s="1">
        <v>-1.2260521301489808</v>
      </c>
      <c r="T3">
        <v>1</v>
      </c>
      <c r="U3">
        <v>-2</v>
      </c>
      <c r="V3" s="53">
        <f>COUNTIF($K$2:$K$399,"&lt;="&amp;U3)</f>
        <v>0</v>
      </c>
      <c r="X3">
        <v>-36.957079999999998</v>
      </c>
      <c r="Y3">
        <v>1</v>
      </c>
      <c r="Z3">
        <v>-60</v>
      </c>
      <c r="AA3" s="69">
        <f>COUNTIF($X$2:$X$399,"&lt;="&amp;Z3)</f>
        <v>0</v>
      </c>
      <c r="AC3" s="49">
        <v>0</v>
      </c>
      <c r="AD3" s="49">
        <v>1</v>
      </c>
      <c r="AE3" s="71">
        <v>0</v>
      </c>
      <c r="AF3">
        <f>COUNTIF(AC2:AC399,0)</f>
        <v>151</v>
      </c>
      <c r="AH3" s="70">
        <f t="shared" ref="AH3:AH66" si="1">LOG10(AC3+1)</f>
        <v>0</v>
      </c>
    </row>
    <row r="4" spans="1:34" x14ac:dyDescent="0.25">
      <c r="A4" s="38" t="s">
        <v>797</v>
      </c>
      <c r="B4" s="38">
        <f>SKEW(AA3:AA12)</f>
        <v>0.9273576784125166</v>
      </c>
      <c r="C4" s="38">
        <f>KURT(AA3:AA12)</f>
        <v>5.4938997633748876E-2</v>
      </c>
      <c r="D4" s="37" t="s">
        <v>802</v>
      </c>
      <c r="G4" s="22">
        <v>3</v>
      </c>
      <c r="H4" s="22" t="s">
        <v>22</v>
      </c>
      <c r="I4" s="22">
        <v>6170</v>
      </c>
      <c r="J4" s="5">
        <v>21.759950223699999</v>
      </c>
      <c r="K4" s="1">
        <f t="shared" si="0"/>
        <v>1.3376578975703912</v>
      </c>
      <c r="L4" s="1">
        <v>-36.957023999999997</v>
      </c>
      <c r="N4" s="5">
        <v>5.9679000000000003E-2</v>
      </c>
      <c r="O4">
        <v>2</v>
      </c>
      <c r="P4">
        <v>16853.8</v>
      </c>
      <c r="Q4" s="1">
        <f t="shared" ref="Q4:Q22" si="2">COUNTIF($N$2:$N$399,"&gt;"&amp;P3)-COUNTIF($N$2:$N$399,"&gt;="&amp;P4)</f>
        <v>3</v>
      </c>
      <c r="S4" s="1">
        <v>-1.2241784626486663</v>
      </c>
      <c r="T4">
        <v>2</v>
      </c>
      <c r="U4">
        <f>U3+(8/9)</f>
        <v>-1.1111111111111112</v>
      </c>
      <c r="V4" s="53">
        <f>COUNT(S2:S4)</f>
        <v>3</v>
      </c>
      <c r="X4">
        <v>-36.957023999999997</v>
      </c>
      <c r="Y4">
        <v>2</v>
      </c>
      <c r="Z4">
        <f t="shared" ref="Z4:Z12" si="3">Z3+$D$18</f>
        <v>-56.555555555555557</v>
      </c>
      <c r="AA4" s="69">
        <f t="shared" ref="AA4:AA12" si="4">COUNTIF($X$2:$X$399,"&gt;"&amp;Z3)-COUNTIF($X$2:$X$399,"&gt;="&amp;Z4)</f>
        <v>1</v>
      </c>
      <c r="AC4" s="49">
        <v>1</v>
      </c>
      <c r="AD4" s="49">
        <v>2</v>
      </c>
      <c r="AE4" s="71">
        <f t="shared" ref="AE4:AE12" si="5">AE3+$E$18</f>
        <v>1.7777777777777777</v>
      </c>
      <c r="AF4">
        <f t="shared" ref="AF4:AF11" si="6">COUNTIF($AC$2:$AC$399,"&gt;"&amp;AE3)-COUNTIF($AC$2:$AC$399,"&gt;="&amp;AE4)</f>
        <v>104</v>
      </c>
      <c r="AH4" s="70">
        <f t="shared" si="1"/>
        <v>0.3010299956639812</v>
      </c>
    </row>
    <row r="5" spans="1:34" x14ac:dyDescent="0.25">
      <c r="A5" s="38" t="s">
        <v>808</v>
      </c>
      <c r="B5" s="38">
        <f>SKEW(V3:V12)</f>
        <v>1.617635259872547</v>
      </c>
      <c r="C5" s="38">
        <f>KURT(V3:V12)</f>
        <v>2.4154917678623162</v>
      </c>
      <c r="D5" s="40" t="s">
        <v>824</v>
      </c>
      <c r="G5" s="22">
        <v>4</v>
      </c>
      <c r="H5" s="22" t="s">
        <v>25</v>
      </c>
      <c r="I5" s="22">
        <v>6137</v>
      </c>
      <c r="J5" s="5">
        <v>23.7880426551</v>
      </c>
      <c r="K5" s="1">
        <f t="shared" si="0"/>
        <v>1.3763587085752618</v>
      </c>
      <c r="L5" s="1">
        <v>-36.975245000000001</v>
      </c>
      <c r="N5" s="5">
        <v>0.10821949677499999</v>
      </c>
      <c r="O5">
        <v>3</v>
      </c>
      <c r="P5" s="1">
        <v>25280.699999999997</v>
      </c>
      <c r="Q5" s="1">
        <f t="shared" si="2"/>
        <v>1</v>
      </c>
      <c r="S5" s="1">
        <v>-0.96569448988549944</v>
      </c>
      <c r="T5">
        <v>3</v>
      </c>
      <c r="U5" s="1">
        <f>U4+(8/9)</f>
        <v>-0.22222222222222232</v>
      </c>
      <c r="V5" s="53">
        <f>COUNT(S5:S37)</f>
        <v>33</v>
      </c>
      <c r="X5">
        <v>-36.975245000000001</v>
      </c>
      <c r="Y5">
        <v>3</v>
      </c>
      <c r="Z5" s="1">
        <f t="shared" si="3"/>
        <v>-53.111111111111114</v>
      </c>
      <c r="AA5" s="69">
        <f t="shared" si="4"/>
        <v>0</v>
      </c>
      <c r="AC5" s="49">
        <v>0</v>
      </c>
      <c r="AD5" s="49">
        <v>3</v>
      </c>
      <c r="AE5" s="71">
        <f t="shared" si="5"/>
        <v>3.5555555555555554</v>
      </c>
      <c r="AF5" s="1">
        <f t="shared" si="6"/>
        <v>104</v>
      </c>
      <c r="AH5" s="70">
        <f t="shared" si="1"/>
        <v>0</v>
      </c>
    </row>
    <row r="6" spans="1:34" x14ac:dyDescent="0.25">
      <c r="A6" s="39" t="s">
        <v>835</v>
      </c>
      <c r="B6" s="39">
        <f>SKEW(AC2:AC399)</f>
        <v>3.2786387708294629</v>
      </c>
      <c r="C6" s="39">
        <f>KURT(AC2:AC399)</f>
        <v>15.80314459683456</v>
      </c>
      <c r="D6" s="36" t="s">
        <v>801</v>
      </c>
      <c r="G6" s="22">
        <v>5</v>
      </c>
      <c r="H6" s="22" t="s">
        <v>26</v>
      </c>
      <c r="I6" s="22">
        <v>6186</v>
      </c>
      <c r="J6" s="5">
        <v>30.3554776547</v>
      </c>
      <c r="K6" s="1">
        <f t="shared" si="0"/>
        <v>1.4822370710474906</v>
      </c>
      <c r="L6" s="1">
        <v>-36.953592</v>
      </c>
      <c r="N6" s="5">
        <v>0.12826393859099999</v>
      </c>
      <c r="O6">
        <v>4</v>
      </c>
      <c r="P6" s="1">
        <v>33707.599999999999</v>
      </c>
      <c r="Q6" s="1">
        <f t="shared" si="2"/>
        <v>1</v>
      </c>
      <c r="S6" s="1">
        <v>-0.89189542836642288</v>
      </c>
      <c r="T6" s="1">
        <v>4</v>
      </c>
      <c r="U6" s="1">
        <f t="shared" ref="U6:U12" si="7">U5+(8/9)</f>
        <v>0.66666666666666652</v>
      </c>
      <c r="V6" s="53">
        <f>COUNT(S38:S107)</f>
        <v>70</v>
      </c>
      <c r="X6">
        <v>-36.953592</v>
      </c>
      <c r="Y6">
        <v>4</v>
      </c>
      <c r="Z6" s="1">
        <f t="shared" si="3"/>
        <v>-49.666666666666671</v>
      </c>
      <c r="AA6" s="69">
        <f t="shared" si="4"/>
        <v>5</v>
      </c>
      <c r="AC6" s="49">
        <v>0</v>
      </c>
      <c r="AD6" s="49">
        <v>4</v>
      </c>
      <c r="AE6" s="71">
        <f t="shared" si="5"/>
        <v>5.333333333333333</v>
      </c>
      <c r="AF6" s="1">
        <f t="shared" si="6"/>
        <v>21</v>
      </c>
      <c r="AH6" s="70">
        <f t="shared" si="1"/>
        <v>0</v>
      </c>
    </row>
    <row r="7" spans="1:34" x14ac:dyDescent="0.25">
      <c r="A7" s="38" t="s">
        <v>841</v>
      </c>
      <c r="B7" s="38">
        <f>SKEW(AH2:AH399)</f>
        <v>0.62112792288752705</v>
      </c>
      <c r="C7" s="38">
        <f>KURT(AH2:AH399)</f>
        <v>-7.8291271751593339E-2</v>
      </c>
      <c r="D7" s="37" t="s">
        <v>802</v>
      </c>
      <c r="G7" s="22">
        <v>6</v>
      </c>
      <c r="H7" s="22" t="s">
        <v>27</v>
      </c>
      <c r="I7" s="22">
        <v>5101</v>
      </c>
      <c r="J7" s="5">
        <v>16.4697464457</v>
      </c>
      <c r="K7" s="1">
        <f t="shared" si="0"/>
        <v>1.2166869131903382</v>
      </c>
      <c r="L7" s="1">
        <v>-41.237194000000002</v>
      </c>
      <c r="N7" s="5">
        <v>0.139478923335</v>
      </c>
      <c r="O7" s="1">
        <v>5</v>
      </c>
      <c r="P7" s="1">
        <v>42134.5</v>
      </c>
      <c r="Q7" s="1">
        <f t="shared" si="2"/>
        <v>0</v>
      </c>
      <c r="S7" s="1">
        <v>-0.85549141368689174</v>
      </c>
      <c r="T7" s="1">
        <v>5</v>
      </c>
      <c r="U7" s="1">
        <f t="shared" si="7"/>
        <v>1.5555555555555554</v>
      </c>
      <c r="V7" s="53">
        <f>COUNT(S108:S270)</f>
        <v>161</v>
      </c>
      <c r="X7">
        <v>-41.237194000000002</v>
      </c>
      <c r="Y7" s="1">
        <v>5</v>
      </c>
      <c r="Z7" s="1">
        <f t="shared" si="3"/>
        <v>-46.222222222222229</v>
      </c>
      <c r="AA7" s="69">
        <f t="shared" si="4"/>
        <v>59</v>
      </c>
      <c r="AC7" s="49">
        <v>6</v>
      </c>
      <c r="AD7" s="49">
        <v>5</v>
      </c>
      <c r="AE7" s="71">
        <f t="shared" si="5"/>
        <v>7.1111111111111107</v>
      </c>
      <c r="AF7" s="1">
        <f t="shared" si="6"/>
        <v>8</v>
      </c>
      <c r="AH7" s="70">
        <f t="shared" si="1"/>
        <v>0.84509804001425681</v>
      </c>
    </row>
    <row r="8" spans="1:34" x14ac:dyDescent="0.25">
      <c r="B8" t="s">
        <v>800</v>
      </c>
      <c r="C8" t="s">
        <v>799</v>
      </c>
      <c r="G8" s="22">
        <v>7</v>
      </c>
      <c r="H8" s="22" t="s">
        <v>29</v>
      </c>
      <c r="I8" s="22">
        <v>3594</v>
      </c>
      <c r="J8" s="5">
        <v>1136.6113149099999</v>
      </c>
      <c r="K8" s="1">
        <f t="shared" si="0"/>
        <v>3.0556119751105388</v>
      </c>
      <c r="L8" s="1">
        <v>-45.758763999999999</v>
      </c>
      <c r="N8" s="5">
        <v>0.17925078940299999</v>
      </c>
      <c r="O8" s="1">
        <v>6</v>
      </c>
      <c r="P8" s="1">
        <v>50561.4</v>
      </c>
      <c r="Q8" s="1">
        <f t="shared" si="2"/>
        <v>0</v>
      </c>
      <c r="S8" s="1">
        <v>-0.74653892306539527</v>
      </c>
      <c r="T8" s="1">
        <v>6</v>
      </c>
      <c r="U8" s="1">
        <f t="shared" si="7"/>
        <v>2.4444444444444442</v>
      </c>
      <c r="V8" s="53">
        <f>COUNT(S271:S356)</f>
        <v>86</v>
      </c>
      <c r="X8">
        <v>-45.758763999999999</v>
      </c>
      <c r="Y8" s="1">
        <v>6</v>
      </c>
      <c r="Z8" s="1">
        <f t="shared" si="3"/>
        <v>-42.777777777777786</v>
      </c>
      <c r="AA8" s="69">
        <f t="shared" si="4"/>
        <v>70</v>
      </c>
      <c r="AC8" s="49">
        <v>2</v>
      </c>
      <c r="AD8" s="49">
        <v>6</v>
      </c>
      <c r="AE8" s="71">
        <f t="shared" si="5"/>
        <v>8.8888888888888893</v>
      </c>
      <c r="AF8" s="1">
        <f t="shared" si="6"/>
        <v>0</v>
      </c>
      <c r="AH8" s="70">
        <f t="shared" si="1"/>
        <v>0.47712125471966244</v>
      </c>
    </row>
    <row r="9" spans="1:34" ht="15.75" thickBot="1" x14ac:dyDescent="0.3">
      <c r="G9" s="22">
        <v>8</v>
      </c>
      <c r="H9" s="22" t="s">
        <v>31</v>
      </c>
      <c r="I9" s="22">
        <v>1015</v>
      </c>
      <c r="J9" s="5">
        <v>140.64189562499999</v>
      </c>
      <c r="K9" s="1">
        <f t="shared" si="0"/>
        <v>2.1481147113554724</v>
      </c>
      <c r="L9" s="1">
        <v>-47.204261000000002</v>
      </c>
      <c r="N9" s="5">
        <v>0.187836471778</v>
      </c>
      <c r="O9" s="1">
        <v>7</v>
      </c>
      <c r="P9" s="1">
        <v>58988.3</v>
      </c>
      <c r="Q9" s="1">
        <f t="shared" si="2"/>
        <v>0</v>
      </c>
      <c r="S9" s="1">
        <v>-0.72622007791616927</v>
      </c>
      <c r="T9" s="1">
        <v>7</v>
      </c>
      <c r="U9" s="1">
        <f t="shared" si="7"/>
        <v>3.333333333333333</v>
      </c>
      <c r="V9" s="53">
        <f>COUNT(S357:S386)</f>
        <v>30</v>
      </c>
      <c r="X9">
        <v>-47.204261000000002</v>
      </c>
      <c r="Y9" s="1">
        <v>7</v>
      </c>
      <c r="Z9" s="1">
        <f t="shared" si="3"/>
        <v>-39.333333333333343</v>
      </c>
      <c r="AA9" s="69">
        <f t="shared" si="4"/>
        <v>43</v>
      </c>
      <c r="AC9" s="49">
        <v>5</v>
      </c>
      <c r="AD9" s="49">
        <v>7</v>
      </c>
      <c r="AE9" s="71">
        <f t="shared" si="5"/>
        <v>10.666666666666668</v>
      </c>
      <c r="AF9" s="1">
        <f t="shared" si="6"/>
        <v>3</v>
      </c>
      <c r="AH9" s="70">
        <f t="shared" si="1"/>
        <v>0.77815125038364363</v>
      </c>
    </row>
    <row r="10" spans="1:34" ht="15.75" thickTop="1" x14ac:dyDescent="0.25">
      <c r="A10" s="59" t="s">
        <v>815</v>
      </c>
      <c r="B10" s="59" t="s">
        <v>805</v>
      </c>
      <c r="C10" s="59" t="s">
        <v>823</v>
      </c>
      <c r="D10" s="59" t="s">
        <v>826</v>
      </c>
      <c r="E10" s="59" t="s">
        <v>835</v>
      </c>
      <c r="G10" s="22">
        <v>9</v>
      </c>
      <c r="H10" s="22" t="s">
        <v>36</v>
      </c>
      <c r="I10" s="22">
        <v>282</v>
      </c>
      <c r="J10" s="5">
        <v>7603.4355839099999</v>
      </c>
      <c r="K10" s="1">
        <f t="shared" si="0"/>
        <v>3.8810098709641707</v>
      </c>
      <c r="L10" s="1">
        <v>-41.194623</v>
      </c>
      <c r="N10" s="5">
        <v>0.19197702833899999</v>
      </c>
      <c r="O10" s="1">
        <v>8</v>
      </c>
      <c r="P10" s="1">
        <v>67415.199999999997</v>
      </c>
      <c r="Q10" s="1">
        <f t="shared" si="2"/>
        <v>0</v>
      </c>
      <c r="S10" s="1">
        <v>-0.71675073516349486</v>
      </c>
      <c r="T10" s="1">
        <v>8</v>
      </c>
      <c r="U10" s="1">
        <f t="shared" si="7"/>
        <v>4.2222222222222214</v>
      </c>
      <c r="V10" s="53">
        <f>COUNT(S387:S396)</f>
        <v>10</v>
      </c>
      <c r="X10">
        <v>-41.194623</v>
      </c>
      <c r="Y10" s="1">
        <v>8</v>
      </c>
      <c r="Z10" s="1">
        <f t="shared" si="3"/>
        <v>-35.8888888888889</v>
      </c>
      <c r="AA10" s="69">
        <f t="shared" si="4"/>
        <v>133</v>
      </c>
      <c r="AC10" s="49">
        <v>0</v>
      </c>
      <c r="AD10" s="49">
        <v>8</v>
      </c>
      <c r="AE10" s="71">
        <f t="shared" si="5"/>
        <v>12.444444444444446</v>
      </c>
      <c r="AF10" s="1">
        <f t="shared" si="6"/>
        <v>3</v>
      </c>
      <c r="AH10" s="70">
        <f t="shared" si="1"/>
        <v>0</v>
      </c>
    </row>
    <row r="11" spans="1:34" x14ac:dyDescent="0.25">
      <c r="A11" s="56" t="s">
        <v>810</v>
      </c>
      <c r="B11" s="33">
        <f>MIN(J2:J399)</f>
        <v>3.6597999999999999E-2</v>
      </c>
      <c r="C11" s="33">
        <f>MIN(K:K)</f>
        <v>-1.4365426471929283</v>
      </c>
      <c r="D11" s="33">
        <f>MIN(L2:L399)</f>
        <v>-59.897655999999998</v>
      </c>
      <c r="E11" s="51">
        <v>0</v>
      </c>
      <c r="G11" s="22">
        <v>10</v>
      </c>
      <c r="H11" s="22" t="s">
        <v>45</v>
      </c>
      <c r="I11" s="22">
        <v>5834</v>
      </c>
      <c r="J11" s="5">
        <v>12.3249022992</v>
      </c>
      <c r="K11" s="1">
        <f t="shared" si="0"/>
        <v>1.0907834852647651</v>
      </c>
      <c r="L11" s="1">
        <v>-39.833291000000003</v>
      </c>
      <c r="N11" s="5">
        <v>0.20803365298099999</v>
      </c>
      <c r="O11" s="1">
        <v>9</v>
      </c>
      <c r="P11" s="1">
        <v>75842.099999999991</v>
      </c>
      <c r="Q11" s="1">
        <f t="shared" si="2"/>
        <v>0</v>
      </c>
      <c r="S11" s="1">
        <v>-0.68186640483653094</v>
      </c>
      <c r="T11" s="1">
        <v>9</v>
      </c>
      <c r="U11" s="1">
        <f t="shared" si="7"/>
        <v>5.1111111111111107</v>
      </c>
      <c r="V11" s="53">
        <f>COUNT(S397:S398)</f>
        <v>2</v>
      </c>
      <c r="X11">
        <v>-39.833291000000003</v>
      </c>
      <c r="Y11" s="1">
        <v>9</v>
      </c>
      <c r="Z11" s="1">
        <f t="shared" si="3"/>
        <v>-32.444444444444457</v>
      </c>
      <c r="AA11" s="69">
        <f t="shared" si="4"/>
        <v>83</v>
      </c>
      <c r="AC11" s="49">
        <v>1</v>
      </c>
      <c r="AD11" s="49">
        <v>9</v>
      </c>
      <c r="AE11" s="71">
        <f t="shared" si="5"/>
        <v>14.222222222222225</v>
      </c>
      <c r="AF11" s="1">
        <f t="shared" si="6"/>
        <v>0</v>
      </c>
      <c r="AH11" s="70">
        <f t="shared" si="1"/>
        <v>0.3010299956639812</v>
      </c>
    </row>
    <row r="12" spans="1:34" x14ac:dyDescent="0.25">
      <c r="A12" s="56" t="s">
        <v>811</v>
      </c>
      <c r="B12" s="33">
        <f>MAX(J2:J399)</f>
        <v>168537.541917</v>
      </c>
      <c r="C12" s="33">
        <f>MAX(K:K)</f>
        <v>5.2266966555418621</v>
      </c>
      <c r="D12" s="33">
        <f>MAX(L2:L399)</f>
        <v>-29.271263999999999</v>
      </c>
      <c r="E12" s="51">
        <v>16</v>
      </c>
      <c r="G12" s="22">
        <v>11</v>
      </c>
      <c r="H12" s="22" t="s">
        <v>47</v>
      </c>
      <c r="I12" s="22">
        <v>4131</v>
      </c>
      <c r="J12" s="5">
        <v>461.56400644899998</v>
      </c>
      <c r="K12" s="1">
        <f t="shared" si="0"/>
        <v>2.6642319344412955</v>
      </c>
      <c r="L12" s="1">
        <v>-45.293430000000001</v>
      </c>
      <c r="N12" s="5">
        <v>0.221263214914</v>
      </c>
      <c r="O12" s="1">
        <v>10</v>
      </c>
      <c r="P12" s="1">
        <v>84268.999999999985</v>
      </c>
      <c r="Q12" s="1">
        <f t="shared" si="2"/>
        <v>0</v>
      </c>
      <c r="S12" s="1">
        <v>-0.65509078167944668</v>
      </c>
      <c r="T12" s="1">
        <v>10</v>
      </c>
      <c r="U12" s="1">
        <f t="shared" si="7"/>
        <v>6</v>
      </c>
      <c r="V12" s="53">
        <f>COUNT(S399)</f>
        <v>1</v>
      </c>
      <c r="X12">
        <v>-45.293430000000001</v>
      </c>
      <c r="Y12" s="1">
        <v>10</v>
      </c>
      <c r="Z12" s="1">
        <f t="shared" si="3"/>
        <v>-29.000000000000014</v>
      </c>
      <c r="AA12" s="69">
        <f t="shared" si="4"/>
        <v>2</v>
      </c>
      <c r="AC12" s="49">
        <v>1</v>
      </c>
      <c r="AD12" s="49">
        <v>10</v>
      </c>
      <c r="AE12" s="71">
        <f t="shared" si="5"/>
        <v>16.000000000000004</v>
      </c>
      <c r="AF12" s="1">
        <v>2</v>
      </c>
      <c r="AH12" s="70">
        <f t="shared" si="1"/>
        <v>0.3010299956639812</v>
      </c>
    </row>
    <row r="13" spans="1:34" x14ac:dyDescent="0.25">
      <c r="A13" s="56" t="s">
        <v>812</v>
      </c>
      <c r="B13" s="33">
        <f>B12-B11</f>
        <v>168537.50531899999</v>
      </c>
      <c r="C13" s="33">
        <f>C12-C11</f>
        <v>6.6632393027347909</v>
      </c>
      <c r="D13" s="33">
        <f>D12-D11</f>
        <v>30.626391999999999</v>
      </c>
      <c r="E13" s="51">
        <v>16</v>
      </c>
      <c r="G13" s="22">
        <v>12</v>
      </c>
      <c r="H13" s="22" t="s">
        <v>49</v>
      </c>
      <c r="I13" s="22">
        <v>1632</v>
      </c>
      <c r="J13" s="5">
        <v>175.33872344900001</v>
      </c>
      <c r="K13" s="1">
        <f t="shared" si="0"/>
        <v>2.2438778403552337</v>
      </c>
      <c r="L13" s="1">
        <v>-46.908332999999999</v>
      </c>
      <c r="N13" s="5">
        <v>0.23319856875799999</v>
      </c>
      <c r="O13" s="1">
        <v>11</v>
      </c>
      <c r="P13" s="1">
        <v>92695.89999999998</v>
      </c>
      <c r="Q13" s="1">
        <f t="shared" si="2"/>
        <v>0</v>
      </c>
      <c r="S13" s="1">
        <v>-0.63227411936075217</v>
      </c>
      <c r="U13" s="1"/>
      <c r="X13">
        <v>-46.908332999999999</v>
      </c>
      <c r="AC13" s="49">
        <v>2</v>
      </c>
      <c r="AH13" s="70">
        <f t="shared" si="1"/>
        <v>0.47712125471966244</v>
      </c>
    </row>
    <row r="14" spans="1:34" ht="15.75" thickBot="1" x14ac:dyDescent="0.3">
      <c r="A14" s="54" t="s">
        <v>836</v>
      </c>
      <c r="B14" s="55">
        <f>AVERAGE(J2:J399)</f>
        <v>823.20022317366363</v>
      </c>
      <c r="C14" s="55">
        <f>AVERAGE(K2:K399)</f>
        <v>1.2018405153444232</v>
      </c>
      <c r="D14" s="55">
        <f>AVERAGE(L2:L399)</f>
        <v>-40.125761891959769</v>
      </c>
      <c r="E14" s="55">
        <f>AVERAGE(AC2:AC399)</f>
        <v>1.452020202020202</v>
      </c>
      <c r="G14" s="22">
        <v>13</v>
      </c>
      <c r="H14" s="22" t="s">
        <v>52</v>
      </c>
      <c r="I14" s="22">
        <v>1141</v>
      </c>
      <c r="J14" s="5">
        <v>5.7023120400999998</v>
      </c>
      <c r="K14" s="1">
        <f t="shared" si="0"/>
        <v>0.75605097894777085</v>
      </c>
      <c r="L14" s="1">
        <v>-47.129666</v>
      </c>
      <c r="N14" s="5">
        <v>0.24044486511999999</v>
      </c>
      <c r="O14" s="1">
        <v>12</v>
      </c>
      <c r="P14" s="1">
        <v>101122.79999999997</v>
      </c>
      <c r="Q14" s="1">
        <f t="shared" si="2"/>
        <v>0</v>
      </c>
      <c r="S14" s="1">
        <v>-0.61898449317474979</v>
      </c>
      <c r="X14">
        <v>-47.129666</v>
      </c>
      <c r="AC14" s="49">
        <v>0</v>
      </c>
      <c r="AF14">
        <f>SUM(AF3:AF12)</f>
        <v>396</v>
      </c>
      <c r="AH14" s="70">
        <f t="shared" si="1"/>
        <v>0</v>
      </c>
    </row>
    <row r="15" spans="1:34" x14ac:dyDescent="0.25">
      <c r="A15" s="56" t="s">
        <v>816</v>
      </c>
      <c r="B15" s="33">
        <v>0</v>
      </c>
      <c r="C15" s="33">
        <v>-2</v>
      </c>
      <c r="D15" s="33">
        <v>-60</v>
      </c>
      <c r="E15" s="51">
        <v>0</v>
      </c>
      <c r="G15" s="22">
        <v>14</v>
      </c>
      <c r="H15" s="22" t="s">
        <v>53</v>
      </c>
      <c r="I15" s="22">
        <v>1124</v>
      </c>
      <c r="J15" s="5">
        <v>22.703995063000001</v>
      </c>
      <c r="K15" s="1">
        <f t="shared" si="0"/>
        <v>1.3561022836757626</v>
      </c>
      <c r="L15" s="1">
        <v>-47.137296999999997</v>
      </c>
      <c r="N15" s="5">
        <v>0.271181077667</v>
      </c>
      <c r="O15" s="1">
        <v>13</v>
      </c>
      <c r="P15" s="1">
        <v>109549.69999999997</v>
      </c>
      <c r="Q15" s="1">
        <f t="shared" si="2"/>
        <v>0</v>
      </c>
      <c r="S15" s="1">
        <v>-0.56674061772352491</v>
      </c>
      <c r="X15">
        <v>-47.137296999999997</v>
      </c>
      <c r="AC15" s="49">
        <v>0</v>
      </c>
      <c r="AH15" s="70">
        <f t="shared" si="1"/>
        <v>0</v>
      </c>
    </row>
    <row r="16" spans="1:34" x14ac:dyDescent="0.25">
      <c r="A16" s="56" t="s">
        <v>817</v>
      </c>
      <c r="B16" s="33">
        <v>168538</v>
      </c>
      <c r="C16" s="33">
        <v>6</v>
      </c>
      <c r="D16" s="33">
        <v>-29</v>
      </c>
      <c r="E16" s="51">
        <v>16</v>
      </c>
      <c r="G16" s="22">
        <v>15</v>
      </c>
      <c r="H16" s="22" t="s">
        <v>54</v>
      </c>
      <c r="I16" s="22">
        <v>935</v>
      </c>
      <c r="J16" s="5">
        <v>922.08082340399994</v>
      </c>
      <c r="K16" s="1">
        <f t="shared" si="0"/>
        <v>2.9647689900557497</v>
      </c>
      <c r="L16" s="1">
        <v>-47.234597000000001</v>
      </c>
      <c r="N16" s="5">
        <v>0.27853585190000002</v>
      </c>
      <c r="O16" s="1">
        <v>14</v>
      </c>
      <c r="P16" s="1">
        <v>117976.59999999996</v>
      </c>
      <c r="Q16" s="1">
        <f t="shared" si="2"/>
        <v>0</v>
      </c>
      <c r="S16" s="1">
        <v>-0.55511889643199774</v>
      </c>
      <c r="X16">
        <v>-47.234597000000001</v>
      </c>
      <c r="AC16" s="49">
        <v>1</v>
      </c>
      <c r="AH16" s="70">
        <f t="shared" si="1"/>
        <v>0.3010299956639812</v>
      </c>
    </row>
    <row r="17" spans="1:34" x14ac:dyDescent="0.25">
      <c r="A17" s="56" t="s">
        <v>818</v>
      </c>
      <c r="B17" s="33">
        <v>20</v>
      </c>
      <c r="C17" s="33">
        <v>10</v>
      </c>
      <c r="D17" s="33">
        <v>10</v>
      </c>
      <c r="E17" s="51">
        <v>10</v>
      </c>
      <c r="G17" s="22">
        <v>16</v>
      </c>
      <c r="H17" s="22" t="s">
        <v>56</v>
      </c>
      <c r="I17" s="22">
        <v>1895</v>
      </c>
      <c r="J17" s="5">
        <v>25.737761579299999</v>
      </c>
      <c r="K17" s="1">
        <f t="shared" si="0"/>
        <v>1.41057077349182</v>
      </c>
      <c r="L17" s="1">
        <v>-46.768554000000002</v>
      </c>
      <c r="N17" s="5">
        <v>0.27861039733999998</v>
      </c>
      <c r="O17" s="1">
        <v>15</v>
      </c>
      <c r="P17" s="1">
        <v>126403.49999999996</v>
      </c>
      <c r="Q17" s="1">
        <f t="shared" si="2"/>
        <v>0</v>
      </c>
      <c r="S17" s="1">
        <v>-0.5550026803631275</v>
      </c>
      <c r="X17">
        <v>-46.768554000000002</v>
      </c>
      <c r="AC17" s="49">
        <v>0</v>
      </c>
      <c r="AH17" s="70">
        <f t="shared" si="1"/>
        <v>0</v>
      </c>
    </row>
    <row r="18" spans="1:34" ht="15.75" thickBot="1" x14ac:dyDescent="0.3">
      <c r="A18" s="57" t="s">
        <v>819</v>
      </c>
      <c r="B18" s="58">
        <f>B16/B17</f>
        <v>8426.9</v>
      </c>
      <c r="C18" s="58">
        <f>(C16+2.88888)/C17</f>
        <v>0.88888800000000001</v>
      </c>
      <c r="D18" s="58">
        <f>(-29--60)/9</f>
        <v>3.4444444444444446</v>
      </c>
      <c r="E18" s="58">
        <f>E16/9</f>
        <v>1.7777777777777777</v>
      </c>
      <c r="G18" s="22">
        <v>17</v>
      </c>
      <c r="H18" s="22" t="s">
        <v>57</v>
      </c>
      <c r="I18" s="22">
        <v>5127</v>
      </c>
      <c r="J18" s="5">
        <v>395.59204702199997</v>
      </c>
      <c r="K18" s="1">
        <f t="shared" si="0"/>
        <v>2.5972475519615958</v>
      </c>
      <c r="L18" s="1">
        <v>-41.175832999999997</v>
      </c>
      <c r="N18" s="5">
        <v>0.30764910170999998</v>
      </c>
      <c r="O18" s="1">
        <v>16</v>
      </c>
      <c r="P18" s="1">
        <v>134830.39999999997</v>
      </c>
      <c r="Q18" s="1">
        <f t="shared" si="2"/>
        <v>0</v>
      </c>
      <c r="S18" s="1">
        <v>-0.51194434864993166</v>
      </c>
      <c r="X18">
        <v>-41.175832999999997</v>
      </c>
      <c r="AC18" s="49">
        <v>4</v>
      </c>
      <c r="AH18" s="70">
        <f t="shared" si="1"/>
        <v>0.69897000433601886</v>
      </c>
    </row>
    <row r="19" spans="1:34" ht="15.75" thickTop="1" x14ac:dyDescent="0.25">
      <c r="G19" s="22">
        <v>18</v>
      </c>
      <c r="H19" s="22" t="s">
        <v>59</v>
      </c>
      <c r="I19" s="22">
        <v>3963</v>
      </c>
      <c r="J19" s="5">
        <v>152.87843280499999</v>
      </c>
      <c r="K19" s="1">
        <f t="shared" si="0"/>
        <v>2.1843462220085659</v>
      </c>
      <c r="L19" s="1">
        <v>-45.579194000000001</v>
      </c>
      <c r="N19" s="9">
        <v>0.32271054250100001</v>
      </c>
      <c r="O19" s="1">
        <v>17</v>
      </c>
      <c r="P19" s="1">
        <v>143257.29999999996</v>
      </c>
      <c r="Q19" s="1">
        <f t="shared" si="2"/>
        <v>0</v>
      </c>
      <c r="S19" s="1">
        <v>-0.49118684657247697</v>
      </c>
      <c r="X19">
        <v>-45.579194000000001</v>
      </c>
      <c r="AC19" s="49">
        <v>1</v>
      </c>
      <c r="AH19" s="70">
        <f t="shared" si="1"/>
        <v>0.3010299956639812</v>
      </c>
    </row>
    <row r="20" spans="1:34" x14ac:dyDescent="0.25">
      <c r="G20" s="22">
        <v>19</v>
      </c>
      <c r="H20" s="22" t="s">
        <v>61</v>
      </c>
      <c r="I20" s="22">
        <v>1236</v>
      </c>
      <c r="J20" s="5">
        <v>10.5348947114</v>
      </c>
      <c r="K20" s="1">
        <f t="shared" si="0"/>
        <v>1.0226301995087619</v>
      </c>
      <c r="L20" s="1">
        <v>-47.113931000000001</v>
      </c>
      <c r="N20" s="5">
        <v>0.33648543842500001</v>
      </c>
      <c r="O20" s="1">
        <v>18</v>
      </c>
      <c r="P20" s="1">
        <v>151684.19999999995</v>
      </c>
      <c r="Q20" s="1">
        <f t="shared" si="2"/>
        <v>0</v>
      </c>
      <c r="S20" s="1">
        <v>-0.4730337253434389</v>
      </c>
      <c r="X20">
        <v>-47.113931000000001</v>
      </c>
      <c r="AC20" s="49">
        <v>1</v>
      </c>
      <c r="AH20" s="70">
        <f t="shared" si="1"/>
        <v>0.3010299956639812</v>
      </c>
    </row>
    <row r="21" spans="1:34" x14ac:dyDescent="0.25">
      <c r="G21" s="22">
        <v>20</v>
      </c>
      <c r="H21" s="22" t="s">
        <v>62</v>
      </c>
      <c r="I21" s="22">
        <v>1265</v>
      </c>
      <c r="J21" s="5">
        <v>23.264131308900001</v>
      </c>
      <c r="K21" s="1">
        <f t="shared" si="0"/>
        <v>1.366686840458593</v>
      </c>
      <c r="L21" s="1">
        <v>-47.104393999999999</v>
      </c>
      <c r="N21" s="5">
        <v>0.343179044416</v>
      </c>
      <c r="O21" s="1">
        <v>19</v>
      </c>
      <c r="P21" s="1">
        <v>160111.09999999995</v>
      </c>
      <c r="Q21" s="1">
        <f t="shared" si="2"/>
        <v>0</v>
      </c>
      <c r="S21" s="1">
        <v>-0.46447923939080049</v>
      </c>
      <c r="X21">
        <v>-47.104393999999999</v>
      </c>
      <c r="AC21" s="49">
        <v>0</v>
      </c>
      <c r="AH21" s="70">
        <f t="shared" si="1"/>
        <v>0</v>
      </c>
    </row>
    <row r="22" spans="1:34" x14ac:dyDescent="0.25">
      <c r="G22" s="22">
        <v>21</v>
      </c>
      <c r="H22" s="22" t="s">
        <v>64</v>
      </c>
      <c r="I22" s="22">
        <v>1226</v>
      </c>
      <c r="J22" s="5">
        <v>18.567070192100001</v>
      </c>
      <c r="K22" s="1">
        <f t="shared" si="0"/>
        <v>1.2687433792492882</v>
      </c>
      <c r="L22" s="1">
        <v>-47.116242</v>
      </c>
      <c r="N22" s="5">
        <v>0.36101065637200003</v>
      </c>
      <c r="O22" s="1">
        <v>20</v>
      </c>
      <c r="P22" s="1">
        <v>168537.99999999994</v>
      </c>
      <c r="Q22" s="1">
        <f t="shared" si="2"/>
        <v>1</v>
      </c>
      <c r="S22" s="1">
        <v>-0.44247997832910396</v>
      </c>
      <c r="X22">
        <v>-47.116242</v>
      </c>
      <c r="AC22" s="49">
        <v>1</v>
      </c>
      <c r="AH22" s="70">
        <f t="shared" si="1"/>
        <v>0.3010299956639812</v>
      </c>
    </row>
    <row r="23" spans="1:34" x14ac:dyDescent="0.25">
      <c r="G23" s="22">
        <v>22</v>
      </c>
      <c r="H23" s="22" t="s">
        <v>66</v>
      </c>
      <c r="I23" s="22">
        <v>5202</v>
      </c>
      <c r="J23" s="5">
        <v>2.9247284716999999</v>
      </c>
      <c r="K23" s="1">
        <f t="shared" si="0"/>
        <v>0.46608555290841197</v>
      </c>
      <c r="L23" s="1">
        <v>-41.103039000000003</v>
      </c>
      <c r="N23" s="5">
        <v>0.36856290275100001</v>
      </c>
      <c r="S23" s="1">
        <v>-0.43348838029798237</v>
      </c>
      <c r="X23">
        <v>-41.103039000000003</v>
      </c>
      <c r="AC23" s="49">
        <v>0</v>
      </c>
      <c r="AH23" s="70">
        <f t="shared" si="1"/>
        <v>0</v>
      </c>
    </row>
    <row r="24" spans="1:34" x14ac:dyDescent="0.25">
      <c r="G24" s="22">
        <v>23</v>
      </c>
      <c r="H24" s="22" t="s">
        <v>67</v>
      </c>
      <c r="I24" s="22">
        <v>5173</v>
      </c>
      <c r="J24" s="5">
        <v>7.2843992530700001</v>
      </c>
      <c r="K24" s="1">
        <f t="shared" si="0"/>
        <v>0.86239374116644485</v>
      </c>
      <c r="L24" s="1">
        <v>-41.114699000000002</v>
      </c>
      <c r="N24" s="5">
        <v>0.38495506089100001</v>
      </c>
      <c r="S24" s="1">
        <v>-0.4145899664556506</v>
      </c>
      <c r="X24">
        <v>-41.114699000000002</v>
      </c>
      <c r="AC24" s="49">
        <v>0</v>
      </c>
      <c r="AH24" s="70">
        <f t="shared" si="1"/>
        <v>0</v>
      </c>
    </row>
    <row r="25" spans="1:34" x14ac:dyDescent="0.25">
      <c r="G25" s="22">
        <v>24</v>
      </c>
      <c r="H25" s="22" t="s">
        <v>68</v>
      </c>
      <c r="I25" s="22">
        <v>375</v>
      </c>
      <c r="J25" s="5">
        <v>60.373421284899997</v>
      </c>
      <c r="K25" s="1">
        <f t="shared" si="0"/>
        <v>1.780845787466059</v>
      </c>
      <c r="L25" s="1">
        <v>-36.832110999999998</v>
      </c>
      <c r="N25" s="5">
        <v>0.420735122786</v>
      </c>
      <c r="S25" s="1">
        <v>-0.37599123175422339</v>
      </c>
      <c r="X25">
        <v>-36.832110999999998</v>
      </c>
      <c r="AC25" s="49">
        <v>4</v>
      </c>
      <c r="AH25" s="70">
        <f t="shared" si="1"/>
        <v>0.69897000433601886</v>
      </c>
    </row>
    <row r="26" spans="1:34" x14ac:dyDescent="0.25">
      <c r="G26" s="22">
        <v>25</v>
      </c>
      <c r="H26" s="22" t="s">
        <v>71</v>
      </c>
      <c r="I26" s="22">
        <v>6784</v>
      </c>
      <c r="J26" s="5">
        <v>6.7424994460700001</v>
      </c>
      <c r="K26" s="1">
        <f t="shared" si="0"/>
        <v>0.82882091944546987</v>
      </c>
      <c r="L26" s="1">
        <v>-36.490200000000002</v>
      </c>
      <c r="N26" s="5">
        <v>0.435332503634</v>
      </c>
      <c r="S26" s="1">
        <v>-0.36117890550078835</v>
      </c>
      <c r="X26">
        <v>-36.490200000000002</v>
      </c>
      <c r="AC26" s="49">
        <v>0</v>
      </c>
      <c r="AH26" s="70">
        <f t="shared" si="1"/>
        <v>0</v>
      </c>
    </row>
    <row r="27" spans="1:34" x14ac:dyDescent="0.25">
      <c r="G27" s="22">
        <v>26</v>
      </c>
      <c r="H27" s="22" t="s">
        <v>72</v>
      </c>
      <c r="I27" s="22">
        <v>6259</v>
      </c>
      <c r="J27" s="5">
        <v>1.1787716079599999</v>
      </c>
      <c r="K27" s="1">
        <f t="shared" si="0"/>
        <v>7.1429666832792615E-2</v>
      </c>
      <c r="L27" s="1">
        <v>-36.868504999999999</v>
      </c>
      <c r="N27" s="5">
        <v>0.43672052770199998</v>
      </c>
      <c r="S27" s="1">
        <v>-0.35979639393123919</v>
      </c>
      <c r="X27">
        <v>-36.868504999999999</v>
      </c>
      <c r="AC27" s="49">
        <v>0</v>
      </c>
      <c r="AH27" s="70">
        <f t="shared" si="1"/>
        <v>0</v>
      </c>
    </row>
    <row r="28" spans="1:34" x14ac:dyDescent="0.25">
      <c r="G28" s="22">
        <v>27</v>
      </c>
      <c r="H28" s="22" t="s">
        <v>73</v>
      </c>
      <c r="I28" s="22">
        <v>8603</v>
      </c>
      <c r="J28" s="5">
        <v>8.5429770568300007</v>
      </c>
      <c r="K28" s="1">
        <f t="shared" si="0"/>
        <v>0.93160924001560064</v>
      </c>
      <c r="L28" s="1">
        <v>-34.976596999999998</v>
      </c>
      <c r="N28" s="5">
        <v>0.44841311644999998</v>
      </c>
      <c r="S28" s="1">
        <v>-0.34832169242286254</v>
      </c>
      <c r="X28">
        <v>-34.976596999999998</v>
      </c>
      <c r="AC28" s="49">
        <v>1</v>
      </c>
      <c r="AH28" s="70">
        <f t="shared" si="1"/>
        <v>0.3010299956639812</v>
      </c>
    </row>
    <row r="29" spans="1:34" x14ac:dyDescent="0.25">
      <c r="G29" s="22">
        <v>28</v>
      </c>
      <c r="H29" s="22" t="s">
        <v>75</v>
      </c>
      <c r="I29" s="22">
        <v>8549</v>
      </c>
      <c r="J29" s="5">
        <v>6.2212751374200002</v>
      </c>
      <c r="K29" s="1">
        <f t="shared" si="0"/>
        <v>0.79387940854745664</v>
      </c>
      <c r="L29" s="1">
        <v>-34.982008999999998</v>
      </c>
      <c r="N29" s="5">
        <v>0.48715366328300003</v>
      </c>
      <c r="S29" s="1">
        <v>-0.31233402730771714</v>
      </c>
      <c r="X29">
        <v>-34.982008999999998</v>
      </c>
      <c r="AC29" s="49">
        <v>0</v>
      </c>
      <c r="AH29" s="70">
        <f t="shared" si="1"/>
        <v>0</v>
      </c>
    </row>
    <row r="30" spans="1:34" x14ac:dyDescent="0.25">
      <c r="G30" s="22">
        <v>29</v>
      </c>
      <c r="H30" s="22" t="s">
        <v>76</v>
      </c>
      <c r="I30" s="22">
        <v>8387</v>
      </c>
      <c r="J30" s="5">
        <v>5.4160352842000004</v>
      </c>
      <c r="K30" s="1">
        <f t="shared" si="0"/>
        <v>0.73368148501302644</v>
      </c>
      <c r="L30" s="1">
        <v>-35.000861999999998</v>
      </c>
      <c r="N30" s="5">
        <v>0.49794490632499999</v>
      </c>
      <c r="S30" s="1">
        <v>-0.30281870583998455</v>
      </c>
      <c r="X30">
        <v>-35.000861999999998</v>
      </c>
      <c r="AC30" s="49">
        <v>0</v>
      </c>
      <c r="AH30" s="70">
        <f t="shared" si="1"/>
        <v>0</v>
      </c>
    </row>
    <row r="31" spans="1:34" x14ac:dyDescent="0.25">
      <c r="G31" s="22">
        <v>30</v>
      </c>
      <c r="H31" s="22" t="s">
        <v>77</v>
      </c>
      <c r="I31" s="22">
        <v>8277</v>
      </c>
      <c r="J31" s="5">
        <v>45.912215235799998</v>
      </c>
      <c r="K31" s="1">
        <f t="shared" si="0"/>
        <v>1.6619282477099147</v>
      </c>
      <c r="L31" s="1">
        <v>-35.032496999999999</v>
      </c>
      <c r="N31" s="5">
        <v>0.50538541812399995</v>
      </c>
      <c r="S31" s="1">
        <v>-0.29637729292588288</v>
      </c>
      <c r="X31">
        <v>-35.032496999999999</v>
      </c>
      <c r="AC31" s="49">
        <v>0</v>
      </c>
      <c r="AH31" s="70">
        <f t="shared" si="1"/>
        <v>0</v>
      </c>
    </row>
    <row r="32" spans="1:34" x14ac:dyDescent="0.25">
      <c r="G32" s="22">
        <v>31</v>
      </c>
      <c r="H32" s="22" t="s">
        <v>78</v>
      </c>
      <c r="I32" s="22">
        <v>8537</v>
      </c>
      <c r="J32" s="5">
        <v>382.08494452399998</v>
      </c>
      <c r="K32" s="1">
        <f t="shared" si="0"/>
        <v>2.5821599253121525</v>
      </c>
      <c r="L32" s="1">
        <v>-35.000081000000002</v>
      </c>
      <c r="N32" s="5">
        <v>0.50617336518400002</v>
      </c>
      <c r="S32" s="1">
        <v>-0.29570071112945706</v>
      </c>
      <c r="X32">
        <v>-35.000081000000002</v>
      </c>
      <c r="AC32" s="49">
        <v>0</v>
      </c>
      <c r="AH32" s="70">
        <f t="shared" si="1"/>
        <v>0</v>
      </c>
    </row>
    <row r="33" spans="7:34" x14ac:dyDescent="0.25">
      <c r="G33" s="22">
        <v>32</v>
      </c>
      <c r="H33" s="22" t="s">
        <v>80</v>
      </c>
      <c r="I33" s="22">
        <v>8615</v>
      </c>
      <c r="J33" s="5">
        <v>45.653095137100003</v>
      </c>
      <c r="K33" s="1">
        <f t="shared" si="0"/>
        <v>1.6594702266763621</v>
      </c>
      <c r="L33" s="1">
        <v>-34.971369000000003</v>
      </c>
      <c r="N33" s="5">
        <v>0.50873501003400001</v>
      </c>
      <c r="S33" s="1">
        <v>-0.29350837414102682</v>
      </c>
      <c r="X33">
        <v>-34.971369000000003</v>
      </c>
      <c r="AC33" s="49">
        <v>4</v>
      </c>
      <c r="AH33" s="70">
        <f t="shared" si="1"/>
        <v>0.69897000433601886</v>
      </c>
    </row>
    <row r="34" spans="7:34" x14ac:dyDescent="0.25">
      <c r="G34" s="22">
        <v>33</v>
      </c>
      <c r="H34" s="22" t="s">
        <v>81</v>
      </c>
      <c r="I34" s="22">
        <v>8587</v>
      </c>
      <c r="J34" s="5">
        <v>13.0064776996</v>
      </c>
      <c r="K34" s="1">
        <f t="shared" si="0"/>
        <v>1.1141597006553046</v>
      </c>
      <c r="L34" s="1">
        <v>-34.975611000000001</v>
      </c>
      <c r="N34" s="5">
        <v>0.53514325602400004</v>
      </c>
      <c r="S34" s="1">
        <v>-0.27152994326369201</v>
      </c>
      <c r="X34">
        <v>-34.975611000000001</v>
      </c>
      <c r="AC34" s="49">
        <v>1</v>
      </c>
      <c r="AH34" s="70">
        <f t="shared" si="1"/>
        <v>0.3010299956639812</v>
      </c>
    </row>
    <row r="35" spans="7:34" x14ac:dyDescent="0.25">
      <c r="G35" s="22">
        <v>34</v>
      </c>
      <c r="H35" s="22" t="s">
        <v>83</v>
      </c>
      <c r="I35" s="22">
        <v>8595</v>
      </c>
      <c r="J35" s="5">
        <v>15.3132446295</v>
      </c>
      <c r="K35" s="1">
        <f t="shared" si="0"/>
        <v>1.1850672204429855</v>
      </c>
      <c r="L35" s="1">
        <v>-34.975917000000003</v>
      </c>
      <c r="N35" s="5">
        <v>0.56147308293099996</v>
      </c>
      <c r="S35" s="1">
        <v>-0.25067105901915654</v>
      </c>
      <c r="X35">
        <v>-34.975917000000003</v>
      </c>
      <c r="AC35" s="49">
        <v>1</v>
      </c>
      <c r="AH35" s="70">
        <f t="shared" si="1"/>
        <v>0.3010299956639812</v>
      </c>
    </row>
    <row r="36" spans="7:34" x14ac:dyDescent="0.25">
      <c r="G36" s="22">
        <v>35</v>
      </c>
      <c r="H36" s="22" t="s">
        <v>85</v>
      </c>
      <c r="I36" s="22">
        <v>2179</v>
      </c>
      <c r="J36" s="5">
        <v>103.38906565800001</v>
      </c>
      <c r="K36" s="1">
        <f t="shared" si="0"/>
        <v>2.0144746105616416</v>
      </c>
      <c r="L36" s="1">
        <v>-46.45675</v>
      </c>
      <c r="N36" s="5">
        <v>0.57465521205000003</v>
      </c>
      <c r="S36" s="1">
        <v>-0.24059264994742521</v>
      </c>
      <c r="X36">
        <v>-46.45675</v>
      </c>
      <c r="AC36" s="49">
        <v>1</v>
      </c>
      <c r="AH36" s="70">
        <f t="shared" si="1"/>
        <v>0.3010299956639812</v>
      </c>
    </row>
    <row r="37" spans="7:34" x14ac:dyDescent="0.25">
      <c r="G37" s="22">
        <v>36</v>
      </c>
      <c r="H37" s="22" t="s">
        <v>87</v>
      </c>
      <c r="I37" s="22">
        <v>2781</v>
      </c>
      <c r="J37" s="5">
        <v>511.65258127499999</v>
      </c>
      <c r="K37" s="1">
        <f t="shared" si="0"/>
        <v>2.7089751694738493</v>
      </c>
      <c r="L37" s="1">
        <v>-46.052500000000002</v>
      </c>
      <c r="N37" s="5">
        <v>0.58126496630900004</v>
      </c>
      <c r="S37" s="1">
        <v>-0.23562585181943518</v>
      </c>
      <c r="X37">
        <v>-46.052500000000002</v>
      </c>
      <c r="AC37" s="49">
        <v>2</v>
      </c>
      <c r="AH37" s="70">
        <f t="shared" si="1"/>
        <v>0.47712125471966244</v>
      </c>
    </row>
    <row r="38" spans="7:34" x14ac:dyDescent="0.25">
      <c r="G38" s="22">
        <v>37</v>
      </c>
      <c r="H38" s="22" t="s">
        <v>89</v>
      </c>
      <c r="I38" s="22">
        <v>5491</v>
      </c>
      <c r="J38" s="5">
        <v>185.351291909</v>
      </c>
      <c r="K38" s="1">
        <f t="shared" si="0"/>
        <v>2.2679956174332623</v>
      </c>
      <c r="L38" s="1">
        <v>-40.900930000000002</v>
      </c>
      <c r="N38" s="5">
        <v>0.61615879316400002</v>
      </c>
      <c r="S38" s="1">
        <v>-0.21030734934898732</v>
      </c>
      <c r="X38">
        <v>-40.900930000000002</v>
      </c>
      <c r="AC38" s="49">
        <v>4</v>
      </c>
      <c r="AH38" s="70">
        <f t="shared" si="1"/>
        <v>0.69897000433601886</v>
      </c>
    </row>
    <row r="39" spans="7:34" x14ac:dyDescent="0.25">
      <c r="G39" s="22">
        <v>38</v>
      </c>
      <c r="H39" s="22" t="s">
        <v>91</v>
      </c>
      <c r="I39" s="22">
        <v>5479</v>
      </c>
      <c r="J39" s="5">
        <v>86.1675398358</v>
      </c>
      <c r="K39" s="1">
        <f t="shared" si="0"/>
        <v>1.9353436936071848</v>
      </c>
      <c r="L39" s="1">
        <v>-40.894179999999999</v>
      </c>
      <c r="N39" s="5">
        <v>0.66501457331900005</v>
      </c>
      <c r="S39" s="1">
        <v>-0.17716883733948902</v>
      </c>
      <c r="X39">
        <v>-40.894179999999999</v>
      </c>
      <c r="AC39" s="49">
        <v>3</v>
      </c>
      <c r="AH39" s="70">
        <f t="shared" si="1"/>
        <v>0.6020599913279624</v>
      </c>
    </row>
    <row r="40" spans="7:34" x14ac:dyDescent="0.25">
      <c r="G40" s="22">
        <v>39</v>
      </c>
      <c r="H40" s="22" t="s">
        <v>93</v>
      </c>
      <c r="I40" s="22">
        <v>7379</v>
      </c>
      <c r="J40" s="5">
        <v>76.819562535900005</v>
      </c>
      <c r="K40" s="1">
        <f t="shared" si="0"/>
        <v>1.8854718296608988</v>
      </c>
      <c r="L40" s="1">
        <v>-35.889194000000003</v>
      </c>
      <c r="N40" s="5">
        <v>0.67421973505599997</v>
      </c>
      <c r="S40" s="1">
        <v>-0.1711985394144514</v>
      </c>
      <c r="X40">
        <v>-35.889194000000003</v>
      </c>
      <c r="AC40" s="49">
        <v>2</v>
      </c>
      <c r="AH40" s="70">
        <f t="shared" si="1"/>
        <v>0.47712125471966244</v>
      </c>
    </row>
    <row r="41" spans="7:34" x14ac:dyDescent="0.25">
      <c r="G41" s="22">
        <v>40</v>
      </c>
      <c r="H41" s="22" t="s">
        <v>95</v>
      </c>
      <c r="I41" s="22">
        <v>7391</v>
      </c>
      <c r="J41" s="5">
        <v>145.703268678</v>
      </c>
      <c r="K41" s="1">
        <f t="shared" si="0"/>
        <v>2.1634692947548579</v>
      </c>
      <c r="L41" s="1">
        <v>-35.890236000000002</v>
      </c>
      <c r="N41" s="5">
        <v>0.68112552882499999</v>
      </c>
      <c r="S41" s="1">
        <v>-0.16677284190201683</v>
      </c>
      <c r="X41">
        <v>-35.890236000000002</v>
      </c>
      <c r="AC41" s="49">
        <v>2</v>
      </c>
      <c r="AH41" s="70">
        <f t="shared" si="1"/>
        <v>0.47712125471966244</v>
      </c>
    </row>
    <row r="42" spans="7:34" x14ac:dyDescent="0.25">
      <c r="G42" s="22">
        <v>41</v>
      </c>
      <c r="H42" s="22" t="s">
        <v>97</v>
      </c>
      <c r="I42" s="22">
        <v>7404</v>
      </c>
      <c r="J42" s="5">
        <v>3.3151011273100002</v>
      </c>
      <c r="K42" s="1">
        <f t="shared" si="0"/>
        <v>0.52049678111569997</v>
      </c>
      <c r="L42" s="1">
        <v>-35.838574999999999</v>
      </c>
      <c r="N42" s="5">
        <v>0.69259867951800003</v>
      </c>
      <c r="S42" s="1">
        <v>-0.15951834079492172</v>
      </c>
      <c r="X42">
        <v>-35.838574999999999</v>
      </c>
      <c r="AC42" s="49">
        <v>0</v>
      </c>
      <c r="AH42" s="70">
        <f t="shared" si="1"/>
        <v>0</v>
      </c>
    </row>
    <row r="43" spans="7:34" x14ac:dyDescent="0.25">
      <c r="G43" s="22">
        <v>42</v>
      </c>
      <c r="H43" s="22" t="s">
        <v>99</v>
      </c>
      <c r="I43" s="22">
        <v>7395</v>
      </c>
      <c r="J43" s="5">
        <v>2.6605997234499998</v>
      </c>
      <c r="K43" s="1">
        <f t="shared" si="0"/>
        <v>0.42497954160405643</v>
      </c>
      <c r="L43" s="1">
        <v>-35.884017</v>
      </c>
      <c r="N43" s="5">
        <v>0.723526728615</v>
      </c>
      <c r="S43" s="1">
        <v>-0.14054542048746338</v>
      </c>
      <c r="X43">
        <v>-35.884017</v>
      </c>
      <c r="AC43" s="49">
        <v>0</v>
      </c>
      <c r="AH43" s="70">
        <f t="shared" si="1"/>
        <v>0</v>
      </c>
    </row>
    <row r="44" spans="7:34" x14ac:dyDescent="0.25">
      <c r="G44" s="22">
        <v>43</v>
      </c>
      <c r="H44" s="22" t="s">
        <v>100</v>
      </c>
      <c r="I44" s="22">
        <v>7366</v>
      </c>
      <c r="J44" s="5">
        <v>98.940972594599998</v>
      </c>
      <c r="K44" s="1">
        <f t="shared" si="0"/>
        <v>1.9953761751851447</v>
      </c>
      <c r="L44" s="1">
        <v>-35.889830000000003</v>
      </c>
      <c r="N44" s="5">
        <v>0.73193872736700005</v>
      </c>
      <c r="S44" s="1">
        <v>-0.13552527342273721</v>
      </c>
      <c r="X44">
        <v>-35.889830000000003</v>
      </c>
      <c r="AC44" s="49">
        <v>2</v>
      </c>
      <c r="AH44" s="70">
        <f t="shared" si="1"/>
        <v>0.47712125471966244</v>
      </c>
    </row>
    <row r="45" spans="7:34" x14ac:dyDescent="0.25">
      <c r="G45" s="22">
        <v>44</v>
      </c>
      <c r="H45" s="22" t="s">
        <v>102</v>
      </c>
      <c r="I45" s="22">
        <v>2596</v>
      </c>
      <c r="J45" s="5">
        <v>1195.1882779299999</v>
      </c>
      <c r="K45" s="1">
        <f t="shared" si="0"/>
        <v>3.0774363250542534</v>
      </c>
      <c r="L45" s="1">
        <v>-46.119596999999999</v>
      </c>
      <c r="N45" s="5">
        <v>0.75441022508099997</v>
      </c>
      <c r="S45" s="1">
        <v>-0.12239243391579546</v>
      </c>
      <c r="X45">
        <v>-46.119596999999999</v>
      </c>
      <c r="AC45" s="49">
        <v>3</v>
      </c>
      <c r="AH45" s="70">
        <f t="shared" si="1"/>
        <v>0.6020599913279624</v>
      </c>
    </row>
    <row r="46" spans="7:34" x14ac:dyDescent="0.25">
      <c r="G46" s="22">
        <v>45</v>
      </c>
      <c r="H46" s="22" t="s">
        <v>104</v>
      </c>
      <c r="I46" s="22">
        <v>1868</v>
      </c>
      <c r="J46" s="5">
        <v>1529.9300975399999</v>
      </c>
      <c r="K46" s="1">
        <f t="shared" si="0"/>
        <v>3.1846715883691199</v>
      </c>
      <c r="L46" s="1">
        <v>-46.772540999999997</v>
      </c>
      <c r="N46" s="5">
        <v>0.79240579714000003</v>
      </c>
      <c r="S46" s="1">
        <v>-0.10105235587869076</v>
      </c>
      <c r="X46">
        <v>-46.772540999999997</v>
      </c>
      <c r="AC46" s="49">
        <v>3</v>
      </c>
      <c r="AH46" s="70">
        <f t="shared" si="1"/>
        <v>0.6020599913279624</v>
      </c>
    </row>
    <row r="47" spans="7:34" x14ac:dyDescent="0.25">
      <c r="G47" s="22">
        <v>46</v>
      </c>
      <c r="H47" s="22" t="s">
        <v>106</v>
      </c>
      <c r="I47" s="22">
        <v>8684</v>
      </c>
      <c r="J47" s="5">
        <v>6.9751870447300002</v>
      </c>
      <c r="K47" s="1">
        <f t="shared" si="0"/>
        <v>0.84355585802519706</v>
      </c>
      <c r="L47" s="1">
        <v>-34.953211000000003</v>
      </c>
      <c r="N47" s="5">
        <v>0.79813886209399998</v>
      </c>
      <c r="S47" s="1">
        <v>-9.7921542490518251E-2</v>
      </c>
      <c r="X47">
        <v>-34.953211000000003</v>
      </c>
      <c r="AC47" s="49">
        <v>1</v>
      </c>
      <c r="AH47" s="70">
        <f t="shared" si="1"/>
        <v>0.3010299956639812</v>
      </c>
    </row>
    <row r="48" spans="7:34" x14ac:dyDescent="0.25">
      <c r="G48" s="22">
        <v>47</v>
      </c>
      <c r="H48" s="22" t="s">
        <v>108</v>
      </c>
      <c r="I48" s="22">
        <v>3753</v>
      </c>
      <c r="J48" s="5">
        <v>1778.96358459</v>
      </c>
      <c r="K48" s="1">
        <f t="shared" si="0"/>
        <v>3.2501670581606619</v>
      </c>
      <c r="L48" s="1">
        <v>-35.884017</v>
      </c>
      <c r="N48" s="5">
        <v>0.85086491716500001</v>
      </c>
      <c r="S48" s="1">
        <v>-7.0139382790221805E-2</v>
      </c>
      <c r="X48">
        <v>-35.884017</v>
      </c>
      <c r="AC48" s="49">
        <v>0</v>
      </c>
      <c r="AH48" s="70">
        <f t="shared" si="1"/>
        <v>0</v>
      </c>
    </row>
    <row r="49" spans="7:34" x14ac:dyDescent="0.25">
      <c r="G49" s="22">
        <v>48</v>
      </c>
      <c r="H49" s="22" t="s">
        <v>110</v>
      </c>
      <c r="I49" s="22">
        <v>2742</v>
      </c>
      <c r="J49" s="5">
        <v>4.5249743686299997</v>
      </c>
      <c r="K49" s="1">
        <f t="shared" si="0"/>
        <v>0.65561612352043064</v>
      </c>
      <c r="L49" s="1">
        <v>-46.066910999999998</v>
      </c>
      <c r="N49" s="5">
        <v>0.85784667823399996</v>
      </c>
      <c r="S49" s="1">
        <v>-6.6590326075605361E-2</v>
      </c>
      <c r="X49">
        <v>-46.066910999999998</v>
      </c>
      <c r="AC49" s="49">
        <v>0</v>
      </c>
      <c r="AH49" s="70">
        <f t="shared" si="1"/>
        <v>0</v>
      </c>
    </row>
    <row r="50" spans="7:34" x14ac:dyDescent="0.25">
      <c r="G50" s="22">
        <v>49</v>
      </c>
      <c r="H50" s="22" t="s">
        <v>111</v>
      </c>
      <c r="I50" s="22">
        <v>2721</v>
      </c>
      <c r="J50" s="5">
        <v>26.2688041346</v>
      </c>
      <c r="K50" s="1">
        <f t="shared" si="0"/>
        <v>1.419440302341997</v>
      </c>
      <c r="L50" s="1">
        <v>-46.074143999999997</v>
      </c>
      <c r="N50" s="5">
        <v>0.98803153149400003</v>
      </c>
      <c r="S50" s="1">
        <v>-5.2291953563623622E-3</v>
      </c>
      <c r="X50">
        <v>-46.074143999999997</v>
      </c>
      <c r="AC50" s="49">
        <v>0</v>
      </c>
      <c r="AH50" s="70">
        <f t="shared" si="1"/>
        <v>0</v>
      </c>
    </row>
    <row r="51" spans="7:34" x14ac:dyDescent="0.25">
      <c r="G51" s="22">
        <v>50</v>
      </c>
      <c r="H51" s="22" t="s">
        <v>112</v>
      </c>
      <c r="I51" s="22">
        <v>3420</v>
      </c>
      <c r="J51" s="5">
        <v>9.2809553043000008</v>
      </c>
      <c r="K51" s="1">
        <f t="shared" si="0"/>
        <v>0.96759268117931196</v>
      </c>
      <c r="L51" s="1">
        <v>-45.791521000000003</v>
      </c>
      <c r="N51" s="5">
        <v>1.0191053829800001</v>
      </c>
      <c r="S51" s="1">
        <v>8.2190955670586787E-3</v>
      </c>
      <c r="X51">
        <v>-45.791521000000003</v>
      </c>
      <c r="AC51" s="49">
        <v>0</v>
      </c>
      <c r="AH51" s="70">
        <f t="shared" si="1"/>
        <v>0</v>
      </c>
    </row>
    <row r="52" spans="7:34" x14ac:dyDescent="0.25">
      <c r="G52" s="22">
        <v>51</v>
      </c>
      <c r="H52" s="22" t="s">
        <v>113</v>
      </c>
      <c r="I52" s="22">
        <v>3444</v>
      </c>
      <c r="J52" s="5">
        <v>12.077590046399999</v>
      </c>
      <c r="K52" s="1">
        <f t="shared" si="0"/>
        <v>1.0819802841224448</v>
      </c>
      <c r="L52" s="1">
        <v>-45.786610000000003</v>
      </c>
      <c r="N52" s="5">
        <v>1.0298458150300001</v>
      </c>
      <c r="S52" s="1">
        <v>1.2772208497357176E-2</v>
      </c>
      <c r="X52">
        <v>-45.786610000000003</v>
      </c>
      <c r="AC52" s="49">
        <v>0</v>
      </c>
      <c r="AH52" s="70">
        <f t="shared" si="1"/>
        <v>0</v>
      </c>
    </row>
    <row r="53" spans="7:34" x14ac:dyDescent="0.25">
      <c r="G53" s="22">
        <v>52</v>
      </c>
      <c r="H53" s="22" t="s">
        <v>114</v>
      </c>
      <c r="I53" s="22">
        <v>6851</v>
      </c>
      <c r="J53" s="5">
        <v>169.33128633699999</v>
      </c>
      <c r="K53" s="1">
        <f t="shared" si="0"/>
        <v>2.2287372075371774</v>
      </c>
      <c r="L53" s="1">
        <v>-36.436680000000003</v>
      </c>
      <c r="N53" s="5">
        <v>1.0367349027799999</v>
      </c>
      <c r="S53" s="1">
        <v>1.5667719765905825E-2</v>
      </c>
      <c r="X53">
        <v>-36.436680000000003</v>
      </c>
      <c r="AC53" s="49">
        <v>3</v>
      </c>
      <c r="AH53" s="70">
        <f t="shared" si="1"/>
        <v>0.6020599913279624</v>
      </c>
    </row>
    <row r="54" spans="7:34" x14ac:dyDescent="0.25">
      <c r="G54" s="22">
        <v>53</v>
      </c>
      <c r="H54" s="22" t="s">
        <v>116</v>
      </c>
      <c r="I54" s="22">
        <v>2017</v>
      </c>
      <c r="J54" s="5">
        <v>18.8887008333</v>
      </c>
      <c r="K54" s="1">
        <f t="shared" si="0"/>
        <v>1.2762020881318905</v>
      </c>
      <c r="L54" s="1">
        <v>-46.650790000000001</v>
      </c>
      <c r="N54" s="5">
        <v>1.0524649186199999</v>
      </c>
      <c r="S54" s="1">
        <v>2.2207628589729109E-2</v>
      </c>
      <c r="X54">
        <v>-46.650790000000001</v>
      </c>
      <c r="AC54" s="49">
        <v>0</v>
      </c>
      <c r="AH54" s="70">
        <f t="shared" si="1"/>
        <v>0</v>
      </c>
    </row>
    <row r="55" spans="7:34" x14ac:dyDescent="0.25">
      <c r="G55" s="22">
        <v>54</v>
      </c>
      <c r="H55" s="22" t="s">
        <v>117</v>
      </c>
      <c r="I55" s="22">
        <v>311</v>
      </c>
      <c r="J55" s="5">
        <v>16528.5255511</v>
      </c>
      <c r="K55" s="1">
        <f t="shared" si="0"/>
        <v>4.2182341134878616</v>
      </c>
      <c r="L55" s="1">
        <v>-40.826459999999997</v>
      </c>
      <c r="N55" s="5">
        <v>1.0704868891699999</v>
      </c>
      <c r="S55" s="1">
        <v>2.9581352624394007E-2</v>
      </c>
      <c r="X55">
        <v>-40.826459999999997</v>
      </c>
      <c r="AC55" s="49">
        <v>0</v>
      </c>
      <c r="AH55" s="70">
        <f t="shared" si="1"/>
        <v>0</v>
      </c>
    </row>
    <row r="56" spans="7:34" x14ac:dyDescent="0.25">
      <c r="G56" s="22">
        <v>55</v>
      </c>
      <c r="H56" s="22" t="s">
        <v>119</v>
      </c>
      <c r="I56" s="22">
        <v>5984</v>
      </c>
      <c r="J56" s="5">
        <v>12.961934727599999</v>
      </c>
      <c r="K56" s="1">
        <f t="shared" si="0"/>
        <v>1.1126698301464089</v>
      </c>
      <c r="L56" s="1">
        <v>-37.691096999999999</v>
      </c>
      <c r="N56" s="5">
        <v>1.14160465406</v>
      </c>
      <c r="S56" s="1">
        <v>5.75157306290646E-2</v>
      </c>
      <c r="X56">
        <v>-37.691096999999999</v>
      </c>
      <c r="AC56" s="49">
        <v>2</v>
      </c>
      <c r="AH56" s="70">
        <f t="shared" si="1"/>
        <v>0.47712125471966244</v>
      </c>
    </row>
    <row r="57" spans="7:34" x14ac:dyDescent="0.25">
      <c r="G57" s="22">
        <v>56</v>
      </c>
      <c r="H57" s="22" t="s">
        <v>121</v>
      </c>
      <c r="I57" s="22">
        <v>1741</v>
      </c>
      <c r="J57" s="5">
        <v>45.975210285300001</v>
      </c>
      <c r="K57" s="1">
        <f t="shared" si="0"/>
        <v>1.6625237243274409</v>
      </c>
      <c r="L57" s="1">
        <v>-46.834651999999998</v>
      </c>
      <c r="N57" s="5">
        <v>1.1787716079599999</v>
      </c>
      <c r="S57" s="1">
        <v>7.1429666832792615E-2</v>
      </c>
      <c r="X57">
        <v>-46.834651999999998</v>
      </c>
      <c r="AC57" s="49">
        <v>0</v>
      </c>
      <c r="AH57" s="70">
        <f t="shared" si="1"/>
        <v>0</v>
      </c>
    </row>
    <row r="58" spans="7:34" x14ac:dyDescent="0.25">
      <c r="G58" s="22">
        <v>57</v>
      </c>
      <c r="H58" s="22" t="s">
        <v>123</v>
      </c>
      <c r="I58" s="22">
        <v>4271</v>
      </c>
      <c r="J58" s="5">
        <v>6.4889385338699999</v>
      </c>
      <c r="K58" s="1">
        <f t="shared" si="0"/>
        <v>0.81217366034653116</v>
      </c>
      <c r="L58" s="1">
        <v>-45.098303999999999</v>
      </c>
      <c r="N58" s="5">
        <v>1.18008718939</v>
      </c>
      <c r="S58" s="1">
        <v>7.1914095841790482E-2</v>
      </c>
      <c r="X58">
        <v>-45.098303999999999</v>
      </c>
      <c r="AC58" s="49">
        <v>0</v>
      </c>
      <c r="AH58" s="70">
        <f t="shared" si="1"/>
        <v>0</v>
      </c>
    </row>
    <row r="59" spans="7:34" x14ac:dyDescent="0.25">
      <c r="G59" s="22">
        <v>58</v>
      </c>
      <c r="H59" s="22" t="s">
        <v>124</v>
      </c>
      <c r="I59" s="22">
        <v>4065</v>
      </c>
      <c r="J59" s="5">
        <v>66.036444605200003</v>
      </c>
      <c r="K59" s="1">
        <f t="shared" si="0"/>
        <v>1.8197836828537988</v>
      </c>
      <c r="L59" s="1">
        <v>-45.419034000000003</v>
      </c>
      <c r="N59" s="5">
        <v>1.1848380040199999</v>
      </c>
      <c r="S59" s="1">
        <v>7.3658975857069181E-2</v>
      </c>
      <c r="X59">
        <v>-45.419034000000003</v>
      </c>
      <c r="AC59" s="49">
        <v>0</v>
      </c>
      <c r="AH59" s="70">
        <f t="shared" si="1"/>
        <v>0</v>
      </c>
    </row>
    <row r="60" spans="7:34" x14ac:dyDescent="0.25">
      <c r="G60" s="22">
        <v>59</v>
      </c>
      <c r="H60" s="22" t="s">
        <v>126</v>
      </c>
      <c r="I60" s="22">
        <v>209</v>
      </c>
      <c r="J60" s="5">
        <v>38.488530024399999</v>
      </c>
      <c r="K60" s="1">
        <f t="shared" si="0"/>
        <v>1.5853313245920562</v>
      </c>
      <c r="L60" s="1">
        <v>-45.595717999999998</v>
      </c>
      <c r="N60" s="5">
        <v>1.2374528951799999</v>
      </c>
      <c r="S60" s="1">
        <v>9.2528676088227235E-2</v>
      </c>
      <c r="X60">
        <v>-45.595717999999998</v>
      </c>
      <c r="AC60" s="49">
        <v>0</v>
      </c>
      <c r="AH60" s="70">
        <f t="shared" si="1"/>
        <v>0</v>
      </c>
    </row>
    <row r="61" spans="7:34" x14ac:dyDescent="0.25">
      <c r="G61" s="22">
        <v>60</v>
      </c>
      <c r="H61" s="22" t="s">
        <v>128</v>
      </c>
      <c r="I61" s="22">
        <v>929</v>
      </c>
      <c r="J61" s="5">
        <v>16.803837110900002</v>
      </c>
      <c r="K61" s="1">
        <f t="shared" si="0"/>
        <v>1.2254084630242406</v>
      </c>
      <c r="L61" s="1">
        <v>-47.239415999999999</v>
      </c>
      <c r="N61" s="5">
        <v>1.25292352884</v>
      </c>
      <c r="S61" s="1">
        <v>9.7924564995510513E-2</v>
      </c>
      <c r="X61">
        <v>-47.239415999999999</v>
      </c>
      <c r="AC61" s="49">
        <v>0</v>
      </c>
      <c r="AH61" s="70">
        <f t="shared" si="1"/>
        <v>0</v>
      </c>
    </row>
    <row r="62" spans="7:34" x14ac:dyDescent="0.25">
      <c r="G62" s="22">
        <v>61</v>
      </c>
      <c r="H62" s="22" t="s">
        <v>129</v>
      </c>
      <c r="I62" s="22">
        <v>1533</v>
      </c>
      <c r="J62" s="5">
        <v>70.576195750500005</v>
      </c>
      <c r="K62" s="1">
        <f t="shared" si="0"/>
        <v>1.8486582449974143</v>
      </c>
      <c r="L62" s="1">
        <v>-46.944012000000001</v>
      </c>
      <c r="N62" s="5">
        <v>1.26296734967</v>
      </c>
      <c r="S62" s="1">
        <v>0.10139212328578275</v>
      </c>
      <c r="X62">
        <v>-46.944012000000001</v>
      </c>
      <c r="AC62" s="49">
        <v>1</v>
      </c>
      <c r="AH62" s="70">
        <f t="shared" si="1"/>
        <v>0.3010299956639812</v>
      </c>
    </row>
    <row r="63" spans="7:34" x14ac:dyDescent="0.25">
      <c r="G63" s="22">
        <v>62</v>
      </c>
      <c r="H63" s="22" t="s">
        <v>131</v>
      </c>
      <c r="I63" s="22">
        <v>4073</v>
      </c>
      <c r="J63" s="5">
        <v>12.3324054544</v>
      </c>
      <c r="K63" s="1">
        <f t="shared" si="0"/>
        <v>1.0910477946559902</v>
      </c>
      <c r="L63" s="1">
        <v>-45.392938999999998</v>
      </c>
      <c r="N63" s="5">
        <v>1.29880483685</v>
      </c>
      <c r="S63" s="1">
        <v>0.1135438973033274</v>
      </c>
      <c r="X63">
        <v>-45.392938999999998</v>
      </c>
      <c r="AC63" s="49">
        <v>0</v>
      </c>
      <c r="AH63" s="70">
        <f t="shared" si="1"/>
        <v>0</v>
      </c>
    </row>
    <row r="64" spans="7:34" x14ac:dyDescent="0.25">
      <c r="G64" s="22">
        <v>63</v>
      </c>
      <c r="H64" s="22" t="s">
        <v>132</v>
      </c>
      <c r="I64" s="22">
        <v>3552</v>
      </c>
      <c r="J64" s="5">
        <v>22.507637107899999</v>
      </c>
      <c r="K64" s="1">
        <f t="shared" si="0"/>
        <v>1.3523299043801662</v>
      </c>
      <c r="L64" s="1">
        <v>-45.758426</v>
      </c>
      <c r="N64" s="5">
        <v>1.32875949388</v>
      </c>
      <c r="S64" s="1">
        <v>0.12344638054167571</v>
      </c>
      <c r="X64">
        <v>-45.758426</v>
      </c>
      <c r="AC64" s="49">
        <v>0</v>
      </c>
      <c r="AH64" s="70">
        <f t="shared" si="1"/>
        <v>0</v>
      </c>
    </row>
    <row r="65" spans="7:34" x14ac:dyDescent="0.25">
      <c r="G65" s="22">
        <v>64</v>
      </c>
      <c r="H65" s="22" t="s">
        <v>133</v>
      </c>
      <c r="I65" s="22">
        <v>8585</v>
      </c>
      <c r="J65" s="5">
        <v>34.5264712914</v>
      </c>
      <c r="K65" s="1">
        <f t="shared" si="0"/>
        <v>1.5381521944229113</v>
      </c>
      <c r="L65" s="1">
        <v>-34.978400000000001</v>
      </c>
      <c r="N65" s="5">
        <v>1.3469064159599999</v>
      </c>
      <c r="S65" s="1">
        <v>0.12933742167392304</v>
      </c>
      <c r="X65">
        <v>-34.978400000000001</v>
      </c>
      <c r="AC65" s="49">
        <v>0</v>
      </c>
      <c r="AH65" s="70">
        <f t="shared" si="1"/>
        <v>0</v>
      </c>
    </row>
    <row r="66" spans="7:34" x14ac:dyDescent="0.25">
      <c r="G66" s="22">
        <v>65</v>
      </c>
      <c r="H66" s="22" t="s">
        <v>135</v>
      </c>
      <c r="I66" s="22">
        <v>5369</v>
      </c>
      <c r="J66" s="5">
        <v>766.795138812</v>
      </c>
      <c r="K66" s="1">
        <f t="shared" si="0"/>
        <v>2.8846793509537871</v>
      </c>
      <c r="L66" s="1">
        <v>-40.966948000000002</v>
      </c>
      <c r="N66" s="5">
        <v>1.4241567936999999</v>
      </c>
      <c r="S66" s="1">
        <v>0.15355780593714535</v>
      </c>
      <c r="X66">
        <v>-40.966948000000002</v>
      </c>
      <c r="AC66" s="49">
        <v>0</v>
      </c>
      <c r="AH66" s="70">
        <f t="shared" si="1"/>
        <v>0</v>
      </c>
    </row>
    <row r="67" spans="7:34" x14ac:dyDescent="0.25">
      <c r="G67" s="22">
        <v>66</v>
      </c>
      <c r="H67" s="22" t="s">
        <v>137</v>
      </c>
      <c r="I67" s="22">
        <v>2836</v>
      </c>
      <c r="J67" s="5">
        <v>6.4992413968599996</v>
      </c>
      <c r="K67" s="1">
        <f t="shared" ref="K67:K130" si="8">LOG10(J67)</f>
        <v>0.81286266796834417</v>
      </c>
      <c r="L67" s="1">
        <v>-46.032316999999999</v>
      </c>
      <c r="N67" s="5">
        <v>1.4618108252799999</v>
      </c>
      <c r="S67" s="1">
        <v>0.16489117368009351</v>
      </c>
      <c r="X67">
        <v>-46.032316999999999</v>
      </c>
      <c r="AC67" s="49">
        <v>0</v>
      </c>
      <c r="AH67" s="70">
        <f t="shared" ref="AH67:AH130" si="9">LOG10(AC67+1)</f>
        <v>0</v>
      </c>
    </row>
    <row r="68" spans="7:34" x14ac:dyDescent="0.25">
      <c r="G68" s="22">
        <v>67</v>
      </c>
      <c r="H68" s="22" t="s">
        <v>138</v>
      </c>
      <c r="I68" s="22">
        <v>3927</v>
      </c>
      <c r="J68" s="5">
        <v>24.7419970242</v>
      </c>
      <c r="K68" s="1">
        <f t="shared" si="8"/>
        <v>1.3934347503289903</v>
      </c>
      <c r="L68" s="1">
        <v>-45.600758999999996</v>
      </c>
      <c r="N68" s="5">
        <v>1.52296266138</v>
      </c>
      <c r="S68" s="1">
        <v>0.18268925582756568</v>
      </c>
      <c r="X68">
        <v>-45.600758999999996</v>
      </c>
      <c r="AC68" s="49">
        <v>0</v>
      </c>
      <c r="AH68" s="70">
        <f t="shared" si="9"/>
        <v>0</v>
      </c>
    </row>
    <row r="69" spans="7:34" x14ac:dyDescent="0.25">
      <c r="G69" s="22">
        <v>68</v>
      </c>
      <c r="H69" s="22" t="s">
        <v>138</v>
      </c>
      <c r="I69" s="22">
        <v>3928</v>
      </c>
      <c r="J69" s="5">
        <v>5.8255971925600001</v>
      </c>
      <c r="K69" s="1">
        <f t="shared" si="8"/>
        <v>0.76534045229709291</v>
      </c>
      <c r="L69" s="1">
        <v>-45.5991</v>
      </c>
      <c r="N69" s="5">
        <v>1.5759270372500001</v>
      </c>
      <c r="S69" s="1">
        <v>0.19753610652077463</v>
      </c>
      <c r="X69">
        <v>-45.5991</v>
      </c>
      <c r="AC69" s="49">
        <v>0</v>
      </c>
      <c r="AH69" s="70">
        <f t="shared" si="9"/>
        <v>0</v>
      </c>
    </row>
    <row r="70" spans="7:34" x14ac:dyDescent="0.25">
      <c r="G70" s="22">
        <v>69</v>
      </c>
      <c r="H70" s="22" t="s">
        <v>138</v>
      </c>
      <c r="I70" s="22">
        <v>3933</v>
      </c>
      <c r="J70" s="5">
        <v>19.547531966600001</v>
      </c>
      <c r="K70" s="1">
        <f t="shared" si="8"/>
        <v>1.2910919320158252</v>
      </c>
      <c r="L70" s="1">
        <v>-45.596294</v>
      </c>
      <c r="N70" s="5">
        <v>1.6563239164600001</v>
      </c>
      <c r="S70" s="1">
        <v>0.21914527289259333</v>
      </c>
      <c r="X70">
        <v>-45.596294</v>
      </c>
      <c r="AC70" s="49">
        <v>0</v>
      </c>
      <c r="AH70" s="70">
        <f t="shared" si="9"/>
        <v>0</v>
      </c>
    </row>
    <row r="71" spans="7:34" x14ac:dyDescent="0.25">
      <c r="G71" s="22">
        <v>70</v>
      </c>
      <c r="H71" s="22" t="s">
        <v>138</v>
      </c>
      <c r="I71" s="22">
        <v>3929</v>
      </c>
      <c r="J71" s="5">
        <v>4.5692678312000004</v>
      </c>
      <c r="K71" s="1">
        <f t="shared" si="8"/>
        <v>0.65984661531181166</v>
      </c>
      <c r="L71" s="1">
        <v>-45.598663999999999</v>
      </c>
      <c r="N71" s="5">
        <v>1.72661163468</v>
      </c>
      <c r="S71" s="1">
        <v>0.23719466305509854</v>
      </c>
      <c r="X71">
        <v>-45.598663999999999</v>
      </c>
      <c r="AC71" s="49">
        <v>0</v>
      </c>
      <c r="AH71" s="70">
        <f t="shared" si="9"/>
        <v>0</v>
      </c>
    </row>
    <row r="72" spans="7:34" x14ac:dyDescent="0.25">
      <c r="G72" s="22">
        <v>71</v>
      </c>
      <c r="H72" s="22" t="s">
        <v>141</v>
      </c>
      <c r="I72" s="22">
        <v>6948</v>
      </c>
      <c r="J72" s="5">
        <v>13.381326118800001</v>
      </c>
      <c r="K72" s="1">
        <f t="shared" si="8"/>
        <v>1.1264991551013466</v>
      </c>
      <c r="L72" s="1">
        <v>-36.265861000000001</v>
      </c>
      <c r="N72" s="5">
        <v>1.7521289463700001</v>
      </c>
      <c r="S72" s="1">
        <v>0.24356606452398041</v>
      </c>
      <c r="X72">
        <v>-36.265861000000001</v>
      </c>
      <c r="AC72" s="49">
        <v>2</v>
      </c>
      <c r="AH72" s="70">
        <f t="shared" si="9"/>
        <v>0.47712125471966244</v>
      </c>
    </row>
    <row r="73" spans="7:34" x14ac:dyDescent="0.25">
      <c r="G73" s="22">
        <v>72</v>
      </c>
      <c r="H73" s="22" t="s">
        <v>143</v>
      </c>
      <c r="I73" s="22">
        <v>1545</v>
      </c>
      <c r="J73" s="5">
        <v>10.1930582754</v>
      </c>
      <c r="K73" s="1">
        <f t="shared" si="8"/>
        <v>1.0083045071524805</v>
      </c>
      <c r="L73" s="1">
        <v>-46.957366</v>
      </c>
      <c r="N73" s="5">
        <v>1.82388586679</v>
      </c>
      <c r="S73" s="1">
        <v>0.26099765801972108</v>
      </c>
      <c r="X73">
        <v>-46.957366</v>
      </c>
      <c r="AC73" s="49">
        <v>0</v>
      </c>
      <c r="AH73" s="70">
        <f t="shared" si="9"/>
        <v>0</v>
      </c>
    </row>
    <row r="74" spans="7:34" x14ac:dyDescent="0.25">
      <c r="G74" s="22">
        <v>73</v>
      </c>
      <c r="H74" s="22" t="s">
        <v>144</v>
      </c>
      <c r="I74" s="22">
        <v>2952</v>
      </c>
      <c r="J74" s="5">
        <v>740.23380537699995</v>
      </c>
      <c r="K74" s="1">
        <f t="shared" si="8"/>
        <v>2.8693689147950883</v>
      </c>
      <c r="L74" s="1">
        <v>-45.991791999999997</v>
      </c>
      <c r="N74" s="5">
        <v>1.86494335906</v>
      </c>
      <c r="S74" s="1">
        <v>0.27066564621374728</v>
      </c>
      <c r="X74">
        <v>-45.991791999999997</v>
      </c>
      <c r="AC74" s="49">
        <v>1</v>
      </c>
      <c r="AH74" s="70">
        <f t="shared" si="9"/>
        <v>0.3010299956639812</v>
      </c>
    </row>
    <row r="75" spans="7:34" x14ac:dyDescent="0.25">
      <c r="G75" s="22">
        <v>74</v>
      </c>
      <c r="H75" s="22" t="s">
        <v>145</v>
      </c>
      <c r="I75" s="22">
        <v>1901</v>
      </c>
      <c r="J75" s="5">
        <v>77.061099413700006</v>
      </c>
      <c r="K75" s="1">
        <f t="shared" si="8"/>
        <v>1.8868352007047171</v>
      </c>
      <c r="L75" s="1">
        <v>-46.768889000000001</v>
      </c>
      <c r="N75" s="5">
        <v>1.8649995913999999</v>
      </c>
      <c r="S75" s="1">
        <v>0.2706787409957816</v>
      </c>
      <c r="X75">
        <v>-46.768889000000001</v>
      </c>
      <c r="AC75" s="49">
        <v>0</v>
      </c>
      <c r="AH75" s="70">
        <f t="shared" si="9"/>
        <v>0</v>
      </c>
    </row>
    <row r="76" spans="7:34" x14ac:dyDescent="0.25">
      <c r="G76" s="22">
        <v>75</v>
      </c>
      <c r="H76" s="22" t="s">
        <v>147</v>
      </c>
      <c r="I76" s="22">
        <v>1548</v>
      </c>
      <c r="J76" s="5">
        <v>7.3904645268799998</v>
      </c>
      <c r="K76" s="1">
        <f t="shared" si="8"/>
        <v>0.86867173678729226</v>
      </c>
      <c r="L76" s="1">
        <v>-46.953113999999999</v>
      </c>
      <c r="N76" s="5">
        <v>1.87573123278</v>
      </c>
      <c r="S76" s="1">
        <v>0.27317060990516373</v>
      </c>
      <c r="X76">
        <v>-46.953113999999999</v>
      </c>
      <c r="AC76" s="49">
        <v>0</v>
      </c>
      <c r="AH76" s="70">
        <f t="shared" si="9"/>
        <v>0</v>
      </c>
    </row>
    <row r="77" spans="7:34" x14ac:dyDescent="0.25">
      <c r="G77" s="22">
        <v>76</v>
      </c>
      <c r="H77" s="22" t="s">
        <v>148</v>
      </c>
      <c r="I77" s="22">
        <v>7242</v>
      </c>
      <c r="J77" s="5">
        <v>70.529010869000004</v>
      </c>
      <c r="K77" s="1">
        <f t="shared" si="8"/>
        <v>1.8483677931435181</v>
      </c>
      <c r="L77" s="1">
        <v>-36.034221000000002</v>
      </c>
      <c r="N77" s="5">
        <v>1.9039368242800001</v>
      </c>
      <c r="S77" s="1">
        <v>0.27965253369037724</v>
      </c>
      <c r="X77">
        <v>-36.034221000000002</v>
      </c>
      <c r="AC77" s="49">
        <v>0</v>
      </c>
      <c r="AH77" s="70">
        <f t="shared" si="9"/>
        <v>0</v>
      </c>
    </row>
    <row r="78" spans="7:34" x14ac:dyDescent="0.25">
      <c r="G78" s="22">
        <v>77</v>
      </c>
      <c r="H78" s="22" t="s">
        <v>149</v>
      </c>
      <c r="I78" s="22">
        <v>7217</v>
      </c>
      <c r="J78" s="5">
        <v>27721.148711900001</v>
      </c>
      <c r="K78" s="1">
        <f t="shared" si="8"/>
        <v>4.4428112226534422</v>
      </c>
      <c r="L78" s="1">
        <v>-36.194194000000003</v>
      </c>
      <c r="N78" s="5">
        <v>1.9150254842500001</v>
      </c>
      <c r="S78" s="1">
        <v>0.28217455772788358</v>
      </c>
      <c r="X78">
        <v>-36.194194000000003</v>
      </c>
      <c r="AC78" s="49">
        <v>2</v>
      </c>
      <c r="AH78" s="70">
        <f t="shared" si="9"/>
        <v>0.47712125471966244</v>
      </c>
    </row>
    <row r="79" spans="7:34" x14ac:dyDescent="0.25">
      <c r="G79" s="22">
        <v>78</v>
      </c>
      <c r="H79" s="22" t="s">
        <v>152</v>
      </c>
      <c r="I79" s="22">
        <v>6964</v>
      </c>
      <c r="J79" s="5">
        <v>7.7466881004000001</v>
      </c>
      <c r="K79" s="1">
        <f t="shared" si="8"/>
        <v>0.88911607061729281</v>
      </c>
      <c r="L79" s="1">
        <v>-36.233494</v>
      </c>
      <c r="N79" s="5">
        <v>2.0159807994499999</v>
      </c>
      <c r="S79" s="1">
        <v>0.30448639149738449</v>
      </c>
      <c r="X79">
        <v>-36.233494</v>
      </c>
      <c r="AC79" s="49">
        <v>1</v>
      </c>
      <c r="AH79" s="70">
        <f t="shared" si="9"/>
        <v>0.3010299956639812</v>
      </c>
    </row>
    <row r="80" spans="7:34" x14ac:dyDescent="0.25">
      <c r="G80" s="22">
        <v>79</v>
      </c>
      <c r="H80" s="22" t="s">
        <v>154</v>
      </c>
      <c r="I80" s="22">
        <v>465</v>
      </c>
      <c r="J80" s="5">
        <v>528.80978546699998</v>
      </c>
      <c r="K80" s="1">
        <f t="shared" si="8"/>
        <v>2.7232994830415027</v>
      </c>
      <c r="L80" s="1">
        <v>-36.180055000000003</v>
      </c>
      <c r="N80" s="5">
        <v>2.0177772276199999</v>
      </c>
      <c r="S80" s="1">
        <v>0.30487321633303893</v>
      </c>
      <c r="X80">
        <v>-36.180055000000003</v>
      </c>
      <c r="AC80" s="49">
        <v>5</v>
      </c>
      <c r="AH80" s="70">
        <f t="shared" si="9"/>
        <v>0.77815125038364363</v>
      </c>
    </row>
    <row r="81" spans="7:34" x14ac:dyDescent="0.25">
      <c r="G81" s="22">
        <v>80</v>
      </c>
      <c r="H81" s="22" t="s">
        <v>156</v>
      </c>
      <c r="I81" s="22">
        <v>6971</v>
      </c>
      <c r="J81" s="5">
        <v>45.836604298700003</v>
      </c>
      <c r="K81" s="1">
        <f t="shared" si="8"/>
        <v>1.6612124364252669</v>
      </c>
      <c r="L81" s="1">
        <v>-36.234264000000003</v>
      </c>
      <c r="N81" s="5">
        <v>2.02717980137</v>
      </c>
      <c r="S81" s="1">
        <v>0.306892270291313</v>
      </c>
      <c r="X81">
        <v>-36.234264000000003</v>
      </c>
      <c r="AC81" s="49">
        <v>1</v>
      </c>
      <c r="AH81" s="70">
        <f t="shared" si="9"/>
        <v>0.3010299956639812</v>
      </c>
    </row>
    <row r="82" spans="7:34" x14ac:dyDescent="0.25">
      <c r="G82" s="22">
        <v>81</v>
      </c>
      <c r="H82" s="22" t="s">
        <v>158</v>
      </c>
      <c r="I82" s="22">
        <v>7115</v>
      </c>
      <c r="J82" s="5">
        <v>39.730915622700003</v>
      </c>
      <c r="K82" s="1">
        <f t="shared" si="8"/>
        <v>1.5991285737466299</v>
      </c>
      <c r="L82" s="1">
        <v>-36.161583</v>
      </c>
      <c r="N82" s="5">
        <v>2.0622363524799998</v>
      </c>
      <c r="S82" s="1">
        <v>0.31433843820039387</v>
      </c>
      <c r="X82">
        <v>-36.161583</v>
      </c>
      <c r="AC82" s="49">
        <v>1</v>
      </c>
      <c r="AH82" s="70">
        <f t="shared" si="9"/>
        <v>0.3010299956639812</v>
      </c>
    </row>
    <row r="83" spans="7:34" x14ac:dyDescent="0.25">
      <c r="G83" s="22">
        <v>82</v>
      </c>
      <c r="H83" s="22" t="s">
        <v>160</v>
      </c>
      <c r="I83" s="22">
        <v>6991</v>
      </c>
      <c r="J83" s="5">
        <v>20.596260280900001</v>
      </c>
      <c r="K83" s="1">
        <f t="shared" si="8"/>
        <v>1.3137883714948924</v>
      </c>
      <c r="L83" s="1">
        <v>-36.218013999999997</v>
      </c>
      <c r="N83" s="5">
        <v>2.0754822040300001</v>
      </c>
      <c r="S83" s="1">
        <v>0.3171190139252319</v>
      </c>
      <c r="X83">
        <v>-36.218013999999997</v>
      </c>
      <c r="AC83" s="49">
        <v>1</v>
      </c>
      <c r="AH83" s="70">
        <f t="shared" si="9"/>
        <v>0.3010299956639812</v>
      </c>
    </row>
    <row r="84" spans="7:34" x14ac:dyDescent="0.25">
      <c r="G84" s="22">
        <v>83</v>
      </c>
      <c r="H84" s="22" t="s">
        <v>162</v>
      </c>
      <c r="I84" s="22">
        <v>466</v>
      </c>
      <c r="J84" s="5">
        <v>12.3881415311</v>
      </c>
      <c r="K84" s="1">
        <f t="shared" si="8"/>
        <v>1.0930061584077577</v>
      </c>
      <c r="L84" s="1">
        <v>-36.165179999999999</v>
      </c>
      <c r="N84" s="5">
        <v>2.2134276797900001</v>
      </c>
      <c r="S84" s="1">
        <v>0.34506533666895078</v>
      </c>
      <c r="X84">
        <v>-36.165179999999999</v>
      </c>
      <c r="AC84" s="49">
        <v>1</v>
      </c>
      <c r="AH84" s="70">
        <f t="shared" si="9"/>
        <v>0.3010299956639812</v>
      </c>
    </row>
    <row r="85" spans="7:34" x14ac:dyDescent="0.25">
      <c r="G85" s="22">
        <v>84</v>
      </c>
      <c r="H85" s="22" t="s">
        <v>164</v>
      </c>
      <c r="I85" s="22">
        <v>7146</v>
      </c>
      <c r="J85" s="5">
        <v>6.6298388048400003</v>
      </c>
      <c r="K85" s="1">
        <f t="shared" si="8"/>
        <v>0.82150296927663724</v>
      </c>
      <c r="L85" s="1">
        <v>-36.142921999999999</v>
      </c>
      <c r="N85" s="5">
        <v>2.2747647031099998</v>
      </c>
      <c r="S85" s="1">
        <v>0.35693648080595874</v>
      </c>
      <c r="X85">
        <v>-36.142921999999999</v>
      </c>
      <c r="AC85" s="49">
        <v>0</v>
      </c>
      <c r="AH85" s="70">
        <f t="shared" si="9"/>
        <v>0</v>
      </c>
    </row>
    <row r="86" spans="7:34" x14ac:dyDescent="0.25">
      <c r="G86" s="22">
        <v>85</v>
      </c>
      <c r="H86" s="22" t="s">
        <v>166</v>
      </c>
      <c r="I86" s="22">
        <v>6983</v>
      </c>
      <c r="J86" s="5">
        <v>62.298910532599997</v>
      </c>
      <c r="K86" s="1">
        <f t="shared" si="8"/>
        <v>1.7944804518948489</v>
      </c>
      <c r="L86" s="1">
        <v>-36.220652000000001</v>
      </c>
      <c r="N86" s="5">
        <v>2.2964421243599999</v>
      </c>
      <c r="S86" s="1">
        <v>0.36105550466889247</v>
      </c>
      <c r="X86">
        <v>-36.220652000000001</v>
      </c>
      <c r="AC86" s="49">
        <v>1</v>
      </c>
      <c r="AH86" s="70">
        <f t="shared" si="9"/>
        <v>0.3010299956639812</v>
      </c>
    </row>
    <row r="87" spans="7:34" x14ac:dyDescent="0.25">
      <c r="G87" s="22">
        <v>86</v>
      </c>
      <c r="H87" s="22" t="s">
        <v>168</v>
      </c>
      <c r="I87" s="22">
        <v>7225</v>
      </c>
      <c r="J87" s="5">
        <v>27.396758081600002</v>
      </c>
      <c r="K87" s="1">
        <f t="shared" si="8"/>
        <v>1.4376991748433312</v>
      </c>
      <c r="L87" s="1">
        <v>-36.046154000000001</v>
      </c>
      <c r="N87" s="5">
        <v>2.3182020938900001</v>
      </c>
      <c r="S87" s="1">
        <v>0.3651512937653924</v>
      </c>
      <c r="X87">
        <v>-36.046154000000001</v>
      </c>
      <c r="AC87" s="49">
        <v>0</v>
      </c>
      <c r="AH87" s="70">
        <f t="shared" si="9"/>
        <v>0</v>
      </c>
    </row>
    <row r="88" spans="7:34" x14ac:dyDescent="0.25">
      <c r="G88" s="22">
        <v>87</v>
      </c>
      <c r="H88" s="4" t="s">
        <v>169</v>
      </c>
      <c r="I88" s="4">
        <v>6871</v>
      </c>
      <c r="J88" s="5">
        <v>11.8590477022</v>
      </c>
      <c r="K88" s="1">
        <f t="shared" si="8"/>
        <v>1.074049815985693</v>
      </c>
      <c r="L88" s="1">
        <v>-36.346848000000001</v>
      </c>
      <c r="N88" s="5">
        <v>2.6605997234499998</v>
      </c>
      <c r="S88" s="1">
        <v>0.42497954160405643</v>
      </c>
      <c r="X88">
        <v>-36.346848000000001</v>
      </c>
      <c r="AC88" s="49">
        <v>0</v>
      </c>
      <c r="AH88" s="70">
        <f t="shared" si="9"/>
        <v>0</v>
      </c>
    </row>
    <row r="89" spans="7:34" x14ac:dyDescent="0.25">
      <c r="G89" s="22">
        <v>88</v>
      </c>
      <c r="H89" s="4" t="s">
        <v>170</v>
      </c>
      <c r="I89" s="4">
        <v>6886</v>
      </c>
      <c r="J89" s="5">
        <v>9.0184931997</v>
      </c>
      <c r="K89" s="1">
        <f t="shared" si="8"/>
        <v>0.95513398214056788</v>
      </c>
      <c r="L89" s="1">
        <v>-36.332684999999998</v>
      </c>
      <c r="N89" s="5">
        <v>2.8236408222499998</v>
      </c>
      <c r="S89" s="1">
        <v>0.45080945199888239</v>
      </c>
      <c r="X89">
        <v>-36.332684999999998</v>
      </c>
      <c r="AC89" s="49">
        <v>0</v>
      </c>
      <c r="AH89" s="70">
        <f t="shared" si="9"/>
        <v>0</v>
      </c>
    </row>
    <row r="90" spans="7:34" x14ac:dyDescent="0.25">
      <c r="G90" s="22">
        <v>89</v>
      </c>
      <c r="H90" s="22" t="s">
        <v>171</v>
      </c>
      <c r="I90" s="22">
        <v>6945</v>
      </c>
      <c r="J90" s="5">
        <v>6.68553619394</v>
      </c>
      <c r="K90" s="1">
        <f t="shared" si="8"/>
        <v>0.82513624431766663</v>
      </c>
      <c r="L90" s="1">
        <v>-36.255338000000002</v>
      </c>
      <c r="N90" s="5">
        <v>2.8349257675200001</v>
      </c>
      <c r="S90" s="1">
        <v>0.45254169138464889</v>
      </c>
      <c r="X90">
        <v>-36.255338000000002</v>
      </c>
      <c r="AC90" s="49">
        <v>0</v>
      </c>
      <c r="AH90" s="70">
        <f t="shared" si="9"/>
        <v>0</v>
      </c>
    </row>
    <row r="91" spans="7:34" x14ac:dyDescent="0.25">
      <c r="G91" s="22">
        <v>90</v>
      </c>
      <c r="H91" s="22" t="s">
        <v>173</v>
      </c>
      <c r="I91" s="22">
        <v>8120</v>
      </c>
      <c r="J91" s="5">
        <v>11.478321472399999</v>
      </c>
      <c r="K91" s="1">
        <f t="shared" si="8"/>
        <v>1.0598783838309003</v>
      </c>
      <c r="L91" s="1">
        <v>-35.154179999999997</v>
      </c>
      <c r="N91" s="5">
        <v>2.8686824202599999</v>
      </c>
      <c r="S91" s="1">
        <v>0.45768247199545509</v>
      </c>
      <c r="X91">
        <v>-35.154179999999997</v>
      </c>
      <c r="AC91" s="49">
        <v>2</v>
      </c>
      <c r="AH91" s="70">
        <f t="shared" si="9"/>
        <v>0.47712125471966244</v>
      </c>
    </row>
    <row r="92" spans="7:34" x14ac:dyDescent="0.25">
      <c r="G92" s="22">
        <v>91</v>
      </c>
      <c r="H92" s="22" t="s">
        <v>175</v>
      </c>
      <c r="I92" s="22">
        <v>3964</v>
      </c>
      <c r="J92" s="5">
        <v>7.8078233582800003</v>
      </c>
      <c r="K92" s="1">
        <f t="shared" si="8"/>
        <v>0.89252997942912138</v>
      </c>
      <c r="L92" s="1">
        <v>-45.579298000000001</v>
      </c>
      <c r="N92" s="5">
        <v>2.9247284716999999</v>
      </c>
      <c r="S92" s="1">
        <v>0.46608555290841197</v>
      </c>
      <c r="X92">
        <v>-45.579298000000001</v>
      </c>
      <c r="AC92" s="49">
        <v>0</v>
      </c>
      <c r="AH92" s="70">
        <f t="shared" si="9"/>
        <v>0</v>
      </c>
    </row>
    <row r="93" spans="7:34" x14ac:dyDescent="0.25">
      <c r="G93" s="22">
        <v>92</v>
      </c>
      <c r="H93" s="22" t="s">
        <v>177</v>
      </c>
      <c r="I93" s="22">
        <v>213</v>
      </c>
      <c r="J93" s="5">
        <v>48.170017394799999</v>
      </c>
      <c r="K93" s="1">
        <f t="shared" si="8"/>
        <v>1.6827768031436698</v>
      </c>
      <c r="L93" s="1">
        <v>-45.585512000000001</v>
      </c>
      <c r="N93" s="5">
        <v>3.0704065009899999</v>
      </c>
      <c r="S93" s="1">
        <v>0.48719587692666694</v>
      </c>
      <c r="X93">
        <v>-45.585512000000001</v>
      </c>
      <c r="AC93" s="49">
        <v>0</v>
      </c>
      <c r="AH93" s="70">
        <f t="shared" si="9"/>
        <v>0</v>
      </c>
    </row>
    <row r="94" spans="7:34" x14ac:dyDescent="0.25">
      <c r="G94" s="22">
        <v>93</v>
      </c>
      <c r="H94" s="22" t="s">
        <v>179</v>
      </c>
      <c r="I94" s="22">
        <v>5086</v>
      </c>
      <c r="J94" s="5">
        <v>6.3130447184899996</v>
      </c>
      <c r="K94" s="1">
        <f t="shared" si="8"/>
        <v>0.80023886566580804</v>
      </c>
      <c r="L94" s="1">
        <v>-41.267499999999998</v>
      </c>
      <c r="N94" s="5">
        <v>3.09294804467</v>
      </c>
      <c r="S94" s="1">
        <v>0.49037262478732457</v>
      </c>
      <c r="X94">
        <v>-41.267499999999998</v>
      </c>
      <c r="AC94" s="49">
        <v>2</v>
      </c>
      <c r="AH94" s="70">
        <f t="shared" si="9"/>
        <v>0.47712125471966244</v>
      </c>
    </row>
    <row r="95" spans="7:34" x14ac:dyDescent="0.25">
      <c r="G95" s="22">
        <v>94</v>
      </c>
      <c r="H95" s="22" t="s">
        <v>181</v>
      </c>
      <c r="I95" s="22">
        <v>6089</v>
      </c>
      <c r="J95" s="5">
        <v>9.7212482984600008</v>
      </c>
      <c r="K95" s="1">
        <f t="shared" si="8"/>
        <v>0.98772203594728814</v>
      </c>
      <c r="L95" s="1">
        <v>-37.214097000000002</v>
      </c>
      <c r="N95" s="5">
        <v>3.30217452075</v>
      </c>
      <c r="S95" s="1">
        <v>0.51880002210539911</v>
      </c>
      <c r="X95">
        <v>-37.214097000000002</v>
      </c>
      <c r="AC95" s="49">
        <v>2</v>
      </c>
      <c r="AH95" s="70">
        <f t="shared" si="9"/>
        <v>0.47712125471966244</v>
      </c>
    </row>
    <row r="96" spans="7:34" x14ac:dyDescent="0.25">
      <c r="G96" s="22">
        <v>95</v>
      </c>
      <c r="H96" s="22" t="s">
        <v>183</v>
      </c>
      <c r="I96" s="22">
        <v>208</v>
      </c>
      <c r="J96" s="5">
        <v>8.1984605568200006</v>
      </c>
      <c r="K96" s="1">
        <f t="shared" si="8"/>
        <v>0.91373231159786983</v>
      </c>
      <c r="L96" s="1">
        <v>-45.590361000000001</v>
      </c>
      <c r="N96" s="5">
        <v>3.3151011273100002</v>
      </c>
      <c r="S96" s="1">
        <v>0.52049678111569997</v>
      </c>
      <c r="X96">
        <v>-45.590361000000001</v>
      </c>
      <c r="AC96" s="49">
        <v>1</v>
      </c>
      <c r="AH96" s="70">
        <f t="shared" si="9"/>
        <v>0.3010299956639812</v>
      </c>
    </row>
    <row r="97" spans="7:34" x14ac:dyDescent="0.25">
      <c r="G97" s="22">
        <v>96</v>
      </c>
      <c r="H97" s="22" t="s">
        <v>185</v>
      </c>
      <c r="I97" s="22">
        <v>1785</v>
      </c>
      <c r="J97" s="5">
        <v>7.3709271950700002</v>
      </c>
      <c r="K97" s="1">
        <f t="shared" si="8"/>
        <v>0.86752212155986974</v>
      </c>
      <c r="L97" s="1">
        <v>-46.821595000000002</v>
      </c>
      <c r="N97" s="9">
        <v>3.4480182215299999</v>
      </c>
      <c r="S97" s="1">
        <v>0.53756955224809888</v>
      </c>
      <c r="X97">
        <v>-46.821595000000002</v>
      </c>
      <c r="AC97" s="49">
        <v>0</v>
      </c>
      <c r="AH97" s="70">
        <f t="shared" si="9"/>
        <v>0</v>
      </c>
    </row>
    <row r="98" spans="7:34" x14ac:dyDescent="0.25">
      <c r="G98" s="22">
        <v>97</v>
      </c>
      <c r="H98" s="22" t="s">
        <v>186</v>
      </c>
      <c r="I98" s="22">
        <v>499</v>
      </c>
      <c r="J98" s="5">
        <v>489.91784999999999</v>
      </c>
      <c r="K98" s="1">
        <f t="shared" si="8"/>
        <v>2.6901232631249905</v>
      </c>
      <c r="L98" s="1">
        <v>-35.962958</v>
      </c>
      <c r="N98" s="5">
        <v>3.7442715743499999</v>
      </c>
      <c r="S98" s="1">
        <v>0.57336734085780894</v>
      </c>
      <c r="X98">
        <v>-35.962958</v>
      </c>
      <c r="AC98" s="49">
        <v>1</v>
      </c>
      <c r="AH98" s="70">
        <f t="shared" si="9"/>
        <v>0.3010299956639812</v>
      </c>
    </row>
    <row r="99" spans="7:34" x14ac:dyDescent="0.25">
      <c r="G99" s="22">
        <v>98</v>
      </c>
      <c r="H99" s="22" t="s">
        <v>188</v>
      </c>
      <c r="I99" s="22">
        <v>1680</v>
      </c>
      <c r="J99" s="5">
        <v>24.074247797400002</v>
      </c>
      <c r="K99" s="1">
        <f t="shared" si="8"/>
        <v>1.3815527264282674</v>
      </c>
      <c r="L99" s="1">
        <v>-46.866680000000002</v>
      </c>
      <c r="N99" s="5">
        <v>3.7649819550800001</v>
      </c>
      <c r="S99" s="1">
        <v>0.57576289904190858</v>
      </c>
      <c r="X99">
        <v>-46.866680000000002</v>
      </c>
      <c r="AC99" s="49">
        <v>3</v>
      </c>
      <c r="AH99" s="70">
        <f t="shared" si="9"/>
        <v>0.6020599913279624</v>
      </c>
    </row>
    <row r="100" spans="7:34" x14ac:dyDescent="0.25">
      <c r="G100" s="22">
        <v>99</v>
      </c>
      <c r="H100" s="22" t="s">
        <v>190</v>
      </c>
      <c r="I100" s="22">
        <v>3418</v>
      </c>
      <c r="J100" s="5">
        <v>5.5795214412999998</v>
      </c>
      <c r="K100" s="1">
        <f t="shared" si="8"/>
        <v>0.74659695085236333</v>
      </c>
      <c r="L100" s="1">
        <v>-45.795734000000003</v>
      </c>
      <c r="N100" s="5">
        <v>3.9125772076100001</v>
      </c>
      <c r="S100" s="1">
        <v>0.59246292065243378</v>
      </c>
      <c r="X100">
        <v>-45.795734000000003</v>
      </c>
      <c r="AC100" s="49">
        <v>0</v>
      </c>
      <c r="AH100" s="70">
        <f t="shared" si="9"/>
        <v>0</v>
      </c>
    </row>
    <row r="101" spans="7:34" x14ac:dyDescent="0.25">
      <c r="G101" s="22">
        <v>100</v>
      </c>
      <c r="H101" s="22" t="s">
        <v>191</v>
      </c>
      <c r="I101" s="22">
        <v>5936</v>
      </c>
      <c r="J101" s="5">
        <v>9.8275574997100001</v>
      </c>
      <c r="K101" s="1">
        <f t="shared" si="8"/>
        <v>0.99244559349784656</v>
      </c>
      <c r="L101" s="1">
        <v>-38.020277999999998</v>
      </c>
      <c r="N101" s="5">
        <v>4.0359435012400002</v>
      </c>
      <c r="S101" s="1">
        <v>0.60594507796342401</v>
      </c>
      <c r="X101">
        <v>-38.020277999999998</v>
      </c>
      <c r="AC101" s="49">
        <v>3</v>
      </c>
      <c r="AH101" s="70">
        <f t="shared" si="9"/>
        <v>0.6020599913279624</v>
      </c>
    </row>
    <row r="102" spans="7:34" x14ac:dyDescent="0.25">
      <c r="G102" s="22">
        <v>101</v>
      </c>
      <c r="H102" s="22" t="s">
        <v>192</v>
      </c>
      <c r="I102" s="22">
        <v>3514</v>
      </c>
      <c r="J102" s="5">
        <v>167.56770873799999</v>
      </c>
      <c r="K102" s="1">
        <f t="shared" si="8"/>
        <v>2.2241903313106164</v>
      </c>
      <c r="L102" s="1">
        <v>-45.779611000000003</v>
      </c>
      <c r="N102" s="5">
        <v>4.1468927313400004</v>
      </c>
      <c r="S102" s="1">
        <v>0.61772280151071624</v>
      </c>
      <c r="X102">
        <v>-45.779611000000003</v>
      </c>
      <c r="AC102" s="49">
        <v>3</v>
      </c>
      <c r="AH102" s="70">
        <f t="shared" si="9"/>
        <v>0.6020599913279624</v>
      </c>
    </row>
    <row r="103" spans="7:34" x14ac:dyDescent="0.25">
      <c r="G103" s="22">
        <v>102</v>
      </c>
      <c r="H103" s="22" t="s">
        <v>194</v>
      </c>
      <c r="I103" s="22">
        <v>1621</v>
      </c>
      <c r="J103" s="5">
        <v>6.5267075867499997</v>
      </c>
      <c r="K103" s="1">
        <f t="shared" si="8"/>
        <v>0.81469415562447611</v>
      </c>
      <c r="L103" s="1">
        <v>-46.907679999999999</v>
      </c>
      <c r="N103" s="5">
        <v>4.15722733531</v>
      </c>
      <c r="S103" s="1">
        <v>0.61880377427073707</v>
      </c>
      <c r="X103">
        <v>-46.907679999999999</v>
      </c>
      <c r="AC103" s="49">
        <v>2</v>
      </c>
      <c r="AH103" s="70">
        <f t="shared" si="9"/>
        <v>0.47712125471966244</v>
      </c>
    </row>
    <row r="104" spans="7:34" x14ac:dyDescent="0.25">
      <c r="G104" s="22">
        <v>103</v>
      </c>
      <c r="H104" s="22" t="s">
        <v>195</v>
      </c>
      <c r="I104" s="22">
        <v>1706</v>
      </c>
      <c r="J104" s="5">
        <v>30.203491991300002</v>
      </c>
      <c r="K104" s="1">
        <f t="shared" si="8"/>
        <v>1.4800571570260443</v>
      </c>
      <c r="L104" s="1">
        <v>-46.848528000000002</v>
      </c>
      <c r="N104" s="5">
        <v>4.3894167880400001</v>
      </c>
      <c r="S104" s="1">
        <v>0.64240682034188978</v>
      </c>
      <c r="X104">
        <v>-46.848528000000002</v>
      </c>
      <c r="AC104" s="49">
        <v>0</v>
      </c>
      <c r="AH104" s="70">
        <f t="shared" si="9"/>
        <v>0</v>
      </c>
    </row>
    <row r="105" spans="7:34" x14ac:dyDescent="0.25">
      <c r="G105" s="22">
        <v>104</v>
      </c>
      <c r="H105" s="22" t="s">
        <v>197</v>
      </c>
      <c r="I105" s="22">
        <v>3970</v>
      </c>
      <c r="J105" s="5">
        <v>10.6117727294</v>
      </c>
      <c r="K105" s="1">
        <f t="shared" si="8"/>
        <v>1.0257879401960419</v>
      </c>
      <c r="L105" s="1">
        <v>-45.566074</v>
      </c>
      <c r="N105" s="5">
        <v>4.4790008981899998</v>
      </c>
      <c r="S105" s="1">
        <v>0.65118114953531558</v>
      </c>
      <c r="X105">
        <v>-45.566074</v>
      </c>
      <c r="AC105" s="49">
        <v>0</v>
      </c>
      <c r="AH105" s="70">
        <f t="shared" si="9"/>
        <v>0</v>
      </c>
    </row>
    <row r="106" spans="7:34" x14ac:dyDescent="0.25">
      <c r="G106" s="22">
        <v>105</v>
      </c>
      <c r="H106" s="22" t="s">
        <v>198</v>
      </c>
      <c r="I106" s="22">
        <v>3968</v>
      </c>
      <c r="J106" s="5">
        <v>45.131470105699997</v>
      </c>
      <c r="K106" s="1">
        <f t="shared" si="8"/>
        <v>1.6544794803935046</v>
      </c>
      <c r="L106" s="1">
        <v>-45.571783000000003</v>
      </c>
      <c r="N106" s="5">
        <v>4.5249743686299997</v>
      </c>
      <c r="S106" s="1">
        <v>0.65561612352043064</v>
      </c>
      <c r="X106">
        <v>-45.571783000000003</v>
      </c>
      <c r="AC106" s="49">
        <v>0</v>
      </c>
      <c r="AH106" s="70">
        <f t="shared" si="9"/>
        <v>0</v>
      </c>
    </row>
    <row r="107" spans="7:34" x14ac:dyDescent="0.25">
      <c r="G107" s="22">
        <v>106</v>
      </c>
      <c r="H107" s="22" t="s">
        <v>199</v>
      </c>
      <c r="I107" s="22">
        <v>960</v>
      </c>
      <c r="J107" s="5">
        <v>10.7811875467</v>
      </c>
      <c r="K107" s="1">
        <f t="shared" si="8"/>
        <v>1.0326666009780985</v>
      </c>
      <c r="L107" s="1">
        <v>-47.202683999999998</v>
      </c>
      <c r="N107" s="5">
        <v>4.5692678312000004</v>
      </c>
      <c r="S107" s="1">
        <v>0.65984661531181166</v>
      </c>
      <c r="X107">
        <v>-47.202683999999998</v>
      </c>
      <c r="AC107" s="49">
        <v>0</v>
      </c>
      <c r="AH107" s="70">
        <f t="shared" si="9"/>
        <v>0</v>
      </c>
    </row>
    <row r="108" spans="7:34" x14ac:dyDescent="0.25">
      <c r="G108" s="22">
        <v>107</v>
      </c>
      <c r="H108" s="22" t="s">
        <v>200</v>
      </c>
      <c r="I108" s="22">
        <v>5525</v>
      </c>
      <c r="J108" s="5">
        <v>1904.8965579600001</v>
      </c>
      <c r="K108" s="1">
        <f t="shared" si="8"/>
        <v>3.2798713970578772</v>
      </c>
      <c r="L108" s="1">
        <v>-40.857111000000003</v>
      </c>
      <c r="N108" s="5">
        <v>4.6707567915499997</v>
      </c>
      <c r="S108" s="1">
        <v>0.66938725396350807</v>
      </c>
      <c r="X108">
        <v>-40.857111000000003</v>
      </c>
      <c r="AC108" s="49">
        <v>9</v>
      </c>
      <c r="AH108" s="70">
        <f t="shared" si="9"/>
        <v>1</v>
      </c>
    </row>
    <row r="109" spans="7:34" x14ac:dyDescent="0.25">
      <c r="G109" s="22">
        <v>108</v>
      </c>
      <c r="H109" s="22" t="s">
        <v>202</v>
      </c>
      <c r="I109" s="22">
        <v>6237</v>
      </c>
      <c r="J109" s="5">
        <v>7.1890578733000003</v>
      </c>
      <c r="K109" s="1">
        <f t="shared" si="8"/>
        <v>0.85667197977980214</v>
      </c>
      <c r="L109" s="1">
        <v>-36.924399999999999</v>
      </c>
      <c r="N109" s="5">
        <v>4.8488714747600001</v>
      </c>
      <c r="S109" s="1">
        <v>0.68564067276426222</v>
      </c>
      <c r="X109">
        <v>-36.924399999999999</v>
      </c>
      <c r="AC109" s="49">
        <v>0</v>
      </c>
      <c r="AH109" s="70">
        <f t="shared" si="9"/>
        <v>0</v>
      </c>
    </row>
    <row r="110" spans="7:34" x14ac:dyDescent="0.25">
      <c r="G110" s="22">
        <v>109</v>
      </c>
      <c r="H110" s="22" t="s">
        <v>203</v>
      </c>
      <c r="I110" s="22">
        <v>6066</v>
      </c>
      <c r="J110" s="5">
        <v>4.4790008981899998</v>
      </c>
      <c r="K110" s="1">
        <f t="shared" si="8"/>
        <v>0.65118114953531558</v>
      </c>
      <c r="L110" s="1">
        <v>-37.529944</v>
      </c>
      <c r="N110" s="5">
        <v>4.87598738303</v>
      </c>
      <c r="S110" s="1">
        <v>0.68806257317941677</v>
      </c>
      <c r="X110">
        <v>-37.529944</v>
      </c>
      <c r="AC110" s="49">
        <v>0</v>
      </c>
      <c r="AH110" s="70">
        <f t="shared" si="9"/>
        <v>0</v>
      </c>
    </row>
    <row r="111" spans="7:34" x14ac:dyDescent="0.25">
      <c r="G111" s="22">
        <v>110</v>
      </c>
      <c r="H111" s="22" t="s">
        <v>204</v>
      </c>
      <c r="I111" s="22">
        <v>6858</v>
      </c>
      <c r="J111" s="5">
        <v>2032.4973445999999</v>
      </c>
      <c r="K111" s="1">
        <f t="shared" si="8"/>
        <v>3.3080299868730823</v>
      </c>
      <c r="L111" s="1">
        <v>-36.423530999999997</v>
      </c>
      <c r="N111" s="5">
        <v>4.89234448824</v>
      </c>
      <c r="S111" s="1">
        <v>0.68951702973675655</v>
      </c>
      <c r="X111">
        <v>-36.423530999999997</v>
      </c>
      <c r="AC111" s="49">
        <v>1</v>
      </c>
      <c r="AH111" s="70">
        <f t="shared" si="9"/>
        <v>0.3010299956639812</v>
      </c>
    </row>
    <row r="112" spans="7:34" x14ac:dyDescent="0.25">
      <c r="G112" s="22">
        <v>111</v>
      </c>
      <c r="H112" s="22" t="s">
        <v>206</v>
      </c>
      <c r="I112" s="22">
        <v>1162</v>
      </c>
      <c r="J112" s="5">
        <v>21.077627593700001</v>
      </c>
      <c r="K112" s="1">
        <f t="shared" si="8"/>
        <v>1.3238217269889394</v>
      </c>
      <c r="L112" s="1">
        <v>-47.118847000000002</v>
      </c>
      <c r="N112" s="5">
        <v>4.9185421579000002</v>
      </c>
      <c r="S112" s="1">
        <v>0.69183639817393805</v>
      </c>
      <c r="X112">
        <v>-47.118847000000002</v>
      </c>
      <c r="AC112" s="49">
        <v>1</v>
      </c>
      <c r="AH112" s="70">
        <f t="shared" si="9"/>
        <v>0.3010299956639812</v>
      </c>
    </row>
    <row r="113" spans="7:34" x14ac:dyDescent="0.25">
      <c r="G113" s="22">
        <v>112</v>
      </c>
      <c r="H113" s="22" t="s">
        <v>208</v>
      </c>
      <c r="I113" s="22">
        <v>7430</v>
      </c>
      <c r="J113" s="5">
        <v>38.721670526600001</v>
      </c>
      <c r="K113" s="1">
        <f t="shared" si="8"/>
        <v>1.5879540853314567</v>
      </c>
      <c r="L113" s="1">
        <v>-35.785012999999999</v>
      </c>
      <c r="N113" s="5">
        <v>5.0667321540900003</v>
      </c>
      <c r="S113" s="1">
        <v>0.70472794650987103</v>
      </c>
      <c r="X113">
        <v>-35.785012999999999</v>
      </c>
      <c r="AC113" s="49">
        <v>9</v>
      </c>
      <c r="AH113" s="70">
        <f t="shared" si="9"/>
        <v>1</v>
      </c>
    </row>
    <row r="114" spans="7:34" x14ac:dyDescent="0.25">
      <c r="G114" s="22">
        <v>113</v>
      </c>
      <c r="H114" s="22" t="s">
        <v>209</v>
      </c>
      <c r="I114" s="22">
        <v>9152</v>
      </c>
      <c r="J114" s="5">
        <v>3079.3055476200002</v>
      </c>
      <c r="K114" s="1">
        <f t="shared" si="8"/>
        <v>3.4884527844087416</v>
      </c>
      <c r="L114" s="1">
        <v>-36.201694000000003</v>
      </c>
      <c r="N114" s="5">
        <v>5.0722093074999997</v>
      </c>
      <c r="S114" s="1">
        <v>0.70519716664353105</v>
      </c>
      <c r="X114">
        <v>-36.201694000000003</v>
      </c>
      <c r="AC114" s="49">
        <v>6</v>
      </c>
      <c r="AH114" s="70">
        <f t="shared" si="9"/>
        <v>0.84509804001425681</v>
      </c>
    </row>
    <row r="115" spans="7:34" x14ac:dyDescent="0.25">
      <c r="G115" s="22">
        <v>114</v>
      </c>
      <c r="H115" s="22" t="s">
        <v>211</v>
      </c>
      <c r="I115" s="22">
        <v>2961</v>
      </c>
      <c r="J115" s="5">
        <v>24.569331528399999</v>
      </c>
      <c r="K115" s="1">
        <f t="shared" si="8"/>
        <v>1.3903933405469708</v>
      </c>
      <c r="L115" s="1">
        <v>-45.975158999999998</v>
      </c>
      <c r="N115" s="5">
        <v>5.0991475071599996</v>
      </c>
      <c r="S115" s="1">
        <v>0.70749757533657343</v>
      </c>
      <c r="X115">
        <v>-45.975158999999998</v>
      </c>
      <c r="AC115" s="49">
        <v>0</v>
      </c>
      <c r="AH115" s="70">
        <f t="shared" si="9"/>
        <v>0</v>
      </c>
    </row>
    <row r="116" spans="7:34" x14ac:dyDescent="0.25">
      <c r="G116" s="22">
        <v>115</v>
      </c>
      <c r="H116" s="22" t="s">
        <v>212</v>
      </c>
      <c r="I116" s="22">
        <v>3637</v>
      </c>
      <c r="J116" s="5">
        <v>1899.4076333800001</v>
      </c>
      <c r="K116" s="1">
        <f t="shared" si="8"/>
        <v>3.2786181790232871</v>
      </c>
      <c r="L116" s="1">
        <v>-45.762638000000003</v>
      </c>
      <c r="N116" s="5">
        <v>5.1634139817499998</v>
      </c>
      <c r="S116" s="1">
        <v>0.7129369464266575</v>
      </c>
      <c r="X116">
        <v>-45.762638000000003</v>
      </c>
      <c r="AC116" s="49">
        <v>0</v>
      </c>
      <c r="AH116" s="70">
        <f t="shared" si="9"/>
        <v>0</v>
      </c>
    </row>
    <row r="117" spans="7:34" x14ac:dyDescent="0.25">
      <c r="G117" s="22">
        <v>116</v>
      </c>
      <c r="H117" s="22" t="s">
        <v>214</v>
      </c>
      <c r="I117" s="22">
        <v>5197</v>
      </c>
      <c r="J117" s="5">
        <v>114.358236096</v>
      </c>
      <c r="K117" s="1">
        <f t="shared" si="8"/>
        <v>2.0582674480178702</v>
      </c>
      <c r="L117" s="1">
        <v>-41.120044</v>
      </c>
      <c r="N117" s="5">
        <v>5.2780895086799999</v>
      </c>
      <c r="S117" s="1">
        <v>0.72247675094583252</v>
      </c>
      <c r="X117">
        <v>-41.120044</v>
      </c>
      <c r="AC117" s="49">
        <v>1</v>
      </c>
      <c r="AH117" s="70">
        <f t="shared" si="9"/>
        <v>0.3010299956639812</v>
      </c>
    </row>
    <row r="118" spans="7:34" x14ac:dyDescent="0.25">
      <c r="G118" s="22">
        <v>117</v>
      </c>
      <c r="H118" s="22" t="s">
        <v>216</v>
      </c>
      <c r="I118" s="22">
        <v>4170</v>
      </c>
      <c r="J118" s="5">
        <v>19.383567431399999</v>
      </c>
      <c r="K118" s="1">
        <f t="shared" si="8"/>
        <v>1.2874337094119406</v>
      </c>
      <c r="L118" s="1">
        <v>-45.267749999999999</v>
      </c>
      <c r="N118" s="5">
        <v>5.4105978917600002</v>
      </c>
      <c r="S118" s="1">
        <v>0.73324525895959036</v>
      </c>
      <c r="X118">
        <v>-45.267749999999999</v>
      </c>
      <c r="AC118" s="49">
        <v>0</v>
      </c>
      <c r="AH118" s="70">
        <f t="shared" si="9"/>
        <v>0</v>
      </c>
    </row>
    <row r="119" spans="7:34" x14ac:dyDescent="0.25">
      <c r="G119" s="22">
        <v>118</v>
      </c>
      <c r="H119" s="22" t="s">
        <v>217</v>
      </c>
      <c r="I119" s="22">
        <v>6303</v>
      </c>
      <c r="J119" s="5">
        <v>21.618544654299999</v>
      </c>
      <c r="K119" s="1">
        <f t="shared" si="8"/>
        <v>1.334826454192646</v>
      </c>
      <c r="L119" s="1">
        <v>-36.830193999999999</v>
      </c>
      <c r="N119" s="5">
        <v>5.4160352842000004</v>
      </c>
      <c r="S119" s="1">
        <v>0.73368148501302644</v>
      </c>
      <c r="X119">
        <v>-36.830193999999999</v>
      </c>
      <c r="AC119" s="49">
        <v>1</v>
      </c>
      <c r="AH119" s="70">
        <f t="shared" si="9"/>
        <v>0.3010299956639812</v>
      </c>
    </row>
    <row r="120" spans="7:34" x14ac:dyDescent="0.25">
      <c r="G120" s="22">
        <v>119</v>
      </c>
      <c r="H120" s="22" t="s">
        <v>219</v>
      </c>
      <c r="I120" s="22">
        <v>5219</v>
      </c>
      <c r="J120" s="5">
        <v>220.15992287200001</v>
      </c>
      <c r="K120" s="1">
        <f t="shared" si="8"/>
        <v>2.3427382644102925</v>
      </c>
      <c r="L120" s="1">
        <v>-41.088763999999998</v>
      </c>
      <c r="N120" s="5">
        <v>5.5176072916100001</v>
      </c>
      <c r="S120" s="1">
        <v>0.7417507869086607</v>
      </c>
      <c r="X120">
        <v>-41.088763999999998</v>
      </c>
      <c r="AC120" s="49">
        <v>3</v>
      </c>
      <c r="AH120" s="70">
        <f t="shared" si="9"/>
        <v>0.6020599913279624</v>
      </c>
    </row>
    <row r="121" spans="7:34" x14ac:dyDescent="0.25">
      <c r="G121" s="22">
        <v>120</v>
      </c>
      <c r="H121" s="22" t="s">
        <v>221</v>
      </c>
      <c r="I121" s="22">
        <v>3506</v>
      </c>
      <c r="J121" s="5">
        <v>14.2024267035</v>
      </c>
      <c r="K121" s="1">
        <f t="shared" si="8"/>
        <v>1.1523625566292728</v>
      </c>
      <c r="L121" s="1">
        <v>-45.771678000000001</v>
      </c>
      <c r="N121" s="5">
        <v>5.5220791884300002</v>
      </c>
      <c r="S121" s="1">
        <v>0.74210263027347045</v>
      </c>
      <c r="X121">
        <v>-45.771678000000001</v>
      </c>
      <c r="AC121" s="49">
        <v>0</v>
      </c>
      <c r="AH121" s="70">
        <f t="shared" si="9"/>
        <v>0</v>
      </c>
    </row>
    <row r="122" spans="7:34" x14ac:dyDescent="0.25">
      <c r="G122" s="22">
        <v>121</v>
      </c>
      <c r="H122" s="22" t="s">
        <v>223</v>
      </c>
      <c r="I122" s="22">
        <v>6077</v>
      </c>
      <c r="J122" s="5">
        <v>6069.8927888799999</v>
      </c>
      <c r="K122" s="1">
        <f t="shared" si="8"/>
        <v>3.7831810202994731</v>
      </c>
      <c r="L122" s="1">
        <v>-37.562244999999997</v>
      </c>
      <c r="N122" s="5">
        <v>5.5795214412999998</v>
      </c>
      <c r="S122" s="1">
        <v>0.74659695085236333</v>
      </c>
      <c r="X122">
        <v>-37.562244999999997</v>
      </c>
      <c r="AC122" s="49">
        <v>0</v>
      </c>
      <c r="AH122" s="70">
        <f t="shared" si="9"/>
        <v>0</v>
      </c>
    </row>
    <row r="123" spans="7:34" x14ac:dyDescent="0.25">
      <c r="G123" s="22">
        <v>122</v>
      </c>
      <c r="H123" s="22" t="s">
        <v>224</v>
      </c>
      <c r="I123" s="22">
        <v>5275</v>
      </c>
      <c r="J123" s="5">
        <v>318.04081801699999</v>
      </c>
      <c r="K123" s="1">
        <f t="shared" si="8"/>
        <v>2.5024828618144146</v>
      </c>
      <c r="L123" s="1">
        <v>-41.025596999999998</v>
      </c>
      <c r="N123" s="5">
        <v>5.5871154678900004</v>
      </c>
      <c r="S123" s="1">
        <v>0.74718764693726669</v>
      </c>
      <c r="X123">
        <v>-41.025596999999998</v>
      </c>
      <c r="AC123" s="49">
        <v>4</v>
      </c>
      <c r="AH123" s="70">
        <f t="shared" si="9"/>
        <v>0.69897000433601886</v>
      </c>
    </row>
    <row r="124" spans="7:34" x14ac:dyDescent="0.25">
      <c r="G124" s="22">
        <v>123</v>
      </c>
      <c r="H124" s="22" t="s">
        <v>226</v>
      </c>
      <c r="I124" s="22">
        <v>6846</v>
      </c>
      <c r="J124" s="5">
        <v>4.3894167880400001</v>
      </c>
      <c r="K124" s="1">
        <f t="shared" si="8"/>
        <v>0.64240682034188978</v>
      </c>
      <c r="L124" s="1">
        <v>-36.424847</v>
      </c>
      <c r="N124" s="5">
        <v>5.5989416945099997</v>
      </c>
      <c r="S124" s="1">
        <v>0.74810594492230698</v>
      </c>
      <c r="X124">
        <v>-36.424847</v>
      </c>
      <c r="AC124" s="49">
        <v>2</v>
      </c>
      <c r="AH124" s="70">
        <f t="shared" si="9"/>
        <v>0.47712125471966244</v>
      </c>
    </row>
    <row r="125" spans="7:34" x14ac:dyDescent="0.25">
      <c r="G125" s="22">
        <v>124</v>
      </c>
      <c r="H125" s="22" t="s">
        <v>228</v>
      </c>
      <c r="I125" s="22">
        <v>6081</v>
      </c>
      <c r="J125" s="5">
        <v>1320.3604953399999</v>
      </c>
      <c r="K125" s="1">
        <f t="shared" si="8"/>
        <v>3.1206925219347772</v>
      </c>
      <c r="L125" s="1">
        <v>-37.290416</v>
      </c>
      <c r="N125" s="5">
        <v>5.7023120400999998</v>
      </c>
      <c r="S125" s="1">
        <v>0.75605097894777085</v>
      </c>
      <c r="X125">
        <v>-37.290416</v>
      </c>
      <c r="AC125" s="49">
        <v>4</v>
      </c>
      <c r="AH125" s="70">
        <f t="shared" si="9"/>
        <v>0.69897000433601886</v>
      </c>
    </row>
    <row r="126" spans="7:34" x14ac:dyDescent="0.25">
      <c r="G126" s="22">
        <v>125</v>
      </c>
      <c r="H126" s="22" t="s">
        <v>230</v>
      </c>
      <c r="I126" s="22">
        <v>433</v>
      </c>
      <c r="J126" s="5">
        <v>1840.489851</v>
      </c>
      <c r="K126" s="1">
        <f t="shared" si="8"/>
        <v>3.264933426962338</v>
      </c>
      <c r="L126" s="1">
        <v>-36.613346999999997</v>
      </c>
      <c r="N126" s="5">
        <v>5.7686614597099997</v>
      </c>
      <c r="S126" s="1">
        <v>0.76107505265307007</v>
      </c>
      <c r="X126">
        <v>-36.613346999999997</v>
      </c>
      <c r="AC126" s="49">
        <v>4</v>
      </c>
      <c r="AH126" s="70">
        <f t="shared" si="9"/>
        <v>0.69897000433601886</v>
      </c>
    </row>
    <row r="127" spans="7:34" x14ac:dyDescent="0.25">
      <c r="G127" s="22">
        <v>126</v>
      </c>
      <c r="H127" s="22" t="s">
        <v>232</v>
      </c>
      <c r="I127" s="22">
        <v>6608</v>
      </c>
      <c r="J127" s="5">
        <v>28.886380858599999</v>
      </c>
      <c r="K127" s="1">
        <f t="shared" si="8"/>
        <v>1.4606931329969155</v>
      </c>
      <c r="L127" s="1">
        <v>-36.624096999999999</v>
      </c>
      <c r="N127" s="5">
        <v>5.8255971925600001</v>
      </c>
      <c r="S127" s="1">
        <v>0.76534045229709291</v>
      </c>
      <c r="X127">
        <v>-36.624096999999999</v>
      </c>
      <c r="AC127" s="49">
        <v>1</v>
      </c>
      <c r="AH127" s="70">
        <f t="shared" si="9"/>
        <v>0.3010299956639812</v>
      </c>
    </row>
    <row r="128" spans="7:34" x14ac:dyDescent="0.25">
      <c r="G128" s="22">
        <v>127</v>
      </c>
      <c r="H128" s="22" t="s">
        <v>234</v>
      </c>
      <c r="I128" s="22">
        <v>6565</v>
      </c>
      <c r="J128" s="5">
        <v>2.2964421243599999</v>
      </c>
      <c r="K128" s="1">
        <f t="shared" si="8"/>
        <v>0.36105550466889247</v>
      </c>
      <c r="L128" s="1">
        <v>-36.643661000000002</v>
      </c>
      <c r="N128" s="5">
        <v>6.0317132672699998</v>
      </c>
      <c r="S128" s="1">
        <v>0.78044068806692113</v>
      </c>
      <c r="X128">
        <v>-36.643661000000002</v>
      </c>
      <c r="AC128" s="49">
        <v>0</v>
      </c>
      <c r="AH128" s="70">
        <f t="shared" si="9"/>
        <v>0</v>
      </c>
    </row>
    <row r="129" spans="7:34" x14ac:dyDescent="0.25">
      <c r="G129" s="22">
        <v>128</v>
      </c>
      <c r="H129" s="22" t="s">
        <v>235</v>
      </c>
      <c r="I129" s="22">
        <v>420</v>
      </c>
      <c r="J129" s="5">
        <v>17.169678087899999</v>
      </c>
      <c r="K129" s="1">
        <f t="shared" si="8"/>
        <v>1.2347621527055135</v>
      </c>
      <c r="L129" s="1">
        <v>-36.657693999999999</v>
      </c>
      <c r="N129" s="5">
        <v>6.08526064531</v>
      </c>
      <c r="S129" s="1">
        <v>0.78427918476749647</v>
      </c>
      <c r="X129">
        <v>-36.657693999999999</v>
      </c>
      <c r="AC129" s="49">
        <v>2</v>
      </c>
      <c r="AH129" s="70">
        <f t="shared" si="9"/>
        <v>0.47712125471966244</v>
      </c>
    </row>
    <row r="130" spans="7:34" x14ac:dyDescent="0.25">
      <c r="G130" s="22">
        <v>129</v>
      </c>
      <c r="H130" s="22" t="s">
        <v>237</v>
      </c>
      <c r="I130" s="22">
        <v>6577</v>
      </c>
      <c r="J130" s="5">
        <v>10.994805986299999</v>
      </c>
      <c r="K130" s="1">
        <f t="shared" si="8"/>
        <v>1.0411875702295299</v>
      </c>
      <c r="L130" s="1">
        <v>-36.637680000000003</v>
      </c>
      <c r="N130" s="5">
        <v>6.0988193518099996</v>
      </c>
      <c r="S130" s="1">
        <v>0.78524576966299853</v>
      </c>
      <c r="X130">
        <v>-36.637680000000003</v>
      </c>
      <c r="AC130" s="49">
        <v>1</v>
      </c>
      <c r="AH130" s="70">
        <f t="shared" si="9"/>
        <v>0.3010299956639812</v>
      </c>
    </row>
    <row r="131" spans="7:34" x14ac:dyDescent="0.25">
      <c r="G131" s="22">
        <v>130</v>
      </c>
      <c r="H131" s="22" t="s">
        <v>238</v>
      </c>
      <c r="I131" s="22">
        <v>6612</v>
      </c>
      <c r="J131" s="5">
        <v>213.32962356900001</v>
      </c>
      <c r="K131" s="1">
        <f t="shared" ref="K131:K196" si="10">LOG10(J131)</f>
        <v>2.3290511670258449</v>
      </c>
      <c r="L131" s="1">
        <v>-36.62668</v>
      </c>
      <c r="N131" s="5">
        <v>6.2212751374200002</v>
      </c>
      <c r="S131" s="1">
        <v>0.79387940854745664</v>
      </c>
      <c r="X131">
        <v>-36.62668</v>
      </c>
      <c r="AC131" s="49">
        <v>1</v>
      </c>
      <c r="AH131" s="70">
        <f t="shared" ref="AH131:AH196" si="11">LOG10(AC131+1)</f>
        <v>0.3010299956639812</v>
      </c>
    </row>
    <row r="132" spans="7:34" x14ac:dyDescent="0.25">
      <c r="G132" s="22">
        <v>131</v>
      </c>
      <c r="H132" s="22" t="s">
        <v>240</v>
      </c>
      <c r="I132" s="22">
        <v>6582</v>
      </c>
      <c r="J132" s="5">
        <v>94.851755789099997</v>
      </c>
      <c r="K132" s="1">
        <f t="shared" si="10"/>
        <v>1.977045374470437</v>
      </c>
      <c r="L132" s="1">
        <v>-36.64293</v>
      </c>
      <c r="N132" s="5">
        <v>6.3074734998500004</v>
      </c>
      <c r="S132" s="1">
        <v>0.79985543455337105</v>
      </c>
      <c r="X132">
        <v>-36.64293</v>
      </c>
      <c r="AC132" s="49">
        <v>2</v>
      </c>
      <c r="AH132" s="70">
        <f t="shared" si="11"/>
        <v>0.47712125471966244</v>
      </c>
    </row>
    <row r="133" spans="7:34" x14ac:dyDescent="0.25">
      <c r="G133" s="22">
        <v>132</v>
      </c>
      <c r="H133" s="22" t="s">
        <v>242</v>
      </c>
      <c r="I133" s="22">
        <v>8298</v>
      </c>
      <c r="J133" s="5">
        <v>32.3201184204</v>
      </c>
      <c r="K133" s="1">
        <f t="shared" si="10"/>
        <v>1.5094729433535401</v>
      </c>
      <c r="L133" s="1">
        <v>-35.026325</v>
      </c>
      <c r="N133" s="5">
        <v>6.3130447184899996</v>
      </c>
      <c r="S133" s="1">
        <v>0.80023886566580804</v>
      </c>
      <c r="X133">
        <v>-35.026325</v>
      </c>
      <c r="AC133" s="49">
        <v>0</v>
      </c>
      <c r="AH133" s="70">
        <f t="shared" si="11"/>
        <v>0</v>
      </c>
    </row>
    <row r="134" spans="7:34" x14ac:dyDescent="0.25">
      <c r="G134" s="22">
        <v>133</v>
      </c>
      <c r="H134" s="22" t="s">
        <v>243</v>
      </c>
      <c r="I134" s="22">
        <v>1100</v>
      </c>
      <c r="J134" s="5">
        <v>101.13707528499999</v>
      </c>
      <c r="K134" s="1">
        <f t="shared" si="10"/>
        <v>2.0049103904083379</v>
      </c>
      <c r="L134" s="1">
        <v>-47.148763000000002</v>
      </c>
      <c r="N134" s="5">
        <v>6.4889385338699999</v>
      </c>
      <c r="S134" s="1">
        <v>0.81217366034653116</v>
      </c>
      <c r="X134">
        <v>-47.148763000000002</v>
      </c>
      <c r="AC134" s="49">
        <v>2</v>
      </c>
      <c r="AH134" s="70">
        <f t="shared" si="11"/>
        <v>0.47712125471966244</v>
      </c>
    </row>
    <row r="135" spans="7:34" x14ac:dyDescent="0.25">
      <c r="G135" s="22">
        <v>134</v>
      </c>
      <c r="H135" s="22" t="s">
        <v>245</v>
      </c>
      <c r="I135" s="22">
        <v>1099</v>
      </c>
      <c r="J135" s="5">
        <v>10.366767939400001</v>
      </c>
      <c r="K135" s="1">
        <f t="shared" si="10"/>
        <v>1.0156433769413638</v>
      </c>
      <c r="L135" s="1">
        <v>-47.140430000000002</v>
      </c>
      <c r="N135" s="5">
        <v>6.4992413968599996</v>
      </c>
      <c r="S135" s="1">
        <v>0.81286266796834417</v>
      </c>
      <c r="X135">
        <v>-47.140430000000002</v>
      </c>
      <c r="AC135" s="49">
        <v>1</v>
      </c>
      <c r="AH135" s="70">
        <f t="shared" si="11"/>
        <v>0.3010299956639812</v>
      </c>
    </row>
    <row r="136" spans="7:34" x14ac:dyDescent="0.25">
      <c r="G136" s="22">
        <v>135</v>
      </c>
      <c r="H136" s="22" t="s">
        <v>247</v>
      </c>
      <c r="I136" s="22">
        <v>7297</v>
      </c>
      <c r="J136" s="5">
        <v>17.1936494447</v>
      </c>
      <c r="K136" s="1">
        <f t="shared" si="10"/>
        <v>1.2353680678143335</v>
      </c>
      <c r="L136" s="1">
        <v>-35.913764</v>
      </c>
      <c r="N136" s="5">
        <v>6.5187572032399999</v>
      </c>
      <c r="S136" s="1">
        <v>0.81416480566715921</v>
      </c>
      <c r="X136">
        <v>-35.913764</v>
      </c>
      <c r="AC136" s="49">
        <v>2</v>
      </c>
      <c r="AH136" s="70">
        <f t="shared" si="11"/>
        <v>0.47712125471966244</v>
      </c>
    </row>
    <row r="137" spans="7:34" x14ac:dyDescent="0.25">
      <c r="G137" s="22">
        <v>136</v>
      </c>
      <c r="H137" s="22" t="s">
        <v>249</v>
      </c>
      <c r="I137" s="22">
        <v>7312</v>
      </c>
      <c r="J137" s="5">
        <v>56.368243303699998</v>
      </c>
      <c r="K137" s="1">
        <f t="shared" si="10"/>
        <v>1.7510345003976677</v>
      </c>
      <c r="L137" s="1">
        <v>-35.905040999999997</v>
      </c>
      <c r="N137" s="5">
        <v>6.5267075867499997</v>
      </c>
      <c r="S137" s="1">
        <v>0.81469415562447611</v>
      </c>
      <c r="X137">
        <v>-35.905040999999997</v>
      </c>
      <c r="AC137" s="49">
        <v>4</v>
      </c>
      <c r="AH137" s="70">
        <f t="shared" si="11"/>
        <v>0.69897000433601886</v>
      </c>
    </row>
    <row r="138" spans="7:34" x14ac:dyDescent="0.25">
      <c r="G138" s="22">
        <v>137</v>
      </c>
      <c r="H138" s="22" t="s">
        <v>251</v>
      </c>
      <c r="I138" s="22">
        <v>7279</v>
      </c>
      <c r="J138" s="5">
        <v>76.801531264100007</v>
      </c>
      <c r="K138" s="1">
        <f t="shared" si="10"/>
        <v>1.8853698790538995</v>
      </c>
      <c r="L138" s="1">
        <v>-35.942278000000002</v>
      </c>
      <c r="N138" s="5">
        <v>6.6298388048400003</v>
      </c>
      <c r="S138" s="1">
        <v>0.82150296927663724</v>
      </c>
      <c r="X138">
        <v>-35.942278000000002</v>
      </c>
      <c r="AC138" s="49">
        <v>1</v>
      </c>
      <c r="AH138" s="70">
        <f t="shared" si="11"/>
        <v>0.3010299956639812</v>
      </c>
    </row>
    <row r="139" spans="7:34" x14ac:dyDescent="0.25">
      <c r="G139" s="22">
        <v>138</v>
      </c>
      <c r="H139" s="4" t="s">
        <v>253</v>
      </c>
      <c r="I139" s="4">
        <v>501</v>
      </c>
      <c r="J139" s="5">
        <v>1.2374528951799999</v>
      </c>
      <c r="K139" s="1">
        <f t="shared" si="10"/>
        <v>9.2528676088227235E-2</v>
      </c>
      <c r="L139" s="1">
        <v>-35.914012999999997</v>
      </c>
      <c r="N139" s="5">
        <v>6.68553619394</v>
      </c>
      <c r="S139" s="1">
        <v>0.82513624431766663</v>
      </c>
      <c r="X139">
        <v>-35.914012999999997</v>
      </c>
      <c r="AC139" s="49">
        <v>1</v>
      </c>
      <c r="AH139" s="70">
        <f t="shared" si="11"/>
        <v>0.3010299956639812</v>
      </c>
    </row>
    <row r="140" spans="7:34" x14ac:dyDescent="0.25">
      <c r="G140" s="22">
        <v>139</v>
      </c>
      <c r="H140" s="22" t="s">
        <v>255</v>
      </c>
      <c r="I140" s="22">
        <v>6033</v>
      </c>
      <c r="J140" s="5">
        <v>701.36698885400006</v>
      </c>
      <c r="K140" s="1">
        <f t="shared" si="10"/>
        <v>2.8459453211463788</v>
      </c>
      <c r="L140" s="1">
        <v>-37.625273</v>
      </c>
      <c r="N140" s="5">
        <v>6.7424994460700001</v>
      </c>
      <c r="S140" s="1">
        <v>0.82882091944546987</v>
      </c>
      <c r="X140">
        <v>-37.625273</v>
      </c>
      <c r="AC140" s="49">
        <v>1</v>
      </c>
      <c r="AH140" s="70">
        <f t="shared" si="11"/>
        <v>0.3010299956639812</v>
      </c>
    </row>
    <row r="141" spans="7:34" x14ac:dyDescent="0.25">
      <c r="G141" s="22">
        <v>140</v>
      </c>
      <c r="H141" s="22" t="s">
        <v>256</v>
      </c>
      <c r="I141" s="22">
        <v>5262</v>
      </c>
      <c r="J141" s="5">
        <v>9.4637238694099999</v>
      </c>
      <c r="K141" s="1">
        <f t="shared" si="10"/>
        <v>0.97606206004960405</v>
      </c>
      <c r="L141" s="1">
        <v>-41.041255999999997</v>
      </c>
      <c r="N141" s="5">
        <v>6.7446761983099996</v>
      </c>
      <c r="S141" s="1">
        <v>0.82896110468801976</v>
      </c>
      <c r="X141">
        <v>-41.041255999999997</v>
      </c>
      <c r="AC141" s="49">
        <v>0</v>
      </c>
      <c r="AH141" s="70">
        <f t="shared" si="11"/>
        <v>0</v>
      </c>
    </row>
    <row r="142" spans="7:34" x14ac:dyDescent="0.25">
      <c r="G142" s="22">
        <v>141</v>
      </c>
      <c r="H142" s="22" t="s">
        <v>257</v>
      </c>
      <c r="I142" s="22">
        <v>5229</v>
      </c>
      <c r="J142" s="5">
        <v>60.4682804268</v>
      </c>
      <c r="K142" s="1">
        <f t="shared" si="10"/>
        <v>1.7815276184857085</v>
      </c>
      <c r="L142" s="1">
        <v>-41.092097000000003</v>
      </c>
      <c r="N142" s="5">
        <v>6.9751870447300002</v>
      </c>
      <c r="S142" s="1">
        <v>0.84355585802519706</v>
      </c>
      <c r="X142">
        <v>-41.092097000000003</v>
      </c>
      <c r="AC142" s="49">
        <v>3</v>
      </c>
      <c r="AH142" s="70">
        <f t="shared" si="11"/>
        <v>0.6020599913279624</v>
      </c>
    </row>
    <row r="143" spans="7:34" x14ac:dyDescent="0.25">
      <c r="G143" s="22">
        <v>142</v>
      </c>
      <c r="H143" s="22" t="s">
        <v>259</v>
      </c>
      <c r="I143" s="22">
        <v>7852</v>
      </c>
      <c r="J143" s="5">
        <v>65.351634086800004</v>
      </c>
      <c r="K143" s="1">
        <f t="shared" si="10"/>
        <v>1.8152564513811014</v>
      </c>
      <c r="L143" s="1">
        <v>-35.232290999999996</v>
      </c>
      <c r="N143" s="5">
        <v>7.0943891072599996</v>
      </c>
      <c r="S143" s="1">
        <v>0.85091500461824243</v>
      </c>
      <c r="X143">
        <v>-35.232290999999996</v>
      </c>
      <c r="AC143" s="49">
        <v>3</v>
      </c>
      <c r="AH143" s="70">
        <f t="shared" si="11"/>
        <v>0.6020599913279624</v>
      </c>
    </row>
    <row r="144" spans="7:34" x14ac:dyDescent="0.25">
      <c r="G144" s="22">
        <v>143</v>
      </c>
      <c r="H144" s="22" t="s">
        <v>261</v>
      </c>
      <c r="I144" s="22">
        <v>6315</v>
      </c>
      <c r="J144" s="5">
        <v>5.5871154678900004</v>
      </c>
      <c r="K144" s="1">
        <f t="shared" si="10"/>
        <v>0.74718764693726669</v>
      </c>
      <c r="L144" s="1">
        <v>-36.819194000000003</v>
      </c>
      <c r="N144" s="5">
        <v>7.1890578733000003</v>
      </c>
      <c r="S144" s="1">
        <v>0.85667197977980214</v>
      </c>
      <c r="X144">
        <v>-36.819194000000003</v>
      </c>
      <c r="AC144" s="49">
        <v>0</v>
      </c>
      <c r="AH144" s="70">
        <f t="shared" si="11"/>
        <v>0</v>
      </c>
    </row>
    <row r="145" spans="7:34" x14ac:dyDescent="0.25">
      <c r="G145" s="22">
        <v>144</v>
      </c>
      <c r="H145" s="22" t="s">
        <v>262</v>
      </c>
      <c r="I145" s="22">
        <v>6022</v>
      </c>
      <c r="J145" s="5">
        <v>107.209374485</v>
      </c>
      <c r="K145" s="1">
        <f t="shared" si="10"/>
        <v>2.0302327621207668</v>
      </c>
      <c r="L145" s="1">
        <v>-37.640886999999999</v>
      </c>
      <c r="N145" s="5">
        <v>7.2603876232899998</v>
      </c>
      <c r="S145" s="1">
        <v>0.86095980777475201</v>
      </c>
      <c r="X145">
        <v>-37.640886999999999</v>
      </c>
      <c r="AC145" s="49">
        <v>0</v>
      </c>
      <c r="AH145" s="70">
        <f t="shared" si="11"/>
        <v>0</v>
      </c>
    </row>
    <row r="146" spans="7:34" x14ac:dyDescent="0.25">
      <c r="G146" s="22">
        <v>145</v>
      </c>
      <c r="H146" s="22" t="s">
        <v>263</v>
      </c>
      <c r="I146" s="22">
        <v>6355</v>
      </c>
      <c r="J146" s="5">
        <v>180.634037038</v>
      </c>
      <c r="K146" s="1">
        <f t="shared" si="10"/>
        <v>2.2567995881978309</v>
      </c>
      <c r="L146" s="1">
        <v>-36.812097000000001</v>
      </c>
      <c r="N146" s="5">
        <v>7.2603876232899998</v>
      </c>
      <c r="S146" s="1">
        <v>0.86095980777475201</v>
      </c>
      <c r="X146">
        <v>-36.812097000000001</v>
      </c>
      <c r="AC146" s="49">
        <v>9</v>
      </c>
      <c r="AH146" s="70">
        <f t="shared" si="11"/>
        <v>1</v>
      </c>
    </row>
    <row r="147" spans="7:34" x14ac:dyDescent="0.25">
      <c r="G147" s="22">
        <v>146</v>
      </c>
      <c r="H147" s="22" t="s">
        <v>265</v>
      </c>
      <c r="I147" s="22">
        <v>6563</v>
      </c>
      <c r="J147" s="5">
        <v>17.8294763474</v>
      </c>
      <c r="K147" s="1">
        <f t="shared" si="10"/>
        <v>1.2511385881123012</v>
      </c>
      <c r="L147" s="1">
        <v>-36.656517999999998</v>
      </c>
      <c r="N147" s="5">
        <v>7.2794713629399999</v>
      </c>
      <c r="S147" s="1">
        <v>0.86209984188252675</v>
      </c>
      <c r="X147">
        <v>-36.656517999999998</v>
      </c>
      <c r="AC147" s="49">
        <v>0</v>
      </c>
      <c r="AH147" s="70">
        <f t="shared" si="11"/>
        <v>0</v>
      </c>
    </row>
    <row r="148" spans="7:34" x14ac:dyDescent="0.25">
      <c r="G148" s="22">
        <v>147</v>
      </c>
      <c r="H148" s="22" t="s">
        <v>267</v>
      </c>
      <c r="I148" s="22">
        <v>6544</v>
      </c>
      <c r="J148" s="5">
        <v>10.4642403632</v>
      </c>
      <c r="K148" s="1">
        <f t="shared" si="10"/>
        <v>1.0197077068223657</v>
      </c>
      <c r="L148" s="1">
        <v>-36.679806999999997</v>
      </c>
      <c r="N148" s="5">
        <v>7.2794713629399999</v>
      </c>
      <c r="S148" s="1">
        <v>0.86209984188252675</v>
      </c>
      <c r="X148">
        <v>-36.679806999999997</v>
      </c>
      <c r="AC148" s="49">
        <v>0</v>
      </c>
      <c r="AH148" s="70">
        <f t="shared" si="11"/>
        <v>0</v>
      </c>
    </row>
    <row r="149" spans="7:34" x14ac:dyDescent="0.25">
      <c r="G149" s="22">
        <v>148</v>
      </c>
      <c r="H149" s="22" t="s">
        <v>269</v>
      </c>
      <c r="I149" s="22">
        <v>7695</v>
      </c>
      <c r="J149" s="5">
        <v>5.7686614597099997</v>
      </c>
      <c r="K149" s="1">
        <f t="shared" si="10"/>
        <v>0.76107505265307007</v>
      </c>
      <c r="L149" s="1">
        <v>-35.353909000000002</v>
      </c>
      <c r="N149" s="5">
        <v>7.2843992530700001</v>
      </c>
      <c r="S149" s="1">
        <v>0.86239374116644485</v>
      </c>
      <c r="X149">
        <v>-35.353909000000002</v>
      </c>
      <c r="AC149" s="49">
        <v>0</v>
      </c>
      <c r="AH149" s="70">
        <f t="shared" si="11"/>
        <v>0</v>
      </c>
    </row>
    <row r="150" spans="7:34" x14ac:dyDescent="0.25">
      <c r="G150" s="22">
        <v>149</v>
      </c>
      <c r="H150" s="22" t="s">
        <v>270</v>
      </c>
      <c r="I150" s="22">
        <v>6802</v>
      </c>
      <c r="J150" s="5">
        <v>23.4800453378</v>
      </c>
      <c r="K150" s="1">
        <f t="shared" si="10"/>
        <v>1.3706989311589395</v>
      </c>
      <c r="L150" s="1">
        <v>-36.470421999999999</v>
      </c>
      <c r="N150" s="5">
        <v>7.3709271950700002</v>
      </c>
      <c r="S150" s="1">
        <v>0.86752212155986974</v>
      </c>
      <c r="X150">
        <v>-36.470421999999999</v>
      </c>
      <c r="AC150" s="49">
        <v>2</v>
      </c>
      <c r="AH150" s="70">
        <f t="shared" si="11"/>
        <v>0.47712125471966244</v>
      </c>
    </row>
    <row r="151" spans="7:34" x14ac:dyDescent="0.25">
      <c r="G151" s="22">
        <v>150</v>
      </c>
      <c r="H151" s="22" t="s">
        <v>271</v>
      </c>
      <c r="I151" s="22">
        <v>7923</v>
      </c>
      <c r="J151" s="5">
        <v>33.574203661799999</v>
      </c>
      <c r="K151" s="1">
        <f t="shared" si="10"/>
        <v>1.5260057205399349</v>
      </c>
      <c r="L151" s="1">
        <v>-35.217270999999997</v>
      </c>
      <c r="N151" s="5">
        <v>7.3904645268799998</v>
      </c>
      <c r="S151" s="1">
        <v>0.86867173678729226</v>
      </c>
      <c r="X151">
        <v>-35.217270999999997</v>
      </c>
      <c r="AC151" s="49">
        <v>1</v>
      </c>
      <c r="AH151" s="70">
        <f t="shared" si="11"/>
        <v>0.3010299956639812</v>
      </c>
    </row>
    <row r="152" spans="7:34" x14ac:dyDescent="0.25">
      <c r="G152" s="22">
        <v>151</v>
      </c>
      <c r="H152" s="22" t="s">
        <v>273</v>
      </c>
      <c r="I152" s="22">
        <v>6435</v>
      </c>
      <c r="J152" s="5">
        <v>13.210206743500001</v>
      </c>
      <c r="K152" s="1">
        <f t="shared" si="10"/>
        <v>1.1209096145001149</v>
      </c>
      <c r="L152" s="1">
        <v>-36.753504999999997</v>
      </c>
      <c r="N152" s="5">
        <v>7.5386440557999999</v>
      </c>
      <c r="S152" s="1">
        <v>0.87729323817212734</v>
      </c>
      <c r="X152">
        <v>-36.753504999999997</v>
      </c>
      <c r="AC152" s="49">
        <v>0</v>
      </c>
      <c r="AH152" s="70">
        <f t="shared" si="11"/>
        <v>0</v>
      </c>
    </row>
    <row r="153" spans="7:34" x14ac:dyDescent="0.25">
      <c r="G153" s="22">
        <v>152</v>
      </c>
      <c r="H153" s="22" t="s">
        <v>274</v>
      </c>
      <c r="I153" s="22">
        <v>6413</v>
      </c>
      <c r="J153" s="5">
        <v>6.3074734998500004</v>
      </c>
      <c r="K153" s="1">
        <f t="shared" si="10"/>
        <v>0.79985543455337105</v>
      </c>
      <c r="L153" s="1">
        <v>-36.744976000000001</v>
      </c>
      <c r="N153" s="5">
        <v>7.7466881004000001</v>
      </c>
      <c r="S153" s="1">
        <v>0.88911607061729281</v>
      </c>
      <c r="X153">
        <v>-36.744976000000001</v>
      </c>
      <c r="AC153" s="49">
        <v>0</v>
      </c>
      <c r="AH153" s="70">
        <f t="shared" si="11"/>
        <v>0</v>
      </c>
    </row>
    <row r="154" spans="7:34" x14ac:dyDescent="0.25">
      <c r="G154" s="22">
        <v>153</v>
      </c>
      <c r="H154" s="22" t="s">
        <v>275</v>
      </c>
      <c r="I154" s="22">
        <v>6456</v>
      </c>
      <c r="J154" s="5">
        <v>4.6707567915499997</v>
      </c>
      <c r="K154" s="1">
        <f t="shared" si="10"/>
        <v>0.66938725396350807</v>
      </c>
      <c r="L154" s="1">
        <v>-36.730234000000003</v>
      </c>
      <c r="N154" s="5">
        <v>7.8078233582800003</v>
      </c>
      <c r="S154" s="1">
        <v>0.89252997942912138</v>
      </c>
      <c r="X154">
        <v>-36.730234000000003</v>
      </c>
      <c r="AC154" s="49">
        <v>0</v>
      </c>
      <c r="AH154" s="70">
        <f t="shared" si="11"/>
        <v>0</v>
      </c>
    </row>
    <row r="155" spans="7:34" x14ac:dyDescent="0.25">
      <c r="G155" s="22">
        <v>154</v>
      </c>
      <c r="H155" s="22" t="s">
        <v>276</v>
      </c>
      <c r="I155" s="22">
        <v>4774</v>
      </c>
      <c r="J155" s="5">
        <v>3.7649819550800001</v>
      </c>
      <c r="K155" s="1">
        <f t="shared" si="10"/>
        <v>0.57576289904190858</v>
      </c>
      <c r="L155" s="1">
        <v>-43.061999999999998</v>
      </c>
      <c r="N155" s="5">
        <v>8.0171580131199995</v>
      </c>
      <c r="S155" s="1">
        <v>0.90402044335163667</v>
      </c>
      <c r="X155">
        <v>-43.061999999999998</v>
      </c>
      <c r="AC155" s="49">
        <v>1</v>
      </c>
      <c r="AH155" s="70">
        <f t="shared" si="11"/>
        <v>0.3010299956639812</v>
      </c>
    </row>
    <row r="156" spans="7:34" x14ac:dyDescent="0.25">
      <c r="G156" s="22">
        <v>155</v>
      </c>
      <c r="H156" s="22" t="s">
        <v>278</v>
      </c>
      <c r="I156" s="22">
        <v>6031</v>
      </c>
      <c r="J156" s="5">
        <v>20.171247316300001</v>
      </c>
      <c r="K156" s="1">
        <f t="shared" si="10"/>
        <v>1.3047327542285054</v>
      </c>
      <c r="L156" s="1">
        <v>-37.620477000000001</v>
      </c>
      <c r="N156" s="5">
        <v>8.1063974576</v>
      </c>
      <c r="S156" s="1">
        <v>0.90882789343611681</v>
      </c>
      <c r="X156">
        <v>-37.620477000000001</v>
      </c>
      <c r="AC156" s="49">
        <v>0</v>
      </c>
      <c r="AH156" s="70">
        <f t="shared" si="11"/>
        <v>0</v>
      </c>
    </row>
    <row r="157" spans="7:34" x14ac:dyDescent="0.25">
      <c r="G157" s="22">
        <v>156</v>
      </c>
      <c r="H157" s="22" t="s">
        <v>279</v>
      </c>
      <c r="I157" s="22">
        <v>8907</v>
      </c>
      <c r="J157" s="5">
        <v>30.103698251299999</v>
      </c>
      <c r="K157" s="1">
        <f t="shared" si="10"/>
        <v>1.4786198521211316</v>
      </c>
      <c r="L157" s="1">
        <v>-34.472499999999997</v>
      </c>
      <c r="N157" s="5">
        <v>8.1984605568200006</v>
      </c>
      <c r="S157" s="1">
        <v>0.91373231159786983</v>
      </c>
      <c r="X157">
        <v>-34.472499999999997</v>
      </c>
      <c r="AC157" s="49">
        <v>1</v>
      </c>
      <c r="AH157" s="70">
        <f t="shared" si="11"/>
        <v>0.3010299956639812</v>
      </c>
    </row>
    <row r="158" spans="7:34" x14ac:dyDescent="0.25">
      <c r="G158" s="22">
        <v>157</v>
      </c>
      <c r="H158" s="22" t="s">
        <v>281</v>
      </c>
      <c r="I158" s="22">
        <v>6777</v>
      </c>
      <c r="J158" s="5">
        <v>79.765162483699996</v>
      </c>
      <c r="K158" s="1">
        <f t="shared" si="10"/>
        <v>1.9018132542006498</v>
      </c>
      <c r="L158" s="1">
        <v>-36.505474999999997</v>
      </c>
      <c r="N158" s="5">
        <v>8.1984873146799995</v>
      </c>
      <c r="S158" s="1">
        <v>0.91373372903128924</v>
      </c>
      <c r="X158">
        <v>-36.505474999999997</v>
      </c>
      <c r="AC158" s="49">
        <v>0</v>
      </c>
      <c r="AH158" s="70">
        <f t="shared" si="11"/>
        <v>0</v>
      </c>
    </row>
    <row r="159" spans="7:34" x14ac:dyDescent="0.25">
      <c r="G159" s="22">
        <v>158</v>
      </c>
      <c r="H159" s="22" t="s">
        <v>282</v>
      </c>
      <c r="I159" s="22">
        <v>5922</v>
      </c>
      <c r="J159" s="5">
        <v>16.453530076500002</v>
      </c>
      <c r="K159" s="1">
        <f t="shared" si="10"/>
        <v>1.2162590894149707</v>
      </c>
      <c r="L159" s="1">
        <v>-38.248964999999998</v>
      </c>
      <c r="N159" s="5">
        <v>8.3323464675699999</v>
      </c>
      <c r="S159" s="1">
        <v>0.92076732006416706</v>
      </c>
      <c r="X159">
        <v>-38.248964999999998</v>
      </c>
      <c r="AC159" s="49">
        <v>0</v>
      </c>
      <c r="AH159" s="70">
        <f t="shared" si="11"/>
        <v>0</v>
      </c>
    </row>
    <row r="160" spans="7:34" x14ac:dyDescent="0.25">
      <c r="G160" s="22">
        <v>159</v>
      </c>
      <c r="H160" s="22" t="s">
        <v>284</v>
      </c>
      <c r="I160" s="22">
        <v>6455</v>
      </c>
      <c r="J160" s="5">
        <v>55.8310933506</v>
      </c>
      <c r="K160" s="1">
        <f t="shared" si="10"/>
        <v>1.7468761328026583</v>
      </c>
      <c r="L160" s="1">
        <v>-36.742305999999999</v>
      </c>
      <c r="N160" s="5">
        <v>8.5429770568300007</v>
      </c>
      <c r="S160" s="1">
        <v>0.93160924001560064</v>
      </c>
      <c r="X160">
        <v>-36.742305999999999</v>
      </c>
      <c r="AC160" s="49">
        <v>3</v>
      </c>
      <c r="AH160" s="70">
        <f t="shared" si="11"/>
        <v>0.6020599913279624</v>
      </c>
    </row>
    <row r="161" spans="7:34" x14ac:dyDescent="0.25">
      <c r="G161" s="22">
        <v>160</v>
      </c>
      <c r="H161" s="22" t="s">
        <v>286</v>
      </c>
      <c r="I161" s="22">
        <v>6794</v>
      </c>
      <c r="J161" s="5">
        <v>15.1194495022</v>
      </c>
      <c r="K161" s="1">
        <f t="shared" si="10"/>
        <v>1.1795359788299236</v>
      </c>
      <c r="L161" s="1">
        <v>-36.474169000000003</v>
      </c>
      <c r="N161" s="5">
        <v>8.8813452474699996</v>
      </c>
      <c r="S161" s="1">
        <v>0.94847875286240491</v>
      </c>
      <c r="X161">
        <v>-36.474169000000003</v>
      </c>
      <c r="AC161" s="49">
        <v>1</v>
      </c>
      <c r="AH161" s="70">
        <f t="shared" si="11"/>
        <v>0.3010299956639812</v>
      </c>
    </row>
    <row r="162" spans="7:34" x14ac:dyDescent="0.25">
      <c r="G162" s="22">
        <v>161</v>
      </c>
      <c r="H162" s="22" t="s">
        <v>288</v>
      </c>
      <c r="I162" s="22">
        <v>6847</v>
      </c>
      <c r="J162" s="5">
        <v>5.1634139817499998</v>
      </c>
      <c r="K162" s="1">
        <f t="shared" si="10"/>
        <v>0.7129369464266575</v>
      </c>
      <c r="L162" s="1">
        <v>-36.422111000000001</v>
      </c>
      <c r="N162" s="5">
        <v>8.9873304001100003</v>
      </c>
      <c r="S162" s="1">
        <v>0.95363070789816151</v>
      </c>
      <c r="X162">
        <v>-36.422111000000001</v>
      </c>
      <c r="AC162" s="49">
        <v>3</v>
      </c>
      <c r="AH162" s="70">
        <f t="shared" si="11"/>
        <v>0.6020599913279624</v>
      </c>
    </row>
    <row r="163" spans="7:34" x14ac:dyDescent="0.25">
      <c r="G163" s="22">
        <v>162</v>
      </c>
      <c r="H163" s="22" t="s">
        <v>290</v>
      </c>
      <c r="I163" s="22">
        <v>7959</v>
      </c>
      <c r="J163" s="5">
        <v>159.26749508</v>
      </c>
      <c r="K163" s="1">
        <f t="shared" si="10"/>
        <v>2.2021271496377111</v>
      </c>
      <c r="L163" s="1">
        <v>-35.211374999999997</v>
      </c>
      <c r="N163" s="5">
        <v>8.99266660278</v>
      </c>
      <c r="S163" s="1">
        <v>0.95388849252866714</v>
      </c>
      <c r="X163">
        <v>-35.211374999999997</v>
      </c>
      <c r="AC163" s="49">
        <v>4</v>
      </c>
      <c r="AH163" s="70">
        <f t="shared" si="11"/>
        <v>0.69897000433601886</v>
      </c>
    </row>
    <row r="164" spans="7:34" x14ac:dyDescent="0.25">
      <c r="G164" s="22">
        <v>163</v>
      </c>
      <c r="H164" s="22" t="s">
        <v>292</v>
      </c>
      <c r="I164" s="22">
        <v>8853</v>
      </c>
      <c r="J164" s="5">
        <v>4.8488714747600001</v>
      </c>
      <c r="K164" s="1">
        <f t="shared" si="10"/>
        <v>0.68564067276426222</v>
      </c>
      <c r="L164" s="1">
        <v>-34.781188</v>
      </c>
      <c r="N164" s="5">
        <v>9.0184931997</v>
      </c>
      <c r="S164" s="1">
        <v>0.95513398214056788</v>
      </c>
      <c r="X164">
        <v>-34.781188</v>
      </c>
      <c r="AC164" s="49">
        <v>0</v>
      </c>
      <c r="AH164" s="70">
        <f t="shared" si="11"/>
        <v>0</v>
      </c>
    </row>
    <row r="165" spans="7:34" x14ac:dyDescent="0.25">
      <c r="G165" s="22">
        <v>164</v>
      </c>
      <c r="H165" s="22" t="s">
        <v>293</v>
      </c>
      <c r="I165" s="22">
        <v>8866</v>
      </c>
      <c r="J165" s="5">
        <v>10.945092618</v>
      </c>
      <c r="K165" s="1">
        <f t="shared" si="10"/>
        <v>1.0392194409442554</v>
      </c>
      <c r="L165" s="1">
        <v>-34.770381</v>
      </c>
      <c r="N165" s="5">
        <v>9.2809553043000008</v>
      </c>
      <c r="S165" s="1">
        <v>0.96759268117931196</v>
      </c>
      <c r="X165">
        <v>-34.770381</v>
      </c>
      <c r="AC165" s="49">
        <v>0</v>
      </c>
      <c r="AH165" s="70">
        <f t="shared" si="11"/>
        <v>0</v>
      </c>
    </row>
    <row r="166" spans="7:34" x14ac:dyDescent="0.25">
      <c r="G166" s="22">
        <v>165</v>
      </c>
      <c r="H166" s="22" t="s">
        <v>294</v>
      </c>
      <c r="I166" s="22">
        <v>8848</v>
      </c>
      <c r="J166" s="5">
        <v>12.7631753389</v>
      </c>
      <c r="K166" s="1">
        <f t="shared" si="10"/>
        <v>1.1059587355610159</v>
      </c>
      <c r="L166" s="1">
        <v>-34.786830000000002</v>
      </c>
      <c r="N166" s="5">
        <v>9.4637238694099999</v>
      </c>
      <c r="S166" s="1">
        <v>0.97606206004960405</v>
      </c>
      <c r="X166">
        <v>-34.786830000000002</v>
      </c>
      <c r="AC166" s="49">
        <v>1</v>
      </c>
      <c r="AH166" s="70">
        <f t="shared" si="11"/>
        <v>0.3010299956639812</v>
      </c>
    </row>
    <row r="167" spans="7:34" x14ac:dyDescent="0.25">
      <c r="G167" s="22">
        <v>166</v>
      </c>
      <c r="H167" s="22" t="s">
        <v>296</v>
      </c>
      <c r="I167" s="22">
        <v>7912</v>
      </c>
      <c r="J167" s="5">
        <v>162.19156036999999</v>
      </c>
      <c r="K167" s="1">
        <f t="shared" si="10"/>
        <v>2.21002825197071</v>
      </c>
      <c r="L167" s="1">
        <v>-35.222943999999998</v>
      </c>
      <c r="N167" s="5">
        <v>9.4738149224800008</v>
      </c>
      <c r="S167" s="1">
        <v>0.97652489623205019</v>
      </c>
      <c r="X167">
        <v>-35.222943999999998</v>
      </c>
      <c r="AC167" s="49">
        <v>6</v>
      </c>
      <c r="AH167" s="70">
        <f t="shared" si="11"/>
        <v>0.84509804001425681</v>
      </c>
    </row>
    <row r="168" spans="7:34" x14ac:dyDescent="0.25">
      <c r="G168" s="22">
        <v>167</v>
      </c>
      <c r="H168" s="22" t="s">
        <v>298</v>
      </c>
      <c r="I168" s="22">
        <v>6527</v>
      </c>
      <c r="J168" s="5">
        <v>26.916779242499999</v>
      </c>
      <c r="K168" s="1">
        <f t="shared" si="10"/>
        <v>1.430023092665929</v>
      </c>
      <c r="L168" s="1">
        <v>-36.697574000000003</v>
      </c>
      <c r="N168" s="5">
        <v>9.5459114507600002</v>
      </c>
      <c r="S168" s="1">
        <v>0.97981740147117724</v>
      </c>
      <c r="X168">
        <v>-36.697574000000003</v>
      </c>
      <c r="AC168" s="49">
        <v>0</v>
      </c>
      <c r="AH168" s="70">
        <f t="shared" si="11"/>
        <v>0</v>
      </c>
    </row>
    <row r="169" spans="7:34" x14ac:dyDescent="0.25">
      <c r="G169" s="22">
        <v>168</v>
      </c>
      <c r="H169" s="22" t="s">
        <v>300</v>
      </c>
      <c r="I169" s="22">
        <v>6354</v>
      </c>
      <c r="J169" s="5">
        <v>185.351291909</v>
      </c>
      <c r="K169" s="1">
        <f t="shared" si="10"/>
        <v>2.2679956174332623</v>
      </c>
      <c r="L169" s="1">
        <v>-36.780777999999998</v>
      </c>
      <c r="N169" s="5">
        <v>9.58504829472</v>
      </c>
      <c r="S169" s="1">
        <v>0.98159430543291937</v>
      </c>
      <c r="X169">
        <v>-36.780777999999998</v>
      </c>
      <c r="AC169" s="49">
        <v>5</v>
      </c>
      <c r="AH169" s="70">
        <f t="shared" si="11"/>
        <v>0.77815125038364363</v>
      </c>
    </row>
    <row r="170" spans="7:34" s="1" customFormat="1" x14ac:dyDescent="0.25">
      <c r="G170" s="49">
        <v>5097</v>
      </c>
      <c r="H170" s="49" t="s">
        <v>843</v>
      </c>
      <c r="I170" s="49">
        <v>5097</v>
      </c>
      <c r="J170" s="5">
        <v>1.398299</v>
      </c>
      <c r="K170" s="1">
        <f t="shared" si="10"/>
        <v>0.14560004706465082</v>
      </c>
      <c r="L170" s="1">
        <v>-41.236172000000003</v>
      </c>
      <c r="N170" s="5"/>
      <c r="V170" s="53"/>
      <c r="AA170" s="69"/>
      <c r="AC170" s="49"/>
      <c r="AD170" s="49"/>
      <c r="AE170" s="49"/>
      <c r="AH170" s="70"/>
    </row>
    <row r="171" spans="7:34" s="1" customFormat="1" x14ac:dyDescent="0.25">
      <c r="G171" s="49">
        <v>8049</v>
      </c>
      <c r="H171" s="49" t="s">
        <v>842</v>
      </c>
      <c r="I171" s="49">
        <v>8049</v>
      </c>
      <c r="J171" s="5">
        <v>0.50037900000000002</v>
      </c>
      <c r="K171" s="1">
        <f t="shared" si="10"/>
        <v>-0.3007009251486738</v>
      </c>
      <c r="L171" s="1">
        <v>-35.19303</v>
      </c>
      <c r="N171" s="5"/>
      <c r="V171" s="53"/>
      <c r="AA171" s="69"/>
      <c r="AC171" s="49"/>
      <c r="AD171" s="49"/>
      <c r="AE171" s="49"/>
      <c r="AH171" s="70"/>
    </row>
    <row r="172" spans="7:34" s="39" customFormat="1" x14ac:dyDescent="0.25">
      <c r="G172" s="43">
        <v>169</v>
      </c>
      <c r="H172" s="43" t="s">
        <v>302</v>
      </c>
      <c r="I172" s="43">
        <v>403</v>
      </c>
      <c r="J172" s="42">
        <v>1550.70094189</v>
      </c>
      <c r="K172" s="39">
        <f t="shared" si="10"/>
        <v>3.1905280506762907</v>
      </c>
      <c r="L172" s="39">
        <v>-36.766210999999998</v>
      </c>
      <c r="N172" s="42">
        <v>9.6107885496400005</v>
      </c>
      <c r="S172" s="39">
        <v>0.98275902228953571</v>
      </c>
      <c r="V172" s="75"/>
      <c r="X172" s="39">
        <v>-36.766210999999998</v>
      </c>
      <c r="AA172" s="76"/>
      <c r="AC172" s="43">
        <v>16</v>
      </c>
      <c r="AD172" s="43"/>
      <c r="AE172" s="43"/>
      <c r="AH172" s="77">
        <f t="shared" si="11"/>
        <v>1.2304489213782739</v>
      </c>
    </row>
    <row r="173" spans="7:34" x14ac:dyDescent="0.25">
      <c r="G173" s="22">
        <v>170</v>
      </c>
      <c r="H173" s="22" t="s">
        <v>304</v>
      </c>
      <c r="I173" s="22">
        <v>6547</v>
      </c>
      <c r="J173" s="5">
        <v>18.528551647299999</v>
      </c>
      <c r="K173" s="1">
        <f t="shared" si="10"/>
        <v>1.2678414724128357</v>
      </c>
      <c r="L173" s="1">
        <v>-36.675632999999998</v>
      </c>
      <c r="N173" s="5">
        <v>9.7212482984600008</v>
      </c>
      <c r="S173" s="1">
        <v>0.98772203594728814</v>
      </c>
      <c r="X173">
        <v>-36.675632999999998</v>
      </c>
      <c r="AC173" s="49">
        <v>0</v>
      </c>
      <c r="AH173" s="70">
        <f t="shared" si="11"/>
        <v>0</v>
      </c>
    </row>
    <row r="174" spans="7:34" x14ac:dyDescent="0.25">
      <c r="G174" s="22">
        <v>171</v>
      </c>
      <c r="H174" s="22" t="s">
        <v>306</v>
      </c>
      <c r="I174" s="22">
        <v>8944</v>
      </c>
      <c r="J174" s="5">
        <v>8.99266660278</v>
      </c>
      <c r="K174" s="1">
        <f t="shared" si="10"/>
        <v>0.95388849252866714</v>
      </c>
      <c r="L174" s="1">
        <v>-34.414692000000002</v>
      </c>
      <c r="N174" s="5">
        <v>9.8275574997100001</v>
      </c>
      <c r="S174" s="1">
        <v>0.99244559349784656</v>
      </c>
      <c r="X174">
        <v>-34.414692000000002</v>
      </c>
      <c r="AC174" s="49">
        <v>0</v>
      </c>
      <c r="AH174" s="70">
        <f t="shared" si="11"/>
        <v>0</v>
      </c>
    </row>
    <row r="175" spans="7:34" x14ac:dyDescent="0.25">
      <c r="G175" s="22">
        <v>172</v>
      </c>
      <c r="H175" s="22" t="s">
        <v>307</v>
      </c>
      <c r="I175" s="22">
        <v>1614</v>
      </c>
      <c r="J175" s="5">
        <v>62.418287302700001</v>
      </c>
      <c r="K175" s="1">
        <f t="shared" si="10"/>
        <v>1.79531184787319</v>
      </c>
      <c r="L175" s="1">
        <v>-46.917012999999997</v>
      </c>
      <c r="N175" s="5">
        <v>10.144932693499999</v>
      </c>
      <c r="S175" s="1">
        <v>1.0062491700545779</v>
      </c>
      <c r="X175">
        <v>-46.917012999999997</v>
      </c>
      <c r="AC175" s="49">
        <v>7</v>
      </c>
      <c r="AH175" s="70">
        <f t="shared" si="11"/>
        <v>0.90308998699194354</v>
      </c>
    </row>
    <row r="176" spans="7:34" x14ac:dyDescent="0.25">
      <c r="G176" s="22">
        <v>173</v>
      </c>
      <c r="H176" s="22" t="s">
        <v>309</v>
      </c>
      <c r="I176" s="22">
        <v>4176</v>
      </c>
      <c r="J176" s="5">
        <v>4.87598738303</v>
      </c>
      <c r="K176" s="1">
        <f t="shared" si="10"/>
        <v>0.68806257317941677</v>
      </c>
      <c r="L176" s="1">
        <v>-45.246316999999998</v>
      </c>
      <c r="N176" s="5">
        <v>10.1536595625</v>
      </c>
      <c r="S176" s="1">
        <v>1.0066225980476826</v>
      </c>
      <c r="X176">
        <v>-45.246316999999998</v>
      </c>
      <c r="AC176" s="49">
        <v>0</v>
      </c>
      <c r="AH176" s="70">
        <f t="shared" si="11"/>
        <v>0</v>
      </c>
    </row>
    <row r="177" spans="7:34" x14ac:dyDescent="0.25">
      <c r="G177" s="22">
        <v>174</v>
      </c>
      <c r="H177" s="22" t="s">
        <v>310</v>
      </c>
      <c r="I177" s="22">
        <v>972</v>
      </c>
      <c r="J177" s="5">
        <v>161.94081804499999</v>
      </c>
      <c r="K177" s="1">
        <f t="shared" si="10"/>
        <v>2.209356328786845</v>
      </c>
      <c r="L177" s="1">
        <v>-47.214956999999998</v>
      </c>
      <c r="N177" s="5">
        <v>10.1930582754</v>
      </c>
      <c r="S177" s="1">
        <v>1.0083045071524805</v>
      </c>
      <c r="X177">
        <v>-47.214956999999998</v>
      </c>
      <c r="AC177" s="49">
        <v>0</v>
      </c>
      <c r="AH177" s="70">
        <f t="shared" si="11"/>
        <v>0</v>
      </c>
    </row>
    <row r="178" spans="7:34" x14ac:dyDescent="0.25">
      <c r="G178" s="22">
        <v>175</v>
      </c>
      <c r="H178" s="22" t="s">
        <v>312</v>
      </c>
      <c r="I178" s="22">
        <v>6543</v>
      </c>
      <c r="J178" s="5">
        <v>8.8813452474699996</v>
      </c>
      <c r="K178" s="1">
        <f t="shared" si="10"/>
        <v>0.94847875286240491</v>
      </c>
      <c r="L178" s="1">
        <v>-36.690589000000003</v>
      </c>
      <c r="N178" s="5">
        <v>10.366767939400001</v>
      </c>
      <c r="S178" s="1">
        <v>1.0156433769413638</v>
      </c>
      <c r="X178">
        <v>-36.690589000000003</v>
      </c>
      <c r="AC178" s="49">
        <v>7</v>
      </c>
      <c r="AH178" s="70">
        <f t="shared" si="11"/>
        <v>0.90308998699194354</v>
      </c>
    </row>
    <row r="179" spans="7:34" x14ac:dyDescent="0.25">
      <c r="G179" s="22">
        <v>176</v>
      </c>
      <c r="H179" s="22" t="s">
        <v>314</v>
      </c>
      <c r="I179" s="22">
        <v>6541</v>
      </c>
      <c r="J179" s="5">
        <v>16.562653323500001</v>
      </c>
      <c r="K179" s="1">
        <f t="shared" si="10"/>
        <v>1.2191299116426515</v>
      </c>
      <c r="L179" s="1">
        <v>-36.696516000000003</v>
      </c>
      <c r="N179" s="5">
        <v>10.4642403632</v>
      </c>
      <c r="S179" s="1">
        <v>1.0197077068223657</v>
      </c>
      <c r="X179">
        <v>-36.696516000000003</v>
      </c>
      <c r="AC179" s="49">
        <v>7</v>
      </c>
      <c r="AH179" s="70">
        <f t="shared" si="11"/>
        <v>0.90308998699194354</v>
      </c>
    </row>
    <row r="180" spans="7:34" x14ac:dyDescent="0.25">
      <c r="G180" s="22">
        <v>177</v>
      </c>
      <c r="H180" s="22" t="s">
        <v>316</v>
      </c>
      <c r="I180" s="22">
        <v>3485</v>
      </c>
      <c r="J180" s="5">
        <v>20.049859656799999</v>
      </c>
      <c r="K180" s="1">
        <f t="shared" si="10"/>
        <v>1.3021113370314805</v>
      </c>
      <c r="L180" s="1">
        <v>-45.777880000000003</v>
      </c>
      <c r="N180" s="5">
        <v>10.5348947114</v>
      </c>
      <c r="S180" s="1">
        <v>1.0226301995087619</v>
      </c>
      <c r="X180">
        <v>-45.777880000000003</v>
      </c>
      <c r="AC180" s="49">
        <v>0</v>
      </c>
      <c r="AH180" s="70">
        <f t="shared" si="11"/>
        <v>0</v>
      </c>
    </row>
    <row r="181" spans="7:34" x14ac:dyDescent="0.25">
      <c r="G181" s="22">
        <v>178</v>
      </c>
      <c r="H181" s="22" t="s">
        <v>317</v>
      </c>
      <c r="I181" s="22">
        <v>1770</v>
      </c>
      <c r="J181" s="5">
        <v>7.5386440557999999</v>
      </c>
      <c r="K181" s="1">
        <f t="shared" si="10"/>
        <v>0.87729323817212734</v>
      </c>
      <c r="L181" s="1">
        <v>-46.816271</v>
      </c>
      <c r="N181" s="5">
        <v>10.6117727294</v>
      </c>
      <c r="S181" s="1">
        <v>1.0257879401960419</v>
      </c>
      <c r="X181">
        <v>-46.816271</v>
      </c>
      <c r="AC181" s="49">
        <v>0</v>
      </c>
      <c r="AH181" s="70">
        <f t="shared" si="11"/>
        <v>0</v>
      </c>
    </row>
    <row r="182" spans="7:34" x14ac:dyDescent="0.25">
      <c r="G182" s="22">
        <v>179</v>
      </c>
      <c r="H182" s="22" t="s">
        <v>318</v>
      </c>
      <c r="I182" s="22">
        <v>5965</v>
      </c>
      <c r="J182" s="5">
        <v>46.158011658900001</v>
      </c>
      <c r="K182" s="1">
        <f t="shared" si="10"/>
        <v>1.6642470925184163</v>
      </c>
      <c r="L182" s="1">
        <v>-37.989583000000003</v>
      </c>
      <c r="N182" s="5">
        <v>10.7811875467</v>
      </c>
      <c r="S182" s="1">
        <v>1.0326666009780985</v>
      </c>
      <c r="X182">
        <v>-37.989583000000003</v>
      </c>
      <c r="AC182" s="49">
        <v>2</v>
      </c>
      <c r="AH182" s="70">
        <f t="shared" si="11"/>
        <v>0.47712125471966244</v>
      </c>
    </row>
    <row r="183" spans="7:34" x14ac:dyDescent="0.25">
      <c r="G183" s="22">
        <v>180</v>
      </c>
      <c r="H183" s="22" t="s">
        <v>319</v>
      </c>
      <c r="I183" s="22">
        <v>8315</v>
      </c>
      <c r="J183" s="5">
        <v>10.803494286799999</v>
      </c>
      <c r="K183" s="1">
        <f t="shared" si="10"/>
        <v>1.0335642466008885</v>
      </c>
      <c r="L183" s="1">
        <v>-35.020764</v>
      </c>
      <c r="N183" s="5">
        <v>10.803494286799999</v>
      </c>
      <c r="S183" s="1">
        <v>1.0335642466008885</v>
      </c>
      <c r="X183">
        <v>-35.020764</v>
      </c>
      <c r="AC183" s="49">
        <v>1</v>
      </c>
      <c r="AH183" s="70">
        <f t="shared" si="11"/>
        <v>0.3010299956639812</v>
      </c>
    </row>
    <row r="184" spans="7:34" x14ac:dyDescent="0.25">
      <c r="G184" s="22">
        <v>181</v>
      </c>
      <c r="H184" s="22" t="s">
        <v>320</v>
      </c>
      <c r="I184" s="22">
        <v>6469</v>
      </c>
      <c r="J184" s="5">
        <v>41.9550731175</v>
      </c>
      <c r="K184" s="1">
        <f t="shared" si="10"/>
        <v>1.6227844822976436</v>
      </c>
      <c r="L184" s="1">
        <v>-36.728665999999997</v>
      </c>
      <c r="N184" s="5">
        <v>10.945092618</v>
      </c>
      <c r="S184" s="1">
        <v>1.0392194409442554</v>
      </c>
      <c r="X184">
        <v>-36.728665999999997</v>
      </c>
      <c r="AC184" s="49">
        <v>3</v>
      </c>
      <c r="AH184" s="70">
        <f t="shared" si="11"/>
        <v>0.6020599913279624</v>
      </c>
    </row>
    <row r="185" spans="7:34" x14ac:dyDescent="0.25">
      <c r="G185" s="22">
        <v>182</v>
      </c>
      <c r="H185" s="22" t="s">
        <v>322</v>
      </c>
      <c r="I185" s="22">
        <v>6482</v>
      </c>
      <c r="J185" s="5">
        <v>5.2780895086799999</v>
      </c>
      <c r="K185" s="1">
        <f t="shared" si="10"/>
        <v>0.72247675094583252</v>
      </c>
      <c r="L185" s="1">
        <v>-36.716653999999998</v>
      </c>
      <c r="N185" s="5">
        <v>10.994805986299999</v>
      </c>
      <c r="S185" s="1">
        <v>1.0411875702295299</v>
      </c>
      <c r="X185">
        <v>-36.716653999999998</v>
      </c>
      <c r="AC185" s="49">
        <v>0</v>
      </c>
      <c r="AH185" s="70">
        <f t="shared" si="11"/>
        <v>0</v>
      </c>
    </row>
    <row r="186" spans="7:34" x14ac:dyDescent="0.25">
      <c r="G186" s="22">
        <v>183</v>
      </c>
      <c r="H186" s="22" t="s">
        <v>323</v>
      </c>
      <c r="I186" s="22">
        <v>8042</v>
      </c>
      <c r="J186" s="5">
        <v>27.7120128442</v>
      </c>
      <c r="K186" s="1">
        <f t="shared" si="10"/>
        <v>1.4426680716278089</v>
      </c>
      <c r="L186" s="1">
        <v>-35.200012999999998</v>
      </c>
      <c r="N186" s="5">
        <v>11.478321472399999</v>
      </c>
      <c r="S186" s="1">
        <v>1.0598783838309003</v>
      </c>
      <c r="X186">
        <v>-35.200012999999998</v>
      </c>
      <c r="AC186" s="49">
        <v>2</v>
      </c>
      <c r="AH186" s="70">
        <f t="shared" si="11"/>
        <v>0.47712125471966244</v>
      </c>
    </row>
    <row r="187" spans="7:34" x14ac:dyDescent="0.25">
      <c r="G187" s="22">
        <v>184</v>
      </c>
      <c r="H187" s="22" t="s">
        <v>325</v>
      </c>
      <c r="I187" s="22">
        <v>3878</v>
      </c>
      <c r="J187" s="5">
        <v>34.8626400347</v>
      </c>
      <c r="K187" s="1">
        <f t="shared" si="10"/>
        <v>1.5423602717323448</v>
      </c>
      <c r="L187" s="1">
        <v>-45.637155</v>
      </c>
      <c r="N187" s="5">
        <v>11.630138902500001</v>
      </c>
      <c r="S187" s="1">
        <v>1.0655849016784942</v>
      </c>
      <c r="X187">
        <v>-45.637155</v>
      </c>
      <c r="AC187" s="49">
        <v>0</v>
      </c>
      <c r="AH187" s="70">
        <f t="shared" si="11"/>
        <v>0</v>
      </c>
    </row>
    <row r="188" spans="7:34" x14ac:dyDescent="0.25">
      <c r="G188" s="22">
        <v>185</v>
      </c>
      <c r="H188" s="22" t="s">
        <v>326</v>
      </c>
      <c r="I188" s="22">
        <v>3015</v>
      </c>
      <c r="J188" s="5">
        <v>13.5475733261</v>
      </c>
      <c r="K188" s="1">
        <f t="shared" si="10"/>
        <v>1.131861510305165</v>
      </c>
      <c r="L188" s="1">
        <v>-45.960523999999999</v>
      </c>
      <c r="N188" s="5">
        <v>11.8590477022</v>
      </c>
      <c r="S188" s="1">
        <v>1.074049815985693</v>
      </c>
      <c r="X188">
        <v>-45.960523999999999</v>
      </c>
      <c r="AC188" s="49">
        <v>0</v>
      </c>
      <c r="AH188" s="70">
        <f t="shared" si="11"/>
        <v>0</v>
      </c>
    </row>
    <row r="189" spans="7:34" x14ac:dyDescent="0.25">
      <c r="G189" s="22">
        <v>186</v>
      </c>
      <c r="H189" s="22" t="s">
        <v>327</v>
      </c>
      <c r="I189" s="22">
        <v>4603</v>
      </c>
      <c r="J189" s="5">
        <v>14.289158457799999</v>
      </c>
      <c r="K189" s="1">
        <f t="shared" si="10"/>
        <v>1.1550066523112152</v>
      </c>
      <c r="L189" s="1">
        <v>-43.860208999999998</v>
      </c>
      <c r="N189" s="5">
        <v>11.9655788694</v>
      </c>
      <c r="S189" s="1">
        <v>1.0779337137062444</v>
      </c>
      <c r="X189">
        <v>-43.860208999999998</v>
      </c>
      <c r="AC189" s="49">
        <v>0</v>
      </c>
      <c r="AH189" s="70">
        <f t="shared" si="11"/>
        <v>0</v>
      </c>
    </row>
    <row r="190" spans="7:34" x14ac:dyDescent="0.25">
      <c r="G190" s="22">
        <v>187</v>
      </c>
      <c r="H190" s="22" t="s">
        <v>329</v>
      </c>
      <c r="I190" s="22">
        <v>5267</v>
      </c>
      <c r="J190" s="5">
        <v>20.9947451118</v>
      </c>
      <c r="K190" s="1">
        <f t="shared" si="10"/>
        <v>1.3221106064228407</v>
      </c>
      <c r="L190" s="1">
        <v>-41.040416999999998</v>
      </c>
      <c r="N190" s="5">
        <v>12.0168424857</v>
      </c>
      <c r="S190" s="1">
        <v>1.0797903685669139</v>
      </c>
      <c r="X190">
        <v>-41.040416999999998</v>
      </c>
      <c r="AC190" s="49">
        <v>0</v>
      </c>
      <c r="AH190" s="70">
        <f t="shared" si="11"/>
        <v>0</v>
      </c>
    </row>
    <row r="191" spans="7:34" x14ac:dyDescent="0.25">
      <c r="G191" s="22">
        <v>188</v>
      </c>
      <c r="H191" s="22" t="s">
        <v>331</v>
      </c>
      <c r="I191" s="22">
        <v>8088</v>
      </c>
      <c r="J191" s="5">
        <v>6.0988193518099996</v>
      </c>
      <c r="K191" s="1">
        <f t="shared" si="10"/>
        <v>0.78524576966299853</v>
      </c>
      <c r="L191" s="1">
        <v>-35.170709000000002</v>
      </c>
      <c r="N191" s="5">
        <v>12.077590046399999</v>
      </c>
      <c r="S191" s="1">
        <v>1.0819802841224448</v>
      </c>
      <c r="X191">
        <v>-35.170709000000002</v>
      </c>
      <c r="AC191" s="49">
        <v>0</v>
      </c>
      <c r="AH191" s="70">
        <f t="shared" si="11"/>
        <v>0</v>
      </c>
    </row>
    <row r="192" spans="7:34" x14ac:dyDescent="0.25">
      <c r="G192" s="22">
        <v>189</v>
      </c>
      <c r="H192" s="22" t="s">
        <v>332</v>
      </c>
      <c r="I192" s="22">
        <v>1193</v>
      </c>
      <c r="J192" s="5">
        <v>32.966003183799998</v>
      </c>
      <c r="K192" s="1">
        <f t="shared" si="10"/>
        <v>1.5180662962350253</v>
      </c>
      <c r="L192" s="1">
        <v>-47.125444000000002</v>
      </c>
      <c r="N192" s="5">
        <v>12.3249022992</v>
      </c>
      <c r="S192" s="1">
        <v>1.0907834852647651</v>
      </c>
      <c r="X192">
        <v>-47.125444000000002</v>
      </c>
      <c r="AC192" s="49">
        <v>1</v>
      </c>
      <c r="AH192" s="70">
        <f t="shared" si="11"/>
        <v>0.3010299956639812</v>
      </c>
    </row>
    <row r="193" spans="7:34" x14ac:dyDescent="0.25">
      <c r="G193" s="22">
        <v>190</v>
      </c>
      <c r="H193" s="22" t="s">
        <v>334</v>
      </c>
      <c r="I193" s="22">
        <v>6361</v>
      </c>
      <c r="J193" s="5">
        <v>27.388796448200001</v>
      </c>
      <c r="K193" s="1">
        <f t="shared" si="10"/>
        <v>1.437572948377009</v>
      </c>
      <c r="L193" s="1">
        <v>-36.796776999999999</v>
      </c>
      <c r="N193" s="5">
        <v>12.3324054544</v>
      </c>
      <c r="S193" s="1">
        <v>1.0910477946559902</v>
      </c>
      <c r="X193">
        <v>-36.796776999999999</v>
      </c>
      <c r="AC193" s="49">
        <v>2</v>
      </c>
      <c r="AH193" s="70">
        <f t="shared" si="11"/>
        <v>0.47712125471966244</v>
      </c>
    </row>
    <row r="194" spans="7:34" x14ac:dyDescent="0.25">
      <c r="G194" s="22">
        <v>191</v>
      </c>
      <c r="H194" s="22" t="s">
        <v>335</v>
      </c>
      <c r="I194" s="22">
        <v>6252</v>
      </c>
      <c r="J194" s="5">
        <v>114.875737685</v>
      </c>
      <c r="K194" s="1">
        <f t="shared" si="10"/>
        <v>2.0602283132646462</v>
      </c>
      <c r="L194" s="1">
        <v>-36.909143999999998</v>
      </c>
      <c r="N194" s="5">
        <v>12.3719975584</v>
      </c>
      <c r="S194" s="1">
        <v>1.0924398256236154</v>
      </c>
      <c r="X194">
        <v>-36.909143999999998</v>
      </c>
      <c r="AC194" s="49">
        <v>2</v>
      </c>
      <c r="AH194" s="70">
        <f t="shared" si="11"/>
        <v>0.47712125471966244</v>
      </c>
    </row>
    <row r="195" spans="7:34" x14ac:dyDescent="0.25">
      <c r="G195" s="22">
        <v>192</v>
      </c>
      <c r="H195" s="22" t="s">
        <v>337</v>
      </c>
      <c r="I195" s="22">
        <v>3731</v>
      </c>
      <c r="J195" s="5">
        <v>40.184620521799999</v>
      </c>
      <c r="K195" s="1">
        <f t="shared" si="10"/>
        <v>1.6040598714802041</v>
      </c>
      <c r="L195" s="1">
        <v>-45.707999999999998</v>
      </c>
      <c r="N195" s="5">
        <v>12.3881415311</v>
      </c>
      <c r="S195" s="1">
        <v>1.0930061584077577</v>
      </c>
      <c r="X195">
        <v>-45.707999999999998</v>
      </c>
      <c r="AC195" s="49">
        <v>1</v>
      </c>
      <c r="AH195" s="70">
        <f t="shared" si="11"/>
        <v>0.3010299956639812</v>
      </c>
    </row>
    <row r="196" spans="7:34" x14ac:dyDescent="0.25">
      <c r="G196" s="22">
        <v>193</v>
      </c>
      <c r="H196" s="22" t="s">
        <v>339</v>
      </c>
      <c r="I196" s="22">
        <v>2861</v>
      </c>
      <c r="J196" s="5">
        <v>10.144932693499999</v>
      </c>
      <c r="K196" s="1">
        <f t="shared" si="10"/>
        <v>1.0062491700545779</v>
      </c>
      <c r="L196" s="1">
        <v>-46.016500000000001</v>
      </c>
      <c r="N196" s="5">
        <v>12.7631753389</v>
      </c>
      <c r="S196" s="1">
        <v>1.1059587355610159</v>
      </c>
      <c r="X196">
        <v>-46.016500000000001</v>
      </c>
      <c r="AC196" s="49">
        <v>1</v>
      </c>
      <c r="AH196" s="70">
        <f t="shared" si="11"/>
        <v>0.3010299956639812</v>
      </c>
    </row>
    <row r="197" spans="7:34" x14ac:dyDescent="0.25">
      <c r="G197" s="22">
        <v>194</v>
      </c>
      <c r="H197" s="22" t="s">
        <v>340</v>
      </c>
      <c r="I197" s="22">
        <v>165</v>
      </c>
      <c r="J197" s="5">
        <v>179.72337769800001</v>
      </c>
      <c r="K197" s="1">
        <f t="shared" ref="K197:K260" si="12">LOG10(J197)</f>
        <v>2.2546045720722137</v>
      </c>
      <c r="L197" s="1">
        <v>-46.025846999999999</v>
      </c>
      <c r="N197" s="5">
        <v>12.961934727599999</v>
      </c>
      <c r="S197" s="1">
        <v>1.1126698301464089</v>
      </c>
      <c r="X197">
        <v>-46.025846999999999</v>
      </c>
      <c r="AC197" s="49">
        <v>1</v>
      </c>
      <c r="AH197" s="70">
        <f t="shared" ref="AH197:AH260" si="13">LOG10(AC197+1)</f>
        <v>0.3010299956639812</v>
      </c>
    </row>
    <row r="198" spans="7:34" x14ac:dyDescent="0.25">
      <c r="G198" s="22">
        <v>195</v>
      </c>
      <c r="H198" s="22" t="s">
        <v>341</v>
      </c>
      <c r="I198" s="22">
        <v>3537</v>
      </c>
      <c r="J198" s="5">
        <v>16.413907206200001</v>
      </c>
      <c r="K198" s="1">
        <f t="shared" si="12"/>
        <v>1.2152119738691691</v>
      </c>
      <c r="L198" s="1">
        <v>-45.765963999999997</v>
      </c>
      <c r="N198" s="5">
        <v>13.0064776996</v>
      </c>
      <c r="S198" s="1">
        <v>1.1141597006553046</v>
      </c>
      <c r="X198">
        <v>-45.765963999999997</v>
      </c>
      <c r="AC198" s="49">
        <v>0</v>
      </c>
      <c r="AH198" s="70">
        <f t="shared" si="13"/>
        <v>0</v>
      </c>
    </row>
    <row r="199" spans="7:34" x14ac:dyDescent="0.25">
      <c r="G199" s="22">
        <v>196</v>
      </c>
      <c r="H199" s="22" t="s">
        <v>343</v>
      </c>
      <c r="I199" s="22">
        <v>1066</v>
      </c>
      <c r="J199" s="5">
        <v>513.06806263199996</v>
      </c>
      <c r="K199" s="1">
        <f t="shared" si="12"/>
        <v>2.710174981612361</v>
      </c>
      <c r="L199" s="1">
        <v>-47.194625000000002</v>
      </c>
      <c r="N199" s="5">
        <v>13.210206743500001</v>
      </c>
      <c r="S199" s="1">
        <v>1.1209096145001149</v>
      </c>
      <c r="X199">
        <v>-47.194625000000002</v>
      </c>
      <c r="AC199" s="49">
        <v>3</v>
      </c>
      <c r="AH199" s="70">
        <f t="shared" si="13"/>
        <v>0.6020599913279624</v>
      </c>
    </row>
    <row r="200" spans="7:34" x14ac:dyDescent="0.25">
      <c r="G200" s="22">
        <v>197</v>
      </c>
      <c r="H200" s="22" t="s">
        <v>345</v>
      </c>
      <c r="I200" s="22">
        <v>3625</v>
      </c>
      <c r="J200" s="5">
        <v>5.5220791884300002</v>
      </c>
      <c r="K200" s="1">
        <f t="shared" si="12"/>
        <v>0.74210263027347045</v>
      </c>
      <c r="L200" s="1">
        <v>-45.735263000000003</v>
      </c>
      <c r="N200" s="5">
        <v>13.381326118800001</v>
      </c>
      <c r="S200" s="1">
        <v>1.1264991551013466</v>
      </c>
      <c r="X200">
        <v>-45.735263000000003</v>
      </c>
      <c r="AC200" s="49">
        <v>0</v>
      </c>
      <c r="AH200" s="70">
        <f t="shared" si="13"/>
        <v>0</v>
      </c>
    </row>
    <row r="201" spans="7:34" x14ac:dyDescent="0.25">
      <c r="G201" s="22">
        <v>198</v>
      </c>
      <c r="H201" s="22" t="s">
        <v>346</v>
      </c>
      <c r="I201" s="22">
        <v>3608</v>
      </c>
      <c r="J201" s="5">
        <v>21.128430668299998</v>
      </c>
      <c r="K201" s="1">
        <f t="shared" si="12"/>
        <v>1.324867240667629</v>
      </c>
      <c r="L201" s="1">
        <v>-45.740091</v>
      </c>
      <c r="N201" s="5">
        <v>13.5475733261</v>
      </c>
      <c r="S201" s="1">
        <v>1.131861510305165</v>
      </c>
      <c r="X201">
        <v>-45.740091</v>
      </c>
      <c r="AC201" s="49">
        <v>0</v>
      </c>
      <c r="AH201" s="70">
        <f t="shared" si="13"/>
        <v>0</v>
      </c>
    </row>
    <row r="202" spans="7:34" x14ac:dyDescent="0.25">
      <c r="G202" s="22">
        <v>199</v>
      </c>
      <c r="H202" s="22" t="s">
        <v>347</v>
      </c>
      <c r="I202" s="22">
        <v>5128</v>
      </c>
      <c r="J202" s="5">
        <v>101.84675418899999</v>
      </c>
      <c r="K202" s="1">
        <f t="shared" si="12"/>
        <v>2.0079471927837171</v>
      </c>
      <c r="L202" s="1">
        <v>-41.161278000000003</v>
      </c>
      <c r="N202" s="5">
        <v>13.5953403878</v>
      </c>
      <c r="S202" s="1">
        <v>1.1333900855309211</v>
      </c>
      <c r="X202">
        <v>-41.161278000000003</v>
      </c>
      <c r="AC202" s="49">
        <v>4</v>
      </c>
      <c r="AH202" s="70">
        <f t="shared" si="13"/>
        <v>0.69897000433601886</v>
      </c>
    </row>
    <row r="203" spans="7:34" x14ac:dyDescent="0.25">
      <c r="G203" s="22">
        <v>200</v>
      </c>
      <c r="H203" s="22" t="s">
        <v>349</v>
      </c>
      <c r="I203" s="22">
        <v>8094</v>
      </c>
      <c r="J203" s="5">
        <v>6.5187572032399999</v>
      </c>
      <c r="K203" s="1">
        <f t="shared" si="12"/>
        <v>0.81416480566715921</v>
      </c>
      <c r="L203" s="1">
        <v>-35.164903000000002</v>
      </c>
      <c r="N203" s="5">
        <v>13.715948172199999</v>
      </c>
      <c r="S203" s="1">
        <v>1.1372258353981359</v>
      </c>
      <c r="X203">
        <v>-35.164903000000002</v>
      </c>
      <c r="AC203" s="49">
        <v>0</v>
      </c>
      <c r="AH203" s="70">
        <f t="shared" si="13"/>
        <v>0</v>
      </c>
    </row>
    <row r="204" spans="7:34" x14ac:dyDescent="0.25">
      <c r="G204" s="22">
        <v>201</v>
      </c>
      <c r="H204" s="22" t="s">
        <v>350</v>
      </c>
      <c r="I204" s="22">
        <v>2209</v>
      </c>
      <c r="J204" s="5">
        <v>7.2794713629399999</v>
      </c>
      <c r="K204" s="1">
        <f t="shared" si="12"/>
        <v>0.86209984188252675</v>
      </c>
      <c r="L204" s="1">
        <v>-46.405881000000001</v>
      </c>
      <c r="N204" s="5">
        <v>14.2024267035</v>
      </c>
      <c r="S204" s="1">
        <v>1.1523625566292728</v>
      </c>
      <c r="X204">
        <v>-46.405881000000001</v>
      </c>
      <c r="AC204" s="49">
        <v>0</v>
      </c>
      <c r="AH204" s="70">
        <f t="shared" si="13"/>
        <v>0</v>
      </c>
    </row>
    <row r="205" spans="7:34" x14ac:dyDescent="0.25">
      <c r="G205" s="22">
        <v>202</v>
      </c>
      <c r="H205" s="22" t="s">
        <v>351</v>
      </c>
      <c r="I205" s="22">
        <v>3735</v>
      </c>
      <c r="J205" s="5">
        <v>72.826469524000004</v>
      </c>
      <c r="K205" s="1">
        <f t="shared" si="12"/>
        <v>1.8622892567700129</v>
      </c>
      <c r="L205" s="1">
        <v>-45.708731</v>
      </c>
      <c r="N205" s="5">
        <v>14.289158457799999</v>
      </c>
      <c r="S205" s="1">
        <v>1.1550066523112152</v>
      </c>
      <c r="X205">
        <v>-45.708731</v>
      </c>
      <c r="AC205" s="49">
        <v>3</v>
      </c>
      <c r="AH205" s="70">
        <f t="shared" si="13"/>
        <v>0.6020599913279624</v>
      </c>
    </row>
    <row r="206" spans="7:34" x14ac:dyDescent="0.25">
      <c r="G206" s="22">
        <v>203</v>
      </c>
      <c r="H206" s="22" t="s">
        <v>353</v>
      </c>
      <c r="I206" s="22">
        <v>373</v>
      </c>
      <c r="J206" s="5">
        <v>1796.6933288</v>
      </c>
      <c r="K206" s="1">
        <f t="shared" si="12"/>
        <v>3.2544739552526791</v>
      </c>
      <c r="L206" s="1">
        <v>-36.866641000000001</v>
      </c>
      <c r="N206" s="5">
        <v>14.870369628900001</v>
      </c>
      <c r="S206" s="1">
        <v>1.1723217638008048</v>
      </c>
      <c r="X206">
        <v>-36.866641000000001</v>
      </c>
      <c r="AC206" s="49">
        <v>0</v>
      </c>
      <c r="AH206" s="70">
        <f t="shared" si="13"/>
        <v>0</v>
      </c>
    </row>
    <row r="207" spans="7:34" x14ac:dyDescent="0.25">
      <c r="G207" s="22">
        <v>204</v>
      </c>
      <c r="H207" s="22" t="s">
        <v>355</v>
      </c>
      <c r="I207" s="22">
        <v>7594</v>
      </c>
      <c r="J207" s="5">
        <v>5.5176072916100001</v>
      </c>
      <c r="K207" s="1">
        <f t="shared" si="12"/>
        <v>0.7417507869086607</v>
      </c>
      <c r="L207" s="1">
        <v>-35.486274000000002</v>
      </c>
      <c r="N207" s="5">
        <v>15.1194495022</v>
      </c>
      <c r="S207" s="1">
        <v>1.1795359788299236</v>
      </c>
      <c r="X207">
        <v>-35.486274000000002</v>
      </c>
      <c r="AC207" s="49">
        <v>0</v>
      </c>
      <c r="AH207" s="70">
        <f t="shared" si="13"/>
        <v>0</v>
      </c>
    </row>
    <row r="208" spans="7:34" x14ac:dyDescent="0.25">
      <c r="G208" s="22">
        <v>205</v>
      </c>
      <c r="H208" s="22" t="s">
        <v>356</v>
      </c>
      <c r="I208" s="22">
        <v>7616</v>
      </c>
      <c r="J208" s="5">
        <v>103.838133446</v>
      </c>
      <c r="K208" s="1">
        <f t="shared" si="12"/>
        <v>2.0163568728173482</v>
      </c>
      <c r="L208" s="1">
        <v>-35.483778000000001</v>
      </c>
      <c r="N208" s="5">
        <v>15.3132446295</v>
      </c>
      <c r="S208" s="1">
        <v>1.1850672204429855</v>
      </c>
      <c r="X208">
        <v>-35.483778000000001</v>
      </c>
      <c r="AC208" s="49">
        <v>2</v>
      </c>
      <c r="AH208" s="70">
        <f t="shared" si="13"/>
        <v>0.47712125471966244</v>
      </c>
    </row>
    <row r="209" spans="7:34" x14ac:dyDescent="0.25">
      <c r="G209" s="22">
        <v>206</v>
      </c>
      <c r="H209" s="22" t="s">
        <v>358</v>
      </c>
      <c r="I209" s="22">
        <v>7587</v>
      </c>
      <c r="J209" s="5">
        <v>6.0317132672699998</v>
      </c>
      <c r="K209" s="1">
        <f t="shared" si="12"/>
        <v>0.78044068806692113</v>
      </c>
      <c r="L209" s="1">
        <v>-35.490240999999997</v>
      </c>
      <c r="N209" s="5">
        <v>15.549195279599999</v>
      </c>
      <c r="S209" s="1">
        <v>1.191707917821214</v>
      </c>
      <c r="X209">
        <v>-35.490240999999997</v>
      </c>
      <c r="AC209" s="49">
        <v>0</v>
      </c>
      <c r="AH209" s="70">
        <f t="shared" si="13"/>
        <v>0</v>
      </c>
    </row>
    <row r="210" spans="7:34" x14ac:dyDescent="0.25">
      <c r="G210" s="22">
        <v>207</v>
      </c>
      <c r="H210" s="22" t="s">
        <v>359</v>
      </c>
      <c r="I210" s="22">
        <v>7652</v>
      </c>
      <c r="J210" s="5">
        <v>155.92693664699999</v>
      </c>
      <c r="K210" s="1">
        <f t="shared" si="12"/>
        <v>2.1929211467900753</v>
      </c>
      <c r="L210" s="1">
        <v>-35.456223999999999</v>
      </c>
      <c r="N210" s="5">
        <v>15.620933437</v>
      </c>
      <c r="S210" s="1">
        <v>1.1937069818092727</v>
      </c>
      <c r="X210">
        <v>-35.456223999999999</v>
      </c>
      <c r="AC210" s="49">
        <v>0</v>
      </c>
      <c r="AH210" s="70">
        <f t="shared" si="13"/>
        <v>0</v>
      </c>
    </row>
    <row r="211" spans="7:34" x14ac:dyDescent="0.25">
      <c r="G211" s="22">
        <v>208</v>
      </c>
      <c r="H211" s="22" t="s">
        <v>360</v>
      </c>
      <c r="I211" s="22">
        <v>7856</v>
      </c>
      <c r="J211" s="5">
        <v>8.1984873146799995</v>
      </c>
      <c r="K211" s="1">
        <f t="shared" si="12"/>
        <v>0.91373372903128924</v>
      </c>
      <c r="L211" s="1">
        <v>-35.230443999999999</v>
      </c>
      <c r="N211" s="5">
        <v>15.978267445</v>
      </c>
      <c r="S211" s="1">
        <v>1.2035296861251037</v>
      </c>
      <c r="X211">
        <v>-35.230443999999999</v>
      </c>
      <c r="AC211" s="49">
        <v>1</v>
      </c>
      <c r="AH211" s="70">
        <f t="shared" si="13"/>
        <v>0.3010299956639812</v>
      </c>
    </row>
    <row r="212" spans="7:34" x14ac:dyDescent="0.25">
      <c r="G212" s="22">
        <v>209</v>
      </c>
      <c r="H212" s="22" t="s">
        <v>362</v>
      </c>
      <c r="I212" s="22">
        <v>5861</v>
      </c>
      <c r="J212" s="5">
        <v>147.01027382800001</v>
      </c>
      <c r="K212" s="1">
        <f t="shared" si="12"/>
        <v>2.1673476865229775</v>
      </c>
      <c r="L212" s="1">
        <v>-39.292613000000003</v>
      </c>
      <c r="N212" s="5">
        <v>16.413907206200001</v>
      </c>
      <c r="S212" s="1">
        <v>1.2152119738691691</v>
      </c>
      <c r="X212">
        <v>-39.292613000000003</v>
      </c>
      <c r="AC212" s="49">
        <v>0</v>
      </c>
      <c r="AH212" s="70">
        <f t="shared" si="13"/>
        <v>0</v>
      </c>
    </row>
    <row r="213" spans="7:34" x14ac:dyDescent="0.25">
      <c r="G213" s="22">
        <v>210</v>
      </c>
      <c r="H213" s="22" t="s">
        <v>364</v>
      </c>
      <c r="I213" s="22">
        <v>5916</v>
      </c>
      <c r="J213" s="5">
        <v>39.7367103172</v>
      </c>
      <c r="K213" s="1">
        <f t="shared" si="12"/>
        <v>1.5991919103272905</v>
      </c>
      <c r="L213" s="1">
        <v>-38.384014000000001</v>
      </c>
      <c r="N213" s="5">
        <v>16.453530076500002</v>
      </c>
      <c r="S213" s="1">
        <v>1.2162590894149707</v>
      </c>
      <c r="X213">
        <v>-38.384014000000001</v>
      </c>
      <c r="AC213" s="49">
        <v>1</v>
      </c>
      <c r="AH213" s="70">
        <f t="shared" si="13"/>
        <v>0.3010299956639812</v>
      </c>
    </row>
    <row r="214" spans="7:34" x14ac:dyDescent="0.25">
      <c r="G214" s="22">
        <v>211</v>
      </c>
      <c r="H214" s="22" t="s">
        <v>366</v>
      </c>
      <c r="I214" s="22">
        <v>866</v>
      </c>
      <c r="J214" s="5">
        <v>37.623012478600003</v>
      </c>
      <c r="K214" s="1">
        <f t="shared" si="12"/>
        <v>1.575453566611847</v>
      </c>
      <c r="L214" s="1">
        <v>-47.266907000000003</v>
      </c>
      <c r="N214" s="5">
        <v>16.4697464457</v>
      </c>
      <c r="S214" s="1">
        <v>1.2166869131903382</v>
      </c>
      <c r="X214">
        <v>-47.266907000000003</v>
      </c>
      <c r="AC214" s="49">
        <v>0</v>
      </c>
      <c r="AH214" s="70">
        <f t="shared" si="13"/>
        <v>0</v>
      </c>
    </row>
    <row r="215" spans="7:34" x14ac:dyDescent="0.25">
      <c r="G215" s="22">
        <v>212</v>
      </c>
      <c r="H215" s="22" t="s">
        <v>368</v>
      </c>
      <c r="I215" s="22">
        <v>3542</v>
      </c>
      <c r="J215" s="5">
        <v>8.1063974576</v>
      </c>
      <c r="K215" s="1">
        <f t="shared" si="12"/>
        <v>0.90882789343611681</v>
      </c>
      <c r="L215" s="1">
        <v>-45.764256000000003</v>
      </c>
      <c r="N215" s="5">
        <v>16.562653323500001</v>
      </c>
      <c r="S215" s="1">
        <v>1.2191299116426515</v>
      </c>
      <c r="X215">
        <v>-45.764256000000003</v>
      </c>
      <c r="AC215" s="49">
        <v>0</v>
      </c>
      <c r="AH215" s="70">
        <f t="shared" si="13"/>
        <v>0</v>
      </c>
    </row>
    <row r="216" spans="7:34" x14ac:dyDescent="0.25">
      <c r="G216" s="22">
        <v>213</v>
      </c>
      <c r="H216" s="22" t="s">
        <v>370</v>
      </c>
      <c r="I216" s="22">
        <v>948</v>
      </c>
      <c r="J216" s="5">
        <v>148.87104302099999</v>
      </c>
      <c r="K216" s="1">
        <f t="shared" si="12"/>
        <v>2.1728102311357831</v>
      </c>
      <c r="L216" s="1">
        <v>-47.216653000000001</v>
      </c>
      <c r="N216" s="5">
        <v>16.803837110900002</v>
      </c>
      <c r="S216" s="1">
        <v>1.2254084630242406</v>
      </c>
      <c r="X216">
        <v>-47.216653000000001</v>
      </c>
      <c r="AC216" s="49">
        <v>2</v>
      </c>
      <c r="AH216" s="70">
        <f t="shared" si="13"/>
        <v>0.47712125471966244</v>
      </c>
    </row>
    <row r="217" spans="7:34" x14ac:dyDescent="0.25">
      <c r="G217" s="22">
        <v>214</v>
      </c>
      <c r="H217" s="22" t="s">
        <v>372</v>
      </c>
      <c r="I217" s="22">
        <v>50</v>
      </c>
      <c r="J217" s="5">
        <v>7.2603876232899998</v>
      </c>
      <c r="K217" s="1">
        <f t="shared" si="12"/>
        <v>0.86095980777475201</v>
      </c>
      <c r="L217" s="1">
        <v>-47.228371000000003</v>
      </c>
      <c r="N217" s="5">
        <v>17.169678087899999</v>
      </c>
      <c r="S217" s="1">
        <v>1.2347621527055135</v>
      </c>
      <c r="X217">
        <v>-47.228371000000003</v>
      </c>
      <c r="AC217" s="49">
        <v>1</v>
      </c>
      <c r="AH217" s="70">
        <f t="shared" si="13"/>
        <v>0.3010299956639812</v>
      </c>
    </row>
    <row r="218" spans="7:34" x14ac:dyDescent="0.25">
      <c r="G218" s="22">
        <v>215</v>
      </c>
      <c r="H218" s="22" t="s">
        <v>373</v>
      </c>
      <c r="I218" s="22">
        <v>916</v>
      </c>
      <c r="J218" s="5">
        <v>4.89234448824</v>
      </c>
      <c r="K218" s="1">
        <f t="shared" si="12"/>
        <v>0.68951702973675655</v>
      </c>
      <c r="L218" s="1">
        <v>-47.226691000000002</v>
      </c>
      <c r="N218" s="5">
        <v>17.1936494447</v>
      </c>
      <c r="S218" s="1">
        <v>1.2353680678143335</v>
      </c>
      <c r="X218">
        <v>-47.226691000000002</v>
      </c>
      <c r="AC218" s="49">
        <v>0</v>
      </c>
      <c r="AH218" s="70">
        <f t="shared" si="13"/>
        <v>0</v>
      </c>
    </row>
    <row r="219" spans="7:34" x14ac:dyDescent="0.25">
      <c r="G219" s="22">
        <v>216</v>
      </c>
      <c r="H219" s="22" t="s">
        <v>374</v>
      </c>
      <c r="I219" s="22">
        <v>897</v>
      </c>
      <c r="J219" s="5">
        <v>4.9185421579000002</v>
      </c>
      <c r="K219" s="1">
        <f t="shared" si="12"/>
        <v>0.69183639817393805</v>
      </c>
      <c r="L219" s="1">
        <v>-47.232317999999999</v>
      </c>
      <c r="N219" s="5">
        <v>17.8294763474</v>
      </c>
      <c r="S219" s="1">
        <v>1.2511385881123012</v>
      </c>
      <c r="X219">
        <v>-47.232317999999999</v>
      </c>
      <c r="AC219" s="49">
        <v>0</v>
      </c>
      <c r="AH219" s="70">
        <f t="shared" si="13"/>
        <v>0</v>
      </c>
    </row>
    <row r="220" spans="7:34" x14ac:dyDescent="0.25">
      <c r="G220" s="22">
        <v>217</v>
      </c>
      <c r="H220" s="22" t="s">
        <v>375</v>
      </c>
      <c r="I220" s="22">
        <v>4733</v>
      </c>
      <c r="J220" s="5">
        <v>84.249860188599996</v>
      </c>
      <c r="K220" s="1">
        <f t="shared" si="12"/>
        <v>1.9255691888386888</v>
      </c>
      <c r="L220" s="1">
        <v>-43.629486</v>
      </c>
      <c r="N220" s="5">
        <v>18.102111370399999</v>
      </c>
      <c r="S220" s="1">
        <v>1.2577292324955109</v>
      </c>
      <c r="X220">
        <v>-43.629486</v>
      </c>
      <c r="AC220" s="49">
        <v>11</v>
      </c>
      <c r="AH220" s="70">
        <f t="shared" si="13"/>
        <v>1.0791812460476249</v>
      </c>
    </row>
    <row r="221" spans="7:34" x14ac:dyDescent="0.25">
      <c r="G221" s="22">
        <v>218</v>
      </c>
      <c r="H221" s="22" t="s">
        <v>377</v>
      </c>
      <c r="I221" s="22">
        <v>5845</v>
      </c>
      <c r="J221" s="5">
        <v>2.8236408222499998</v>
      </c>
      <c r="K221" s="1">
        <f t="shared" si="12"/>
        <v>0.45080945199888239</v>
      </c>
      <c r="L221" s="1">
        <v>-39.486918000000003</v>
      </c>
      <c r="N221" s="5">
        <v>18.528551647299999</v>
      </c>
      <c r="S221" s="1">
        <v>1.2678414724128357</v>
      </c>
      <c r="X221">
        <v>-39.486918000000003</v>
      </c>
      <c r="AC221" s="49">
        <v>0</v>
      </c>
      <c r="AH221" s="70">
        <f t="shared" si="13"/>
        <v>0</v>
      </c>
    </row>
    <row r="222" spans="7:34" x14ac:dyDescent="0.25">
      <c r="G222" s="22">
        <v>219</v>
      </c>
      <c r="H222" s="22" t="s">
        <v>378</v>
      </c>
      <c r="I222" s="22">
        <v>6519</v>
      </c>
      <c r="J222" s="5">
        <v>149.74720168799999</v>
      </c>
      <c r="K222" s="1">
        <f t="shared" si="12"/>
        <v>2.1753587155166731</v>
      </c>
      <c r="L222" s="1">
        <v>-36.721277999999998</v>
      </c>
      <c r="N222" s="5">
        <v>18.567070192100001</v>
      </c>
      <c r="S222" s="1">
        <v>1.2687433792492882</v>
      </c>
      <c r="X222">
        <v>-36.721277999999998</v>
      </c>
      <c r="AC222" s="49">
        <v>3</v>
      </c>
      <c r="AH222" s="70">
        <f t="shared" si="13"/>
        <v>0.6020599913279624</v>
      </c>
    </row>
    <row r="223" spans="7:34" x14ac:dyDescent="0.25">
      <c r="G223" s="22">
        <v>220</v>
      </c>
      <c r="H223" s="22" t="s">
        <v>380</v>
      </c>
      <c r="I223" s="22">
        <v>7174</v>
      </c>
      <c r="J223" s="5">
        <v>312.33078286900002</v>
      </c>
      <c r="K223" s="1">
        <f t="shared" si="12"/>
        <v>2.4946147897739577</v>
      </c>
      <c r="L223" s="1">
        <v>-36.126249999999999</v>
      </c>
      <c r="N223" s="5">
        <v>18.8887008333</v>
      </c>
      <c r="S223" s="1">
        <v>1.2762020881318905</v>
      </c>
      <c r="X223">
        <v>-36.126249999999999</v>
      </c>
      <c r="AC223" s="49">
        <v>2</v>
      </c>
      <c r="AH223" s="70">
        <f t="shared" si="13"/>
        <v>0.47712125471966244</v>
      </c>
    </row>
    <row r="224" spans="7:34" x14ac:dyDescent="0.25">
      <c r="G224" s="22">
        <v>221</v>
      </c>
      <c r="H224" s="22" t="s">
        <v>382</v>
      </c>
      <c r="I224" s="22">
        <v>6331</v>
      </c>
      <c r="J224" s="5">
        <v>33.524962453000001</v>
      </c>
      <c r="K224" s="1">
        <f t="shared" si="12"/>
        <v>1.5253683001264988</v>
      </c>
      <c r="L224" s="1">
        <v>-36.826892000000001</v>
      </c>
      <c r="N224" s="5">
        <v>19.383567431399999</v>
      </c>
      <c r="S224" s="1">
        <v>1.2874337094119406</v>
      </c>
      <c r="X224">
        <v>-36.826892000000001</v>
      </c>
      <c r="AC224" s="49">
        <v>1</v>
      </c>
      <c r="AH224" s="70">
        <f t="shared" si="13"/>
        <v>0.3010299956639812</v>
      </c>
    </row>
    <row r="225" spans="7:34" x14ac:dyDescent="0.25">
      <c r="G225" s="22">
        <v>222</v>
      </c>
      <c r="H225" s="22" t="s">
        <v>384</v>
      </c>
      <c r="I225" s="22">
        <v>395</v>
      </c>
      <c r="J225" s="5">
        <v>2323.5585101900001</v>
      </c>
      <c r="K225" s="1">
        <f t="shared" si="12"/>
        <v>3.3661536130458805</v>
      </c>
      <c r="L225" s="1">
        <v>-36.787111000000003</v>
      </c>
      <c r="N225" s="5">
        <v>19.547531966600001</v>
      </c>
      <c r="S225" s="1">
        <v>1.2910919320158252</v>
      </c>
      <c r="X225">
        <v>-36.787111000000003</v>
      </c>
      <c r="AC225" s="49">
        <v>11</v>
      </c>
      <c r="AH225" s="70">
        <f t="shared" si="13"/>
        <v>1.0791812460476249</v>
      </c>
    </row>
    <row r="226" spans="7:34" x14ac:dyDescent="0.25">
      <c r="G226" s="22">
        <v>223</v>
      </c>
      <c r="H226" s="22" t="s">
        <v>386</v>
      </c>
      <c r="I226" s="22">
        <v>5587</v>
      </c>
      <c r="J226" s="5">
        <v>64.305919388500001</v>
      </c>
      <c r="K226" s="1">
        <f t="shared" si="12"/>
        <v>1.8082509517646337</v>
      </c>
      <c r="L226" s="1">
        <v>-40.77075</v>
      </c>
      <c r="N226" s="5">
        <v>20.049859656799999</v>
      </c>
      <c r="S226" s="1">
        <v>1.3021113370314805</v>
      </c>
      <c r="X226">
        <v>-40.77075</v>
      </c>
      <c r="AC226" s="49">
        <v>2</v>
      </c>
      <c r="AH226" s="70">
        <f t="shared" si="13"/>
        <v>0.47712125471966244</v>
      </c>
    </row>
    <row r="227" spans="7:34" x14ac:dyDescent="0.25">
      <c r="G227" s="22">
        <v>224</v>
      </c>
      <c r="H227" s="22" t="s">
        <v>388</v>
      </c>
      <c r="I227" s="22">
        <v>5577</v>
      </c>
      <c r="J227" s="5">
        <v>94.255539432099994</v>
      </c>
      <c r="K227" s="1">
        <f t="shared" si="12"/>
        <v>1.9743068832714568</v>
      </c>
      <c r="L227" s="1">
        <v>-40.777014000000001</v>
      </c>
      <c r="N227" s="5">
        <v>20.171247316300001</v>
      </c>
      <c r="S227" s="1">
        <v>1.3047327542285054</v>
      </c>
      <c r="X227">
        <v>-40.777014000000001</v>
      </c>
      <c r="AC227" s="49">
        <v>2</v>
      </c>
      <c r="AH227" s="70">
        <f t="shared" si="13"/>
        <v>0.47712125471966244</v>
      </c>
    </row>
    <row r="228" spans="7:34" x14ac:dyDescent="0.25">
      <c r="G228" s="22">
        <v>225</v>
      </c>
      <c r="H228" s="22" t="s">
        <v>390</v>
      </c>
      <c r="I228" s="22">
        <v>5625</v>
      </c>
      <c r="J228" s="5">
        <v>75.960508224700007</v>
      </c>
      <c r="K228" s="1">
        <f t="shared" si="12"/>
        <v>1.8805878617843639</v>
      </c>
      <c r="L228" s="1">
        <v>-40.755429999999997</v>
      </c>
      <c r="N228" s="5">
        <v>20.4943958237</v>
      </c>
      <c r="S228" s="1">
        <v>1.3116351198078855</v>
      </c>
      <c r="X228">
        <v>-40.755429999999997</v>
      </c>
      <c r="AC228" s="49">
        <v>2</v>
      </c>
      <c r="AH228" s="70">
        <f t="shared" si="13"/>
        <v>0.47712125471966244</v>
      </c>
    </row>
    <row r="229" spans="7:34" x14ac:dyDescent="0.25">
      <c r="G229" s="22">
        <v>226</v>
      </c>
      <c r="H229" s="22" t="s">
        <v>392</v>
      </c>
      <c r="I229" s="22">
        <v>6036</v>
      </c>
      <c r="J229" s="5">
        <v>334.055847707</v>
      </c>
      <c r="K229" s="1">
        <f t="shared" si="12"/>
        <v>2.5238190785583723</v>
      </c>
      <c r="L229" s="1">
        <v>-37.627578999999997</v>
      </c>
      <c r="N229" s="5">
        <v>20.596260280900001</v>
      </c>
      <c r="S229" s="1">
        <v>1.3137883714948924</v>
      </c>
      <c r="X229">
        <v>-37.627578999999997</v>
      </c>
      <c r="AC229" s="49">
        <v>0</v>
      </c>
      <c r="AH229" s="70">
        <f t="shared" si="13"/>
        <v>0</v>
      </c>
    </row>
    <row r="230" spans="7:34" x14ac:dyDescent="0.25">
      <c r="G230" s="22">
        <v>227</v>
      </c>
      <c r="H230" s="22" t="s">
        <v>393</v>
      </c>
      <c r="I230" s="22">
        <v>1140</v>
      </c>
      <c r="J230" s="5">
        <v>12.3719975584</v>
      </c>
      <c r="K230" s="1">
        <f t="shared" si="12"/>
        <v>1.0924398256236154</v>
      </c>
      <c r="L230" s="1">
        <v>-47.133505</v>
      </c>
      <c r="N230" s="5">
        <v>20.811916294500001</v>
      </c>
      <c r="S230" s="1">
        <v>1.3183120704956759</v>
      </c>
      <c r="X230">
        <v>-47.133505</v>
      </c>
      <c r="AC230" s="49">
        <v>0</v>
      </c>
      <c r="AH230" s="70">
        <f t="shared" si="13"/>
        <v>0</v>
      </c>
    </row>
    <row r="231" spans="7:34" x14ac:dyDescent="0.25">
      <c r="G231" s="22">
        <v>228</v>
      </c>
      <c r="H231" s="22" t="s">
        <v>394</v>
      </c>
      <c r="I231" s="22">
        <v>207</v>
      </c>
      <c r="J231" s="5">
        <v>20887.5938398</v>
      </c>
      <c r="K231" s="1">
        <f t="shared" si="12"/>
        <v>4.3198884140212934</v>
      </c>
      <c r="L231" s="1">
        <v>-45.680027000000003</v>
      </c>
      <c r="N231" s="5">
        <v>20.9120396054</v>
      </c>
      <c r="S231" s="1">
        <v>1.3203963927493987</v>
      </c>
      <c r="X231">
        <v>-45.680027000000003</v>
      </c>
      <c r="AC231" s="49">
        <v>2</v>
      </c>
      <c r="AH231" s="70">
        <f t="shared" si="13"/>
        <v>0.47712125471966244</v>
      </c>
    </row>
    <row r="232" spans="7:34" x14ac:dyDescent="0.25">
      <c r="G232" s="22">
        <v>229</v>
      </c>
      <c r="H232" s="22" t="s">
        <v>396</v>
      </c>
      <c r="I232" s="22">
        <v>7670</v>
      </c>
      <c r="J232" s="5">
        <v>18.102111370399999</v>
      </c>
      <c r="K232" s="1">
        <f t="shared" si="12"/>
        <v>1.2577292324955109</v>
      </c>
      <c r="L232" s="1">
        <v>-35.423957999999999</v>
      </c>
      <c r="N232" s="5">
        <v>20.9947451118</v>
      </c>
      <c r="S232" s="1">
        <v>1.3221106064228407</v>
      </c>
      <c r="X232">
        <v>-35.423957999999999</v>
      </c>
      <c r="AC232" s="49">
        <v>1</v>
      </c>
      <c r="AH232" s="70">
        <f t="shared" si="13"/>
        <v>0.3010299956639812</v>
      </c>
    </row>
    <row r="233" spans="7:34" x14ac:dyDescent="0.25">
      <c r="G233" s="22">
        <v>230</v>
      </c>
      <c r="H233" s="22" t="s">
        <v>398</v>
      </c>
      <c r="I233" s="22">
        <v>6341</v>
      </c>
      <c r="J233" s="5">
        <v>89.241135884100004</v>
      </c>
      <c r="K233" s="1">
        <f t="shared" si="12"/>
        <v>1.9505650894586986</v>
      </c>
      <c r="L233" s="1">
        <v>-36.813777999999999</v>
      </c>
      <c r="N233" s="5">
        <v>21.077627593700001</v>
      </c>
      <c r="S233" s="1">
        <v>1.3238217269889394</v>
      </c>
      <c r="X233">
        <v>-36.813777999999999</v>
      </c>
      <c r="AC233" s="49">
        <v>4</v>
      </c>
      <c r="AH233" s="70">
        <f t="shared" si="13"/>
        <v>0.69897000433601886</v>
      </c>
    </row>
    <row r="234" spans="7:34" x14ac:dyDescent="0.25">
      <c r="G234" s="22">
        <v>231</v>
      </c>
      <c r="H234" s="22" t="s">
        <v>399</v>
      </c>
      <c r="I234" s="22">
        <v>1945</v>
      </c>
      <c r="J234" s="5">
        <v>1467.68501354</v>
      </c>
      <c r="K234" s="1">
        <f t="shared" si="12"/>
        <v>3.1666328596946989</v>
      </c>
      <c r="L234" s="1">
        <v>-46.766534999999998</v>
      </c>
      <c r="N234" s="5">
        <v>21.083638832999998</v>
      </c>
      <c r="S234" s="1">
        <v>1.3239455680542744</v>
      </c>
      <c r="X234">
        <v>-46.766534999999998</v>
      </c>
      <c r="AC234" s="49">
        <v>1</v>
      </c>
      <c r="AH234" s="70">
        <f t="shared" si="13"/>
        <v>0.3010299956639812</v>
      </c>
    </row>
    <row r="235" spans="7:34" x14ac:dyDescent="0.25">
      <c r="G235" s="22">
        <v>232</v>
      </c>
      <c r="H235" s="22" t="s">
        <v>402</v>
      </c>
      <c r="I235" s="22">
        <v>1935</v>
      </c>
      <c r="J235" s="5">
        <v>8.9873304001100003</v>
      </c>
      <c r="K235" s="1">
        <f t="shared" si="12"/>
        <v>0.95363070789816151</v>
      </c>
      <c r="L235" s="1">
        <v>-46.706476000000002</v>
      </c>
      <c r="N235" s="5">
        <v>21.128430668299998</v>
      </c>
      <c r="S235" s="1">
        <v>1.324867240667629</v>
      </c>
      <c r="X235">
        <v>-46.706476000000002</v>
      </c>
      <c r="AC235" s="49">
        <v>0</v>
      </c>
      <c r="AH235" s="70">
        <f t="shared" si="13"/>
        <v>0</v>
      </c>
    </row>
    <row r="236" spans="7:34" x14ac:dyDescent="0.25">
      <c r="G236" s="22">
        <v>233</v>
      </c>
      <c r="H236" s="22" t="s">
        <v>403</v>
      </c>
      <c r="I236" s="22">
        <v>1944</v>
      </c>
      <c r="J236" s="5">
        <v>30.966616861199999</v>
      </c>
      <c r="K236" s="1">
        <f t="shared" si="12"/>
        <v>1.4908937607726853</v>
      </c>
      <c r="L236" s="1">
        <v>-46.703947999999997</v>
      </c>
      <c r="N236" s="5">
        <v>21.618544654299999</v>
      </c>
      <c r="S236" s="1">
        <v>1.334826454192646</v>
      </c>
      <c r="X236">
        <v>-46.703947999999997</v>
      </c>
      <c r="AC236" s="49">
        <v>0</v>
      </c>
      <c r="AH236" s="70">
        <f t="shared" si="13"/>
        <v>0</v>
      </c>
    </row>
    <row r="237" spans="7:34" x14ac:dyDescent="0.25">
      <c r="G237" s="22">
        <v>234</v>
      </c>
      <c r="H237" s="22" t="s">
        <v>404</v>
      </c>
      <c r="I237" s="22">
        <v>5974</v>
      </c>
      <c r="J237" s="5">
        <v>5.5989416945099997</v>
      </c>
      <c r="K237" s="1">
        <f t="shared" si="12"/>
        <v>0.74810594492230698</v>
      </c>
      <c r="L237" s="1">
        <v>-37.831994000000002</v>
      </c>
      <c r="N237" s="5">
        <v>21.637915573800001</v>
      </c>
      <c r="S237" s="1">
        <v>1.3352154219429537</v>
      </c>
      <c r="X237">
        <v>-37.831994000000002</v>
      </c>
      <c r="AC237" s="49">
        <v>2</v>
      </c>
      <c r="AH237" s="70">
        <f t="shared" si="13"/>
        <v>0.47712125471966244</v>
      </c>
    </row>
    <row r="238" spans="7:34" x14ac:dyDescent="0.25">
      <c r="G238" s="22">
        <v>235</v>
      </c>
      <c r="H238" s="22" t="s">
        <v>406</v>
      </c>
      <c r="I238" s="22">
        <v>3457</v>
      </c>
      <c r="J238" s="5">
        <v>13.715948172199999</v>
      </c>
      <c r="K238" s="1">
        <f t="shared" si="12"/>
        <v>1.1372258353981359</v>
      </c>
      <c r="L238" s="1">
        <v>-45.778101999999997</v>
      </c>
      <c r="N238" s="5">
        <v>21.759950223699999</v>
      </c>
      <c r="S238" s="1">
        <v>1.3376578975703912</v>
      </c>
      <c r="X238">
        <v>-45.778101999999997</v>
      </c>
      <c r="AC238" s="49">
        <v>0</v>
      </c>
      <c r="AH238" s="70">
        <f t="shared" si="13"/>
        <v>0</v>
      </c>
    </row>
    <row r="239" spans="7:34" x14ac:dyDescent="0.25">
      <c r="G239" s="22">
        <v>236</v>
      </c>
      <c r="H239" s="22" t="s">
        <v>408</v>
      </c>
      <c r="I239" s="22">
        <v>3435</v>
      </c>
      <c r="J239" s="5">
        <v>9.5459114507600002</v>
      </c>
      <c r="K239" s="1">
        <f t="shared" si="12"/>
        <v>0.97981740147117724</v>
      </c>
      <c r="L239" s="1">
        <v>-45.780813999999999</v>
      </c>
      <c r="N239" s="5">
        <v>22.507637107899999</v>
      </c>
      <c r="S239" s="1">
        <v>1.3523299043801662</v>
      </c>
      <c r="X239">
        <v>-45.780813999999999</v>
      </c>
      <c r="AC239" s="49">
        <v>0</v>
      </c>
      <c r="AH239" s="70">
        <f t="shared" si="13"/>
        <v>0</v>
      </c>
    </row>
    <row r="240" spans="7:34" x14ac:dyDescent="0.25">
      <c r="G240" s="22">
        <v>237</v>
      </c>
      <c r="H240" s="22" t="s">
        <v>409</v>
      </c>
      <c r="I240" s="22">
        <v>235</v>
      </c>
      <c r="J240" s="5">
        <v>8024.5184348399998</v>
      </c>
      <c r="K240" s="1">
        <f t="shared" si="12"/>
        <v>3.9044189790997139</v>
      </c>
      <c r="L240" s="1">
        <v>-45.227513999999999</v>
      </c>
      <c r="N240" s="5">
        <v>22.703995063000001</v>
      </c>
      <c r="S240" s="1">
        <v>1.3561022836757626</v>
      </c>
      <c r="X240">
        <v>-45.227513999999999</v>
      </c>
      <c r="AC240" s="49">
        <v>2</v>
      </c>
      <c r="AH240" s="70">
        <f t="shared" si="13"/>
        <v>0.47712125471966244</v>
      </c>
    </row>
    <row r="241" spans="7:34" x14ac:dyDescent="0.25">
      <c r="G241" s="22">
        <v>238</v>
      </c>
      <c r="H241" s="22" t="s">
        <v>411</v>
      </c>
      <c r="I241" s="22">
        <v>4161</v>
      </c>
      <c r="J241" s="5">
        <v>7.0943891072599996</v>
      </c>
      <c r="K241" s="1">
        <f t="shared" si="12"/>
        <v>0.85091500461824243</v>
      </c>
      <c r="L241" s="1">
        <v>-45.270108</v>
      </c>
      <c r="N241" s="5">
        <v>23.264131308900001</v>
      </c>
      <c r="S241" s="1">
        <v>1.366686840458593</v>
      </c>
      <c r="X241">
        <v>-45.270108</v>
      </c>
      <c r="AC241" s="49">
        <v>0</v>
      </c>
      <c r="AH241" s="70">
        <f t="shared" si="13"/>
        <v>0</v>
      </c>
    </row>
    <row r="242" spans="7:34" x14ac:dyDescent="0.25">
      <c r="G242" s="22">
        <v>239</v>
      </c>
      <c r="H242" s="22" t="s">
        <v>411</v>
      </c>
      <c r="I242" s="22">
        <v>4160</v>
      </c>
      <c r="J242" s="5">
        <v>11.630138902500001</v>
      </c>
      <c r="K242" s="1">
        <f t="shared" si="12"/>
        <v>1.0655849016784942</v>
      </c>
      <c r="L242" s="1">
        <v>-45.270778999999997</v>
      </c>
      <c r="N242" s="5">
        <v>23.4800453378</v>
      </c>
      <c r="S242" s="1">
        <v>1.3706989311589395</v>
      </c>
      <c r="X242">
        <v>-45.270778999999997</v>
      </c>
      <c r="AC242" s="49">
        <v>0</v>
      </c>
      <c r="AH242" s="70">
        <f t="shared" si="13"/>
        <v>0</v>
      </c>
    </row>
    <row r="243" spans="7:34" x14ac:dyDescent="0.25">
      <c r="G243" s="22">
        <v>240</v>
      </c>
      <c r="H243" s="22" t="s">
        <v>414</v>
      </c>
      <c r="I243" s="22">
        <v>6120</v>
      </c>
      <c r="J243" s="5">
        <v>45.715551207399997</v>
      </c>
      <c r="K243" s="1">
        <f t="shared" si="12"/>
        <v>1.6600639605665426</v>
      </c>
      <c r="L243" s="1">
        <v>-36.994047000000002</v>
      </c>
      <c r="N243" s="5">
        <v>23.496215629000002</v>
      </c>
      <c r="S243" s="1">
        <v>1.370997919131663</v>
      </c>
      <c r="X243">
        <v>-36.994047000000002</v>
      </c>
      <c r="AC243" s="49">
        <v>0</v>
      </c>
      <c r="AH243" s="70">
        <f t="shared" si="13"/>
        <v>0</v>
      </c>
    </row>
    <row r="244" spans="7:34" x14ac:dyDescent="0.25">
      <c r="G244" s="22">
        <v>241</v>
      </c>
      <c r="H244" s="22" t="s">
        <v>416</v>
      </c>
      <c r="I244" s="22">
        <v>6099</v>
      </c>
      <c r="J244" s="5">
        <v>9.4738149224800008</v>
      </c>
      <c r="K244" s="1">
        <f t="shared" si="12"/>
        <v>0.97652489623205019</v>
      </c>
      <c r="L244" s="1">
        <v>-37.065268000000003</v>
      </c>
      <c r="N244" s="5">
        <v>23.7880426551</v>
      </c>
      <c r="S244" s="1">
        <v>1.3763587085752618</v>
      </c>
      <c r="X244">
        <v>-37.065268000000003</v>
      </c>
      <c r="AC244" s="49">
        <v>0</v>
      </c>
      <c r="AH244" s="70">
        <f t="shared" si="13"/>
        <v>0</v>
      </c>
    </row>
    <row r="245" spans="7:34" x14ac:dyDescent="0.25">
      <c r="G245" s="22">
        <v>242</v>
      </c>
      <c r="H245" s="22" t="s">
        <v>418</v>
      </c>
      <c r="I245" s="22">
        <v>6096</v>
      </c>
      <c r="J245" s="5">
        <v>9.6107885496400005</v>
      </c>
      <c r="K245" s="1">
        <f t="shared" si="12"/>
        <v>0.98275902228953571</v>
      </c>
      <c r="L245" s="1">
        <v>-37.070287</v>
      </c>
      <c r="N245" s="5">
        <v>24.074247797400002</v>
      </c>
      <c r="S245" s="1">
        <v>1.3815527264282674</v>
      </c>
      <c r="X245">
        <v>-37.070287</v>
      </c>
      <c r="AC245" s="49">
        <v>0</v>
      </c>
      <c r="AH245" s="70">
        <f t="shared" si="13"/>
        <v>0</v>
      </c>
    </row>
    <row r="246" spans="7:34" x14ac:dyDescent="0.25">
      <c r="G246" s="22">
        <v>243</v>
      </c>
      <c r="H246" s="22" t="s">
        <v>420</v>
      </c>
      <c r="I246" s="22">
        <v>6113</v>
      </c>
      <c r="J246" s="5">
        <v>234.58504072299999</v>
      </c>
      <c r="K246" s="1">
        <f t="shared" si="12"/>
        <v>2.3703003140941084</v>
      </c>
      <c r="L246" s="1">
        <v>-37.048681999999999</v>
      </c>
      <c r="N246" s="5">
        <v>24.560459101399999</v>
      </c>
      <c r="S246" s="1">
        <v>1.3902364806833449</v>
      </c>
      <c r="X246">
        <v>-37.048681999999999</v>
      </c>
      <c r="AC246" s="49">
        <v>0</v>
      </c>
      <c r="AH246" s="70">
        <f t="shared" si="13"/>
        <v>0</v>
      </c>
    </row>
    <row r="247" spans="7:34" x14ac:dyDescent="0.25">
      <c r="G247" s="22">
        <v>244</v>
      </c>
      <c r="H247" s="22" t="s">
        <v>422</v>
      </c>
      <c r="I247" s="22">
        <v>2983</v>
      </c>
      <c r="J247" s="5">
        <v>24.602230631499999</v>
      </c>
      <c r="K247" s="1">
        <f t="shared" si="12"/>
        <v>1.3909744854380537</v>
      </c>
      <c r="L247" s="1">
        <v>-45.969138999999998</v>
      </c>
      <c r="N247" s="5">
        <v>24.569331528399999</v>
      </c>
      <c r="S247" s="1">
        <v>1.3903933405469708</v>
      </c>
      <c r="X247">
        <v>-45.969138999999998</v>
      </c>
      <c r="AC247" s="49">
        <v>0</v>
      </c>
      <c r="AH247" s="70">
        <f t="shared" si="13"/>
        <v>0</v>
      </c>
    </row>
    <row r="248" spans="7:34" x14ac:dyDescent="0.25">
      <c r="G248" s="22">
        <v>245</v>
      </c>
      <c r="H248" s="22" t="s">
        <v>424</v>
      </c>
      <c r="I248" s="22">
        <v>2067</v>
      </c>
      <c r="J248" s="5">
        <v>84.707638620799997</v>
      </c>
      <c r="K248" s="1">
        <f t="shared" si="12"/>
        <v>1.9279225751628484</v>
      </c>
      <c r="L248" s="1">
        <v>-46.573135999999998</v>
      </c>
      <c r="N248" s="5">
        <v>24.602230631499999</v>
      </c>
      <c r="S248" s="1">
        <v>1.3909744854380537</v>
      </c>
      <c r="X248">
        <v>-46.573135999999998</v>
      </c>
      <c r="AC248" s="49">
        <v>0</v>
      </c>
      <c r="AH248" s="70">
        <f t="shared" si="13"/>
        <v>0</v>
      </c>
    </row>
    <row r="249" spans="7:34" x14ac:dyDescent="0.25">
      <c r="G249" s="22">
        <v>246</v>
      </c>
      <c r="H249" s="22" t="s">
        <v>426</v>
      </c>
      <c r="I249" s="22">
        <v>2046</v>
      </c>
      <c r="J249" s="5">
        <v>6.7446761983099996</v>
      </c>
      <c r="K249" s="1">
        <f t="shared" si="12"/>
        <v>0.82896110468801976</v>
      </c>
      <c r="L249" s="1">
        <v>-46.569322999999997</v>
      </c>
      <c r="N249" s="5">
        <v>24.7419970242</v>
      </c>
      <c r="S249" s="1">
        <v>1.3934347503289903</v>
      </c>
      <c r="X249">
        <v>-46.569322999999997</v>
      </c>
      <c r="AC249" s="49">
        <v>0</v>
      </c>
      <c r="AH249" s="70">
        <f t="shared" si="13"/>
        <v>0</v>
      </c>
    </row>
    <row r="250" spans="7:34" x14ac:dyDescent="0.25">
      <c r="G250" s="22">
        <v>247</v>
      </c>
      <c r="H250" s="22" t="s">
        <v>427</v>
      </c>
      <c r="I250" s="22">
        <v>940</v>
      </c>
      <c r="J250" s="5">
        <v>28.695259911899999</v>
      </c>
      <c r="K250" s="1">
        <f t="shared" si="12"/>
        <v>1.4578101627924298</v>
      </c>
      <c r="L250" s="1">
        <v>-47.220083000000002</v>
      </c>
      <c r="N250" s="5">
        <v>25.6585323788</v>
      </c>
      <c r="S250" s="1">
        <v>1.4092318118979581</v>
      </c>
      <c r="X250">
        <v>-47.220083000000002</v>
      </c>
      <c r="AC250" s="49">
        <v>2</v>
      </c>
      <c r="AH250" s="70">
        <f t="shared" si="13"/>
        <v>0.47712125471966244</v>
      </c>
    </row>
    <row r="251" spans="7:34" x14ac:dyDescent="0.25">
      <c r="G251" s="22">
        <v>248</v>
      </c>
      <c r="H251" s="22" t="s">
        <v>429</v>
      </c>
      <c r="I251" s="22">
        <v>5079</v>
      </c>
      <c r="J251" s="5">
        <v>25.6585323788</v>
      </c>
      <c r="K251" s="1">
        <f t="shared" si="12"/>
        <v>1.4092318118979581</v>
      </c>
      <c r="L251" s="1">
        <v>-41.259194000000001</v>
      </c>
      <c r="N251" s="5">
        <v>25.737761579299999</v>
      </c>
      <c r="S251" s="1">
        <v>1.41057077349182</v>
      </c>
      <c r="X251">
        <v>-41.259194000000001</v>
      </c>
      <c r="AC251" s="49">
        <v>1</v>
      </c>
      <c r="AH251" s="70">
        <f t="shared" si="13"/>
        <v>0.3010299956639812</v>
      </c>
    </row>
    <row r="252" spans="7:34" x14ac:dyDescent="0.25">
      <c r="G252" s="22">
        <v>249</v>
      </c>
      <c r="H252" s="22" t="s">
        <v>431</v>
      </c>
      <c r="I252" s="22">
        <v>1834</v>
      </c>
      <c r="J252" s="5">
        <v>8.0171580131199995</v>
      </c>
      <c r="K252" s="1">
        <f t="shared" si="12"/>
        <v>0.90402044335163667</v>
      </c>
      <c r="L252" s="1">
        <v>-46.803395000000002</v>
      </c>
      <c r="N252" s="5">
        <v>26.2688041346</v>
      </c>
      <c r="S252" s="1">
        <v>1.419440302341997</v>
      </c>
      <c r="X252">
        <v>-46.803395000000002</v>
      </c>
      <c r="AC252" s="49">
        <v>0</v>
      </c>
      <c r="AH252" s="70">
        <f t="shared" si="13"/>
        <v>0</v>
      </c>
    </row>
    <row r="253" spans="7:34" x14ac:dyDescent="0.25">
      <c r="G253" s="22">
        <v>250</v>
      </c>
      <c r="H253" s="22" t="s">
        <v>432</v>
      </c>
      <c r="I253" s="22">
        <v>6796</v>
      </c>
      <c r="J253" s="5">
        <v>4.0359435012400002</v>
      </c>
      <c r="K253" s="1">
        <f t="shared" si="12"/>
        <v>0.60594507796342401</v>
      </c>
      <c r="L253" s="1">
        <v>-36.461978000000002</v>
      </c>
      <c r="N253" s="5">
        <v>26.916779242499999</v>
      </c>
      <c r="S253" s="1">
        <v>1.430023092665929</v>
      </c>
      <c r="X253">
        <v>-36.461978000000002</v>
      </c>
      <c r="AC253" s="49">
        <v>0</v>
      </c>
      <c r="AH253" s="70">
        <f t="shared" si="13"/>
        <v>0</v>
      </c>
    </row>
    <row r="254" spans="7:34" x14ac:dyDescent="0.25">
      <c r="G254" s="22">
        <v>251</v>
      </c>
      <c r="H254" s="22" t="s">
        <v>433</v>
      </c>
      <c r="I254" s="22">
        <v>2654</v>
      </c>
      <c r="J254" s="5">
        <v>59.998307645099999</v>
      </c>
      <c r="K254" s="1">
        <f t="shared" si="12"/>
        <v>1.7781390005376423</v>
      </c>
      <c r="L254" s="1">
        <v>-46.097755999999997</v>
      </c>
      <c r="N254" s="5">
        <v>27.388796448200001</v>
      </c>
      <c r="S254" s="1">
        <v>1.437572948377009</v>
      </c>
      <c r="X254">
        <v>-46.097755999999997</v>
      </c>
      <c r="AC254" s="49">
        <v>2</v>
      </c>
      <c r="AH254" s="70">
        <f t="shared" si="13"/>
        <v>0.47712125471966244</v>
      </c>
    </row>
    <row r="255" spans="7:34" x14ac:dyDescent="0.25">
      <c r="G255" s="22">
        <v>252</v>
      </c>
      <c r="H255" s="22" t="s">
        <v>435</v>
      </c>
      <c r="I255" s="22">
        <v>5744</v>
      </c>
      <c r="J255" s="5">
        <v>143.98294911100001</v>
      </c>
      <c r="K255" s="1">
        <f t="shared" si="12"/>
        <v>2.1583110646962611</v>
      </c>
      <c r="L255" s="1">
        <v>-40.672527000000002</v>
      </c>
      <c r="N255" s="5">
        <v>27.396758081600002</v>
      </c>
      <c r="S255" s="1">
        <v>1.4376991748433312</v>
      </c>
      <c r="X255">
        <v>-40.672527000000002</v>
      </c>
      <c r="AC255" s="49">
        <v>2</v>
      </c>
      <c r="AH255" s="70">
        <f t="shared" si="13"/>
        <v>0.47712125471966244</v>
      </c>
    </row>
    <row r="256" spans="7:34" x14ac:dyDescent="0.25">
      <c r="G256" s="22">
        <v>253</v>
      </c>
      <c r="H256" s="22" t="s">
        <v>437</v>
      </c>
      <c r="I256" s="22">
        <v>8704</v>
      </c>
      <c r="J256" s="5">
        <v>112.47584755600001</v>
      </c>
      <c r="K256" s="1">
        <f t="shared" si="12"/>
        <v>2.0510592744538041</v>
      </c>
      <c r="L256" s="1">
        <v>-34.965846999999997</v>
      </c>
      <c r="N256" s="5">
        <v>27.7120128442</v>
      </c>
      <c r="S256" s="1">
        <v>1.4426680716278089</v>
      </c>
      <c r="X256">
        <v>-34.965846999999997</v>
      </c>
      <c r="AC256" s="49">
        <v>2</v>
      </c>
      <c r="AH256" s="70">
        <f t="shared" si="13"/>
        <v>0.47712125471966244</v>
      </c>
    </row>
    <row r="257" spans="7:34" x14ac:dyDescent="0.25">
      <c r="G257" s="22">
        <v>254</v>
      </c>
      <c r="H257" s="22" t="s">
        <v>439</v>
      </c>
      <c r="I257" s="22">
        <v>31</v>
      </c>
      <c r="J257" s="5">
        <v>168537.541917</v>
      </c>
      <c r="K257" s="1">
        <f t="shared" si="12"/>
        <v>5.2266966555418621</v>
      </c>
      <c r="L257" s="1">
        <v>-46.988332999999997</v>
      </c>
      <c r="N257" s="5">
        <v>27.8930810803</v>
      </c>
      <c r="S257" s="1">
        <v>1.4454964892487163</v>
      </c>
      <c r="X257">
        <v>-46.988332999999997</v>
      </c>
      <c r="AC257" s="49">
        <v>5</v>
      </c>
      <c r="AH257" s="70">
        <f t="shared" si="13"/>
        <v>0.77815125038364363</v>
      </c>
    </row>
    <row r="258" spans="7:34" x14ac:dyDescent="0.25">
      <c r="G258" s="22">
        <v>255</v>
      </c>
      <c r="H258" s="22" t="s">
        <v>441</v>
      </c>
      <c r="I258" s="22">
        <v>3534</v>
      </c>
      <c r="J258" s="5">
        <v>10.1536595625</v>
      </c>
      <c r="K258" s="1">
        <f t="shared" si="12"/>
        <v>1.0066225980476826</v>
      </c>
      <c r="L258" s="1">
        <v>-45.765855000000002</v>
      </c>
      <c r="N258" s="5">
        <v>28.695259911899999</v>
      </c>
      <c r="S258" s="1">
        <v>1.4578101627924298</v>
      </c>
      <c r="X258">
        <v>-45.765855000000002</v>
      </c>
      <c r="AC258" s="49">
        <v>0</v>
      </c>
      <c r="AH258" s="70">
        <f t="shared" si="13"/>
        <v>0</v>
      </c>
    </row>
    <row r="259" spans="7:34" x14ac:dyDescent="0.25">
      <c r="G259" s="22">
        <v>256</v>
      </c>
      <c r="H259" s="22" t="s">
        <v>443</v>
      </c>
      <c r="I259" s="22">
        <v>4330</v>
      </c>
      <c r="J259" s="5">
        <v>12.0168424857</v>
      </c>
      <c r="K259" s="1">
        <f t="shared" si="12"/>
        <v>1.0797903685669139</v>
      </c>
      <c r="L259" s="1">
        <v>-45.004686</v>
      </c>
      <c r="N259" s="5">
        <v>28.886380858599999</v>
      </c>
      <c r="S259" s="1">
        <v>1.4606931329969155</v>
      </c>
      <c r="X259">
        <v>-45.004686</v>
      </c>
      <c r="AC259" s="49">
        <v>0</v>
      </c>
      <c r="AH259" s="70">
        <f t="shared" si="13"/>
        <v>0</v>
      </c>
    </row>
    <row r="260" spans="7:34" x14ac:dyDescent="0.25">
      <c r="G260" s="22">
        <v>257</v>
      </c>
      <c r="H260" s="22" t="s">
        <v>445</v>
      </c>
      <c r="I260" s="22">
        <v>6363</v>
      </c>
      <c r="J260" s="5">
        <v>6.08526064531</v>
      </c>
      <c r="K260" s="1">
        <f t="shared" si="12"/>
        <v>0.78427918476749647</v>
      </c>
      <c r="L260" s="1">
        <v>-36.790097000000003</v>
      </c>
      <c r="N260" s="5">
        <v>30.103698251299999</v>
      </c>
      <c r="S260" s="1">
        <v>1.4786198521211316</v>
      </c>
      <c r="X260">
        <v>-36.790097000000003</v>
      </c>
      <c r="AC260" s="49">
        <v>1</v>
      </c>
      <c r="AH260" s="70">
        <f t="shared" si="13"/>
        <v>0.3010299956639812</v>
      </c>
    </row>
    <row r="261" spans="7:34" x14ac:dyDescent="0.25">
      <c r="G261" s="22">
        <v>258</v>
      </c>
      <c r="H261" s="22" t="s">
        <v>446</v>
      </c>
      <c r="I261" s="22">
        <v>5246</v>
      </c>
      <c r="J261" s="5">
        <v>34.470963766200001</v>
      </c>
      <c r="K261" s="1">
        <f t="shared" ref="K261:K324" si="14">LOG10(J261)</f>
        <v>1.5374534259229247</v>
      </c>
      <c r="L261" s="1">
        <v>-41.066707999999998</v>
      </c>
      <c r="N261" s="5">
        <v>30.203491991300002</v>
      </c>
      <c r="S261" s="1">
        <v>1.4800571570260443</v>
      </c>
      <c r="X261">
        <v>-41.066707999999998</v>
      </c>
      <c r="AC261" s="49">
        <v>1</v>
      </c>
      <c r="AH261" s="70">
        <f t="shared" ref="AH261:AH324" si="15">LOG10(AC261+1)</f>
        <v>0.3010299956639812</v>
      </c>
    </row>
    <row r="262" spans="7:34" x14ac:dyDescent="0.25">
      <c r="G262" s="23">
        <v>259</v>
      </c>
      <c r="H262" s="23" t="s">
        <v>448</v>
      </c>
      <c r="I262" s="23">
        <v>5258</v>
      </c>
      <c r="J262" s="5">
        <v>21.083638832999998</v>
      </c>
      <c r="K262" s="1">
        <f t="shared" si="14"/>
        <v>1.3239455680542744</v>
      </c>
      <c r="L262" s="1">
        <v>-41.050415999999998</v>
      </c>
      <c r="N262" s="5">
        <v>30.3554776547</v>
      </c>
      <c r="S262" s="1">
        <v>1.4822370710474906</v>
      </c>
      <c r="X262">
        <v>-41.050415999999998</v>
      </c>
      <c r="AC262" s="49">
        <v>3</v>
      </c>
      <c r="AH262" s="70">
        <f t="shared" si="15"/>
        <v>0.6020599913279624</v>
      </c>
    </row>
    <row r="263" spans="7:34" x14ac:dyDescent="0.25">
      <c r="G263" s="22">
        <v>260</v>
      </c>
      <c r="H263" s="22" t="s">
        <v>450</v>
      </c>
      <c r="I263" s="22">
        <v>6767</v>
      </c>
      <c r="J263" s="5">
        <v>4.15722733531</v>
      </c>
      <c r="K263" s="1">
        <f t="shared" si="14"/>
        <v>0.61880377427073707</v>
      </c>
      <c r="L263" s="1">
        <v>-36.512262999999997</v>
      </c>
      <c r="N263" s="5">
        <v>30.966616861199999</v>
      </c>
      <c r="S263" s="1">
        <v>1.4908937607726853</v>
      </c>
      <c r="X263">
        <v>-36.512262999999997</v>
      </c>
      <c r="AC263" s="49">
        <v>3</v>
      </c>
      <c r="AH263" s="70">
        <f t="shared" si="15"/>
        <v>0.6020599913279624</v>
      </c>
    </row>
    <row r="264" spans="7:34" x14ac:dyDescent="0.25">
      <c r="G264" s="22">
        <v>261</v>
      </c>
      <c r="H264" s="22" t="s">
        <v>452</v>
      </c>
      <c r="I264" s="22">
        <v>5932</v>
      </c>
      <c r="J264" s="5">
        <v>14.870369628900001</v>
      </c>
      <c r="K264" s="1">
        <f t="shared" si="14"/>
        <v>1.1723217638008048</v>
      </c>
      <c r="L264" s="1">
        <v>-38.101689999999998</v>
      </c>
      <c r="N264" s="5">
        <v>32.3201184204</v>
      </c>
      <c r="S264" s="1">
        <v>1.5094729433535401</v>
      </c>
      <c r="X264">
        <v>-38.101689999999998</v>
      </c>
      <c r="AC264" s="49">
        <v>0</v>
      </c>
      <c r="AH264" s="70">
        <f t="shared" si="15"/>
        <v>0</v>
      </c>
    </row>
    <row r="265" spans="7:34" x14ac:dyDescent="0.25">
      <c r="G265" s="22">
        <v>262</v>
      </c>
      <c r="H265" s="22" t="s">
        <v>453</v>
      </c>
      <c r="I265" s="22">
        <v>4973</v>
      </c>
      <c r="J265" s="5">
        <v>20.4943958237</v>
      </c>
      <c r="K265" s="1">
        <f t="shared" si="14"/>
        <v>1.3116351198078855</v>
      </c>
      <c r="L265" s="1">
        <v>-41.532302000000001</v>
      </c>
      <c r="N265" s="5">
        <v>32.966003183799998</v>
      </c>
      <c r="S265" s="1">
        <v>1.5180662962350253</v>
      </c>
      <c r="X265">
        <v>-41.532302000000001</v>
      </c>
      <c r="AC265" s="49">
        <v>0</v>
      </c>
      <c r="AH265" s="70">
        <f t="shared" si="15"/>
        <v>0</v>
      </c>
    </row>
    <row r="266" spans="7:34" x14ac:dyDescent="0.25">
      <c r="G266" s="22">
        <v>263</v>
      </c>
      <c r="H266" s="22" t="s">
        <v>454</v>
      </c>
      <c r="I266" s="22">
        <v>1326</v>
      </c>
      <c r="J266" s="5">
        <v>20.811916294500001</v>
      </c>
      <c r="K266" s="1">
        <f t="shared" si="14"/>
        <v>1.3183120704956759</v>
      </c>
      <c r="L266" s="1">
        <v>-47.073428999999997</v>
      </c>
      <c r="N266" s="5">
        <v>33.524962453000001</v>
      </c>
      <c r="S266" s="1">
        <v>1.5253683001264988</v>
      </c>
      <c r="X266">
        <v>-47.073428999999997</v>
      </c>
      <c r="AC266" s="49">
        <v>0</v>
      </c>
      <c r="AH266" s="70">
        <f t="shared" si="15"/>
        <v>0</v>
      </c>
    </row>
    <row r="267" spans="7:34" x14ac:dyDescent="0.25">
      <c r="G267" s="22">
        <v>264</v>
      </c>
      <c r="H267" s="22" t="s">
        <v>455</v>
      </c>
      <c r="I267" s="22">
        <v>434</v>
      </c>
      <c r="J267" s="5">
        <v>187.64661516000001</v>
      </c>
      <c r="K267" s="1">
        <f t="shared" si="14"/>
        <v>2.2733407348530585</v>
      </c>
      <c r="L267" s="1">
        <v>-36.602930000000001</v>
      </c>
      <c r="N267" s="5">
        <v>33.574203661799999</v>
      </c>
      <c r="S267" s="1">
        <v>1.5260057205399349</v>
      </c>
      <c r="X267">
        <v>-36.602930000000001</v>
      </c>
      <c r="AC267" s="49">
        <v>7</v>
      </c>
      <c r="AH267" s="70">
        <f t="shared" si="15"/>
        <v>0.90308998699194354</v>
      </c>
    </row>
    <row r="268" spans="7:34" x14ac:dyDescent="0.25">
      <c r="G268" s="22">
        <v>265</v>
      </c>
      <c r="H268" s="22" t="s">
        <v>457</v>
      </c>
      <c r="I268" s="22">
        <v>5353</v>
      </c>
      <c r="J268" s="5">
        <v>23.496215629000002</v>
      </c>
      <c r="K268" s="1">
        <f t="shared" si="14"/>
        <v>1.370997919131663</v>
      </c>
      <c r="L268" s="1">
        <v>-40.951346999999998</v>
      </c>
      <c r="N268" s="5">
        <v>34.470963766200001</v>
      </c>
      <c r="S268" s="1">
        <v>1.5374534259229247</v>
      </c>
      <c r="X268">
        <v>-40.951346999999998</v>
      </c>
      <c r="AC268" s="49">
        <v>2</v>
      </c>
      <c r="AH268" s="70">
        <f t="shared" si="15"/>
        <v>0.47712125471966244</v>
      </c>
    </row>
    <row r="269" spans="7:34" x14ac:dyDescent="0.25">
      <c r="G269" s="22">
        <v>266</v>
      </c>
      <c r="H269" s="22" t="s">
        <v>459</v>
      </c>
      <c r="I269" s="22">
        <v>5475</v>
      </c>
      <c r="J269" s="5">
        <v>8.3323464675699999</v>
      </c>
      <c r="K269" s="1">
        <f t="shared" si="14"/>
        <v>0.92076732006416706</v>
      </c>
      <c r="L269" s="1">
        <v>-40.890680000000003</v>
      </c>
      <c r="N269" s="5">
        <v>34.5264712914</v>
      </c>
      <c r="S269" s="1">
        <v>1.5381521944229113</v>
      </c>
      <c r="X269">
        <v>-40.890680000000003</v>
      </c>
      <c r="AC269" s="49">
        <v>1</v>
      </c>
      <c r="AH269" s="70">
        <f t="shared" si="15"/>
        <v>0.3010299956639812</v>
      </c>
    </row>
    <row r="270" spans="7:34" x14ac:dyDescent="0.25">
      <c r="G270" s="22">
        <v>267</v>
      </c>
      <c r="H270" s="22" t="s">
        <v>460</v>
      </c>
      <c r="I270" s="22">
        <v>5518</v>
      </c>
      <c r="J270" s="5">
        <v>15.620933437</v>
      </c>
      <c r="K270" s="1">
        <f t="shared" si="14"/>
        <v>1.1937069818092727</v>
      </c>
      <c r="L270" s="1">
        <v>-40.838113</v>
      </c>
      <c r="N270" s="5">
        <v>34.8626400347</v>
      </c>
      <c r="S270" s="1">
        <v>1.5423602717323448</v>
      </c>
      <c r="X270">
        <v>-40.838113</v>
      </c>
      <c r="AC270" s="49">
        <v>0</v>
      </c>
      <c r="AH270" s="70">
        <f t="shared" si="15"/>
        <v>0</v>
      </c>
    </row>
    <row r="271" spans="7:34" x14ac:dyDescent="0.25">
      <c r="G271" s="22">
        <v>268</v>
      </c>
      <c r="H271" s="22" t="s">
        <v>462</v>
      </c>
      <c r="I271" s="22">
        <v>2185</v>
      </c>
      <c r="J271" s="5">
        <v>9.58504829472</v>
      </c>
      <c r="K271" s="1">
        <f t="shared" si="14"/>
        <v>0.98159430543291937</v>
      </c>
      <c r="L271" s="1">
        <v>-46.502823999999997</v>
      </c>
      <c r="N271" s="5">
        <v>37.623012478600003</v>
      </c>
      <c r="S271" s="1">
        <v>1.575453566611847</v>
      </c>
      <c r="X271">
        <v>-46.502823999999997</v>
      </c>
      <c r="AC271" s="49">
        <v>0</v>
      </c>
      <c r="AH271" s="70">
        <f t="shared" si="15"/>
        <v>0</v>
      </c>
    </row>
    <row r="272" spans="7:34" x14ac:dyDescent="0.25">
      <c r="G272" s="22">
        <v>269</v>
      </c>
      <c r="H272" s="22" t="s">
        <v>463</v>
      </c>
      <c r="I272" s="22">
        <v>1591</v>
      </c>
      <c r="J272" s="5">
        <v>262.08477740199999</v>
      </c>
      <c r="K272" s="1">
        <f t="shared" si="14"/>
        <v>2.4184417966722664</v>
      </c>
      <c r="L272" s="1">
        <v>-46.933292000000002</v>
      </c>
      <c r="N272" s="5">
        <v>38.488530024399999</v>
      </c>
      <c r="S272" s="1">
        <v>1.5853313245920562</v>
      </c>
      <c r="X272">
        <v>-46.933292000000002</v>
      </c>
      <c r="AC272" s="49">
        <v>2</v>
      </c>
      <c r="AH272" s="70">
        <f t="shared" si="15"/>
        <v>0.47712125471966244</v>
      </c>
    </row>
    <row r="273" spans="7:34" x14ac:dyDescent="0.25">
      <c r="G273" s="22">
        <v>270</v>
      </c>
      <c r="H273" s="22" t="s">
        <v>465</v>
      </c>
      <c r="I273" s="22">
        <v>3957</v>
      </c>
      <c r="J273" s="5">
        <v>21.637915573800001</v>
      </c>
      <c r="K273" s="1">
        <f t="shared" si="14"/>
        <v>1.3352154219429537</v>
      </c>
      <c r="L273" s="1">
        <v>-45.730739999999997</v>
      </c>
      <c r="N273" s="5">
        <v>38.721670526600001</v>
      </c>
      <c r="S273" s="1">
        <v>1.5879540853314567</v>
      </c>
      <c r="X273">
        <v>-45.730739999999997</v>
      </c>
      <c r="AC273" s="49">
        <v>0</v>
      </c>
      <c r="AH273" s="70">
        <f t="shared" si="15"/>
        <v>0</v>
      </c>
    </row>
    <row r="274" spans="7:34" x14ac:dyDescent="0.25">
      <c r="G274" s="22">
        <v>271</v>
      </c>
      <c r="H274" s="22" t="s">
        <v>466</v>
      </c>
      <c r="I274" s="22">
        <v>3770</v>
      </c>
      <c r="J274" s="5">
        <v>13.5953403878</v>
      </c>
      <c r="K274" s="1">
        <f t="shared" si="14"/>
        <v>1.1333900855309211</v>
      </c>
      <c r="L274" s="1">
        <v>-45.688425000000002</v>
      </c>
      <c r="N274" s="5">
        <v>39.730915622700003</v>
      </c>
      <c r="S274" s="1">
        <v>1.5991285737466299</v>
      </c>
      <c r="X274">
        <v>-45.688425000000002</v>
      </c>
      <c r="AC274" s="49">
        <v>0</v>
      </c>
      <c r="AH274" s="70">
        <f t="shared" si="15"/>
        <v>0</v>
      </c>
    </row>
    <row r="275" spans="7:34" x14ac:dyDescent="0.25">
      <c r="G275" s="22">
        <v>272</v>
      </c>
      <c r="H275" s="22" t="s">
        <v>467</v>
      </c>
      <c r="I275" s="22">
        <v>3643</v>
      </c>
      <c r="J275" s="5">
        <v>45.495763151600002</v>
      </c>
      <c r="K275" s="1">
        <f t="shared" si="14"/>
        <v>1.6579709543371981</v>
      </c>
      <c r="L275" s="1">
        <v>-45.745969000000002</v>
      </c>
      <c r="N275" s="5">
        <v>39.7367103172</v>
      </c>
      <c r="S275" s="1">
        <v>1.5991919103272905</v>
      </c>
      <c r="X275">
        <v>-45.745969000000002</v>
      </c>
      <c r="AC275" s="49">
        <v>0</v>
      </c>
      <c r="AH275" s="70">
        <f t="shared" si="15"/>
        <v>0</v>
      </c>
    </row>
    <row r="276" spans="7:34" x14ac:dyDescent="0.25">
      <c r="G276" s="22">
        <v>273</v>
      </c>
      <c r="H276" s="22" t="s">
        <v>468</v>
      </c>
      <c r="I276" s="22">
        <v>3669</v>
      </c>
      <c r="J276" s="5">
        <v>24.560459101399999</v>
      </c>
      <c r="K276" s="1">
        <f t="shared" si="14"/>
        <v>1.3902364806833449</v>
      </c>
      <c r="L276" s="1">
        <v>-45.729129</v>
      </c>
      <c r="N276" s="5">
        <v>40.184620521799999</v>
      </c>
      <c r="S276" s="1">
        <v>1.6040598714802041</v>
      </c>
      <c r="X276">
        <v>-45.729129</v>
      </c>
      <c r="AC276" s="49">
        <v>0</v>
      </c>
      <c r="AH276" s="70">
        <f t="shared" si="15"/>
        <v>0</v>
      </c>
    </row>
    <row r="277" spans="7:34" x14ac:dyDescent="0.25">
      <c r="G277" s="22">
        <v>274</v>
      </c>
      <c r="H277" s="22" t="s">
        <v>469</v>
      </c>
      <c r="I277" s="22">
        <v>8803</v>
      </c>
      <c r="J277" s="5">
        <v>5.4105978917600002</v>
      </c>
      <c r="K277" s="1">
        <f t="shared" si="14"/>
        <v>0.73324525895959036</v>
      </c>
      <c r="L277" s="1">
        <v>-34.913007999999998</v>
      </c>
      <c r="N277" s="5">
        <v>41.9550731175</v>
      </c>
      <c r="S277" s="1">
        <v>1.6227844822976436</v>
      </c>
      <c r="X277">
        <v>-34.913007999999998</v>
      </c>
      <c r="AC277" s="49">
        <v>0</v>
      </c>
      <c r="AH277" s="70">
        <f t="shared" si="15"/>
        <v>0</v>
      </c>
    </row>
    <row r="278" spans="7:34" x14ac:dyDescent="0.25">
      <c r="G278" s="22">
        <v>275</v>
      </c>
      <c r="H278" s="22" t="s">
        <v>470</v>
      </c>
      <c r="I278" s="22">
        <v>6381</v>
      </c>
      <c r="J278" s="5">
        <v>0.56147308293099996</v>
      </c>
      <c r="K278" s="1">
        <f t="shared" si="14"/>
        <v>-0.25067105901915654</v>
      </c>
      <c r="L278" s="1">
        <v>-36.773724999999999</v>
      </c>
      <c r="N278" s="5">
        <v>45.131470105699997</v>
      </c>
      <c r="S278" s="1">
        <v>1.6544794803935046</v>
      </c>
      <c r="X278">
        <v>-36.773724999999999</v>
      </c>
      <c r="AC278" s="49">
        <v>0</v>
      </c>
      <c r="AH278" s="70">
        <f t="shared" si="15"/>
        <v>0</v>
      </c>
    </row>
    <row r="279" spans="7:34" x14ac:dyDescent="0.25">
      <c r="G279" s="22">
        <v>276</v>
      </c>
      <c r="H279" s="22" t="s">
        <v>471</v>
      </c>
      <c r="I279" s="22">
        <v>5964</v>
      </c>
      <c r="J279" s="5">
        <v>68.7617955403</v>
      </c>
      <c r="K279" s="1">
        <f t="shared" si="14"/>
        <v>1.837347208664565</v>
      </c>
      <c r="L279" s="1">
        <v>-38.000191999999998</v>
      </c>
      <c r="N279" s="5">
        <v>45.495763151600002</v>
      </c>
      <c r="S279" s="1">
        <v>1.6579709543371981</v>
      </c>
      <c r="X279">
        <v>-38.000191999999998</v>
      </c>
      <c r="AC279" s="49">
        <v>1</v>
      </c>
      <c r="AH279" s="70">
        <f t="shared" si="15"/>
        <v>0.3010299956639812</v>
      </c>
    </row>
    <row r="280" spans="7:34" x14ac:dyDescent="0.25">
      <c r="G280" s="22">
        <v>277</v>
      </c>
      <c r="H280" s="22" t="s">
        <v>472</v>
      </c>
      <c r="I280" s="22">
        <v>7989</v>
      </c>
      <c r="J280" s="5">
        <v>222.80799374</v>
      </c>
      <c r="K280" s="1">
        <f t="shared" si="14"/>
        <v>2.3479307680766222</v>
      </c>
      <c r="L280" s="1">
        <v>-35.216563999999998</v>
      </c>
      <c r="N280" s="5">
        <v>45.653095137100003</v>
      </c>
      <c r="S280" s="1">
        <v>1.6594702266763621</v>
      </c>
      <c r="X280">
        <v>-35.216563999999998</v>
      </c>
      <c r="AC280" s="49">
        <v>5</v>
      </c>
      <c r="AH280" s="70">
        <f t="shared" si="15"/>
        <v>0.77815125038364363</v>
      </c>
    </row>
    <row r="281" spans="7:34" x14ac:dyDescent="0.25">
      <c r="G281" s="22">
        <v>278</v>
      </c>
      <c r="H281" s="22" t="s">
        <v>474</v>
      </c>
      <c r="I281" s="22">
        <v>4112</v>
      </c>
      <c r="J281" s="5">
        <v>5.0667321540900003</v>
      </c>
      <c r="K281" s="1">
        <f t="shared" si="14"/>
        <v>0.70472794650987103</v>
      </c>
      <c r="L281" s="1">
        <v>-45.297108999999999</v>
      </c>
      <c r="N281" s="5">
        <v>45.715551207399997</v>
      </c>
      <c r="S281" s="1">
        <v>1.6600639605665426</v>
      </c>
      <c r="X281">
        <v>-45.297108999999999</v>
      </c>
      <c r="AC281" s="49">
        <v>0</v>
      </c>
      <c r="AH281" s="70">
        <f t="shared" si="15"/>
        <v>0</v>
      </c>
    </row>
    <row r="282" spans="7:34" x14ac:dyDescent="0.25">
      <c r="G282" s="22">
        <v>279</v>
      </c>
      <c r="H282" s="22" t="s">
        <v>475</v>
      </c>
      <c r="I282" s="22">
        <v>889</v>
      </c>
      <c r="J282" s="5">
        <v>2.8686824202599999</v>
      </c>
      <c r="K282" s="1">
        <f t="shared" si="14"/>
        <v>0.45768247199545509</v>
      </c>
      <c r="L282" s="1">
        <v>-47.251156999999999</v>
      </c>
      <c r="N282" s="5">
        <v>45.836604298700003</v>
      </c>
      <c r="S282" s="1">
        <v>1.6612124364252669</v>
      </c>
      <c r="X282">
        <v>-47.251156999999999</v>
      </c>
      <c r="AC282" s="49">
        <v>0</v>
      </c>
      <c r="AH282" s="70">
        <f t="shared" si="15"/>
        <v>0</v>
      </c>
    </row>
    <row r="283" spans="7:34" x14ac:dyDescent="0.25">
      <c r="G283" s="22">
        <v>280</v>
      </c>
      <c r="H283" s="22" t="s">
        <v>477</v>
      </c>
      <c r="I283" s="22">
        <v>882</v>
      </c>
      <c r="J283" s="5">
        <v>1.0704868891699999</v>
      </c>
      <c r="K283" s="1">
        <f t="shared" si="14"/>
        <v>2.9581352624394007E-2</v>
      </c>
      <c r="L283" s="1">
        <v>-47.251486999999997</v>
      </c>
      <c r="N283" s="5">
        <v>45.912215235799998</v>
      </c>
      <c r="S283" s="1">
        <v>1.6619282477099147</v>
      </c>
      <c r="X283">
        <v>-47.251486999999997</v>
      </c>
      <c r="AC283" s="49">
        <v>3</v>
      </c>
      <c r="AH283" s="70">
        <f t="shared" si="15"/>
        <v>0.6020599913279624</v>
      </c>
    </row>
    <row r="284" spans="7:34" x14ac:dyDescent="0.25">
      <c r="G284" s="22">
        <v>281</v>
      </c>
      <c r="H284" s="22" t="s">
        <v>479</v>
      </c>
      <c r="I284" s="22">
        <v>881</v>
      </c>
      <c r="J284" s="5">
        <v>1.87573123278</v>
      </c>
      <c r="K284" s="1">
        <f t="shared" si="14"/>
        <v>0.27317060990516373</v>
      </c>
      <c r="L284" s="1">
        <v>-47.249938</v>
      </c>
      <c r="N284" s="5">
        <v>45.975210285300001</v>
      </c>
      <c r="S284" s="1">
        <v>1.6625237243274409</v>
      </c>
      <c r="X284">
        <v>-47.249938</v>
      </c>
      <c r="AC284" s="49">
        <v>0</v>
      </c>
      <c r="AH284" s="70">
        <f t="shared" si="15"/>
        <v>0</v>
      </c>
    </row>
    <row r="285" spans="7:34" x14ac:dyDescent="0.25">
      <c r="G285" s="22">
        <v>282</v>
      </c>
      <c r="H285" s="22" t="s">
        <v>481</v>
      </c>
      <c r="I285" s="22">
        <v>506</v>
      </c>
      <c r="J285" s="5">
        <v>1.0298458150300001</v>
      </c>
      <c r="K285" s="1">
        <f t="shared" si="14"/>
        <v>1.2772208497357176E-2</v>
      </c>
      <c r="L285" s="1">
        <v>-35.886381</v>
      </c>
      <c r="N285" s="5">
        <v>45.975210285300001</v>
      </c>
      <c r="S285" s="1">
        <v>1.6625237243274409</v>
      </c>
      <c r="X285">
        <v>-35.886381</v>
      </c>
      <c r="AC285" s="49">
        <v>1</v>
      </c>
      <c r="AH285" s="70">
        <f t="shared" si="15"/>
        <v>0.3010299956639812</v>
      </c>
    </row>
    <row r="286" spans="7:34" x14ac:dyDescent="0.25">
      <c r="G286" s="22">
        <v>283</v>
      </c>
      <c r="H286" s="22" t="s">
        <v>482</v>
      </c>
      <c r="I286" s="22">
        <v>8805</v>
      </c>
      <c r="J286" s="5">
        <v>20.9120396054</v>
      </c>
      <c r="K286" s="1">
        <f t="shared" si="14"/>
        <v>1.3203963927493987</v>
      </c>
      <c r="L286" s="1">
        <v>-34.907972999999998</v>
      </c>
      <c r="N286" s="5">
        <v>46.158011658900001</v>
      </c>
      <c r="S286" s="1">
        <v>1.6642470925184163</v>
      </c>
      <c r="X286">
        <v>-34.907972999999998</v>
      </c>
      <c r="AC286" s="49">
        <v>0</v>
      </c>
      <c r="AH286" s="70">
        <f t="shared" si="15"/>
        <v>0</v>
      </c>
    </row>
    <row r="287" spans="7:34" x14ac:dyDescent="0.25">
      <c r="G287" s="22">
        <v>284</v>
      </c>
      <c r="H287" s="22" t="s">
        <v>483</v>
      </c>
      <c r="I287" s="22">
        <v>3814</v>
      </c>
      <c r="J287" s="5">
        <v>15.978267445</v>
      </c>
      <c r="K287" s="1">
        <f t="shared" si="14"/>
        <v>1.2035296861251037</v>
      </c>
      <c r="L287" s="1">
        <v>-45.828417999999999</v>
      </c>
      <c r="N287" s="5">
        <v>48.170017394799999</v>
      </c>
      <c r="S287" s="1">
        <v>1.6827768031436698</v>
      </c>
      <c r="X287">
        <v>-45.828417999999999</v>
      </c>
      <c r="AC287" s="49">
        <v>0</v>
      </c>
      <c r="AH287" s="70">
        <f t="shared" si="15"/>
        <v>0</v>
      </c>
    </row>
    <row r="288" spans="7:34" x14ac:dyDescent="0.25">
      <c r="G288" s="22">
        <v>285</v>
      </c>
      <c r="H288" s="22" t="s">
        <v>484</v>
      </c>
      <c r="I288" s="22">
        <v>1741</v>
      </c>
      <c r="J288" s="5">
        <v>45.975210285300001</v>
      </c>
      <c r="K288" s="1">
        <f t="shared" si="14"/>
        <v>1.6625237243274409</v>
      </c>
      <c r="L288" s="1">
        <v>-46.834651999999998</v>
      </c>
      <c r="N288" s="5">
        <v>51.2047600629</v>
      </c>
      <c r="S288" s="1">
        <v>1.7093103354477051</v>
      </c>
      <c r="X288">
        <v>-46.834651999999998</v>
      </c>
      <c r="AC288" s="49">
        <v>0</v>
      </c>
      <c r="AH288" s="70">
        <f t="shared" si="15"/>
        <v>0</v>
      </c>
    </row>
    <row r="289" spans="7:34" x14ac:dyDescent="0.25">
      <c r="G289" s="22">
        <v>286</v>
      </c>
      <c r="H289" s="22" t="s">
        <v>485</v>
      </c>
      <c r="I289" s="22">
        <v>1351</v>
      </c>
      <c r="J289" s="5">
        <v>1550.70094189</v>
      </c>
      <c r="K289" s="1">
        <f t="shared" si="14"/>
        <v>3.1905280506762907</v>
      </c>
      <c r="L289" s="1">
        <v>-36.766210999999998</v>
      </c>
      <c r="N289" s="5">
        <v>55.8310933506</v>
      </c>
      <c r="S289" s="1">
        <v>1.7468761328026583</v>
      </c>
      <c r="X289">
        <v>-36.766210999999998</v>
      </c>
      <c r="AC289" s="49">
        <v>16</v>
      </c>
      <c r="AH289" s="70">
        <f t="shared" si="15"/>
        <v>1.2304489213782739</v>
      </c>
    </row>
    <row r="290" spans="7:34" x14ac:dyDescent="0.25">
      <c r="G290" s="22">
        <v>287</v>
      </c>
      <c r="H290" s="22" t="s">
        <v>486</v>
      </c>
      <c r="I290" s="22">
        <v>395</v>
      </c>
      <c r="J290" s="5">
        <v>2323.5585101900001</v>
      </c>
      <c r="K290" s="1">
        <f t="shared" si="14"/>
        <v>3.3661536130458805</v>
      </c>
      <c r="L290" s="1">
        <v>-36.787111000000003</v>
      </c>
      <c r="N290" s="5">
        <v>56.368243303699998</v>
      </c>
      <c r="S290" s="1">
        <v>1.7510345003976677</v>
      </c>
      <c r="X290">
        <v>-36.787111000000003</v>
      </c>
      <c r="AC290" s="49">
        <v>11</v>
      </c>
      <c r="AH290" s="70">
        <f t="shared" si="15"/>
        <v>1.0791812460476249</v>
      </c>
    </row>
    <row r="291" spans="7:34" x14ac:dyDescent="0.25">
      <c r="G291" s="22">
        <v>288</v>
      </c>
      <c r="H291" s="22" t="s">
        <v>488</v>
      </c>
      <c r="I291" s="22">
        <v>388</v>
      </c>
      <c r="J291" s="5">
        <v>3.9125772076100001</v>
      </c>
      <c r="K291" s="1">
        <f t="shared" si="14"/>
        <v>0.59246292065243378</v>
      </c>
      <c r="L291" s="1">
        <v>-36.758737000000004</v>
      </c>
      <c r="N291" s="5">
        <v>58.522000822199999</v>
      </c>
      <c r="S291" s="1">
        <v>1.7673191659014322</v>
      </c>
      <c r="X291">
        <v>-36.758737000000004</v>
      </c>
      <c r="AC291" s="49">
        <v>0</v>
      </c>
      <c r="AH291" s="70">
        <f t="shared" si="15"/>
        <v>0</v>
      </c>
    </row>
    <row r="292" spans="7:34" x14ac:dyDescent="0.25">
      <c r="G292" s="22">
        <v>289</v>
      </c>
      <c r="H292" s="22" t="s">
        <v>489</v>
      </c>
      <c r="I292" s="22">
        <v>4614</v>
      </c>
      <c r="J292" s="5">
        <v>5.9422082756999998E-2</v>
      </c>
      <c r="K292" s="1">
        <f t="shared" si="14"/>
        <v>-1.2260521301489808</v>
      </c>
      <c r="L292" s="1">
        <v>-43.883445000000002</v>
      </c>
      <c r="N292" s="5">
        <v>59.998307645099999</v>
      </c>
      <c r="S292" s="1">
        <v>1.7781390005376423</v>
      </c>
      <c r="X292">
        <v>-43.883445000000002</v>
      </c>
      <c r="AC292" s="49">
        <v>3</v>
      </c>
      <c r="AH292" s="70">
        <f t="shared" si="15"/>
        <v>0.6020599913279624</v>
      </c>
    </row>
    <row r="293" spans="7:34" x14ac:dyDescent="0.25">
      <c r="G293" s="22">
        <v>290</v>
      </c>
      <c r="H293" s="22" t="s">
        <v>491</v>
      </c>
      <c r="I293" s="22">
        <v>306</v>
      </c>
      <c r="J293" s="5">
        <v>2.3182020938900001</v>
      </c>
      <c r="K293" s="1">
        <f t="shared" si="14"/>
        <v>0.3651512937653924</v>
      </c>
      <c r="L293" s="1">
        <v>-40.801034999999999</v>
      </c>
      <c r="N293" s="5">
        <v>60.373421284899997</v>
      </c>
      <c r="S293" s="1">
        <v>1.780845787466059</v>
      </c>
      <c r="X293">
        <v>-40.801034999999999</v>
      </c>
      <c r="AC293" s="49">
        <v>1</v>
      </c>
      <c r="AH293" s="70">
        <f t="shared" si="15"/>
        <v>0.3010299956639812</v>
      </c>
    </row>
    <row r="294" spans="7:34" x14ac:dyDescent="0.25">
      <c r="G294" s="22">
        <v>291</v>
      </c>
      <c r="H294" s="22" t="s">
        <v>493</v>
      </c>
      <c r="I294" s="22">
        <v>263</v>
      </c>
      <c r="J294" s="5">
        <v>27.8930810803</v>
      </c>
      <c r="K294" s="1">
        <f t="shared" si="14"/>
        <v>1.4454964892487163</v>
      </c>
      <c r="L294" s="1">
        <v>-41.262470999999998</v>
      </c>
      <c r="N294" s="5">
        <v>60.4682804268</v>
      </c>
      <c r="S294" s="1">
        <v>1.7815276184857085</v>
      </c>
      <c r="X294">
        <v>-41.262470999999998</v>
      </c>
      <c r="AC294" s="49">
        <v>0</v>
      </c>
      <c r="AH294" s="70">
        <f t="shared" si="15"/>
        <v>0</v>
      </c>
    </row>
    <row r="295" spans="7:34" x14ac:dyDescent="0.25">
      <c r="G295" s="22">
        <v>292</v>
      </c>
      <c r="H295" s="22" t="s">
        <v>494</v>
      </c>
      <c r="I295" s="22">
        <v>101</v>
      </c>
      <c r="J295" s="5">
        <v>2.02717980137</v>
      </c>
      <c r="K295" s="1">
        <f t="shared" si="14"/>
        <v>0.306892270291313</v>
      </c>
      <c r="L295" s="1">
        <v>-46.752479000000001</v>
      </c>
      <c r="N295" s="5">
        <v>62.298910532599997</v>
      </c>
      <c r="S295" s="1">
        <v>1.7944804518948489</v>
      </c>
      <c r="X295">
        <v>-46.752479000000001</v>
      </c>
      <c r="AC295" s="49">
        <v>2</v>
      </c>
      <c r="AH295" s="70">
        <f t="shared" si="15"/>
        <v>0.47712125471966244</v>
      </c>
    </row>
    <row r="296" spans="7:34" x14ac:dyDescent="0.25">
      <c r="G296" s="22">
        <v>293</v>
      </c>
      <c r="H296" s="22" t="s">
        <v>496</v>
      </c>
      <c r="I296" s="22">
        <v>62</v>
      </c>
      <c r="J296" s="5">
        <v>1.52296266138</v>
      </c>
      <c r="K296" s="1">
        <f t="shared" si="14"/>
        <v>0.18268925582756568</v>
      </c>
      <c r="L296" s="1">
        <v>-47.211716000000003</v>
      </c>
      <c r="N296" s="5">
        <v>62.418287302700001</v>
      </c>
      <c r="S296" s="1">
        <v>1.79531184787319</v>
      </c>
      <c r="X296">
        <v>-47.211716000000003</v>
      </c>
      <c r="AC296" s="49">
        <v>0</v>
      </c>
      <c r="AH296" s="70">
        <f t="shared" si="15"/>
        <v>0</v>
      </c>
    </row>
    <row r="297" spans="7:34" ht="15.75" thickBot="1" x14ac:dyDescent="0.3">
      <c r="G297" s="6">
        <v>294</v>
      </c>
      <c r="H297" s="6" t="s">
        <v>498</v>
      </c>
      <c r="I297" s="6">
        <v>1759</v>
      </c>
      <c r="J297" s="5">
        <v>7.2603876232899998</v>
      </c>
      <c r="K297" s="1">
        <f t="shared" si="14"/>
        <v>0.86095980777475201</v>
      </c>
      <c r="L297" s="1">
        <v>-47.228371000000003</v>
      </c>
      <c r="N297" s="5">
        <v>64.305919388500001</v>
      </c>
      <c r="S297" s="1">
        <v>1.8082509517646337</v>
      </c>
      <c r="X297">
        <v>-47.228371000000003</v>
      </c>
      <c r="AC297" s="49">
        <v>0</v>
      </c>
      <c r="AH297" s="70">
        <f t="shared" si="15"/>
        <v>0</v>
      </c>
    </row>
    <row r="298" spans="7:34" ht="15.75" thickTop="1" x14ac:dyDescent="0.25">
      <c r="G298" s="22">
        <v>295</v>
      </c>
      <c r="H298" s="1" t="s">
        <v>502</v>
      </c>
      <c r="I298" s="1">
        <v>736</v>
      </c>
      <c r="J298" s="26">
        <v>9741.9603820200009</v>
      </c>
      <c r="K298" s="1">
        <f t="shared" si="14"/>
        <v>3.9886463590783827</v>
      </c>
      <c r="L298" s="1">
        <v>-59.897655999999998</v>
      </c>
      <c r="N298" s="26">
        <v>65.351634086800004</v>
      </c>
      <c r="S298" s="1">
        <v>1.8152564513811014</v>
      </c>
      <c r="X298">
        <v>-59.897655999999998</v>
      </c>
      <c r="AC298" s="49">
        <v>0</v>
      </c>
      <c r="AH298" s="70">
        <f t="shared" si="15"/>
        <v>0</v>
      </c>
    </row>
    <row r="299" spans="7:34" x14ac:dyDescent="0.25">
      <c r="G299" s="22">
        <v>296</v>
      </c>
      <c r="H299" s="1" t="s">
        <v>525</v>
      </c>
      <c r="I299" s="1">
        <v>588</v>
      </c>
      <c r="J299" s="5">
        <v>10891.017104</v>
      </c>
      <c r="K299" s="1">
        <f t="shared" si="14"/>
        <v>4.037068440088925</v>
      </c>
      <c r="L299" s="1">
        <v>-52.540444000000001</v>
      </c>
      <c r="N299" s="5">
        <v>66.036444605200003</v>
      </c>
      <c r="S299" s="1">
        <v>1.8197836828537988</v>
      </c>
      <c r="X299">
        <v>-52.540444000000001</v>
      </c>
      <c r="AC299" s="49">
        <v>3</v>
      </c>
      <c r="AH299" s="70">
        <f t="shared" si="15"/>
        <v>0.6020599913279624</v>
      </c>
    </row>
    <row r="300" spans="7:34" x14ac:dyDescent="0.25">
      <c r="G300" s="22">
        <v>297</v>
      </c>
      <c r="H300" s="1" t="s">
        <v>539</v>
      </c>
      <c r="I300" s="1">
        <v>778</v>
      </c>
      <c r="J300" s="5">
        <v>3.6597999999999999E-2</v>
      </c>
      <c r="K300" s="1">
        <f t="shared" si="14"/>
        <v>-1.4365426471929283</v>
      </c>
      <c r="L300" s="1">
        <v>-50.495415999999999</v>
      </c>
      <c r="N300" s="5">
        <v>68.7617955403</v>
      </c>
      <c r="S300" s="1">
        <v>1.837347208664565</v>
      </c>
      <c r="X300">
        <v>-50.495415999999999</v>
      </c>
      <c r="AC300" s="49">
        <v>3</v>
      </c>
      <c r="AH300" s="70">
        <f t="shared" si="15"/>
        <v>0.6020599913279624</v>
      </c>
    </row>
    <row r="301" spans="7:34" x14ac:dyDescent="0.25">
      <c r="G301" s="22">
        <v>298</v>
      </c>
      <c r="H301" s="1" t="s">
        <v>541</v>
      </c>
      <c r="I301" s="1">
        <v>2122</v>
      </c>
      <c r="J301" s="5">
        <v>58.522000822199999</v>
      </c>
      <c r="K301" s="1">
        <f t="shared" si="14"/>
        <v>1.7673191659014322</v>
      </c>
      <c r="L301" s="1">
        <v>-50.528809000000003</v>
      </c>
      <c r="N301" s="5">
        <v>69.500552341399995</v>
      </c>
      <c r="S301" s="1">
        <v>1.8419882560702427</v>
      </c>
      <c r="X301">
        <v>-50.528809000000003</v>
      </c>
      <c r="AC301" s="49">
        <v>0</v>
      </c>
      <c r="AH301" s="70">
        <f t="shared" si="15"/>
        <v>0</v>
      </c>
    </row>
    <row r="302" spans="7:34" x14ac:dyDescent="0.25">
      <c r="G302" s="23">
        <v>299</v>
      </c>
      <c r="H302" s="1" t="s">
        <v>545</v>
      </c>
      <c r="I302" s="1">
        <v>5313</v>
      </c>
      <c r="J302" s="5">
        <v>5.0991475071599996</v>
      </c>
      <c r="K302" s="1">
        <f t="shared" si="14"/>
        <v>0.70749757533657343</v>
      </c>
      <c r="L302" s="1">
        <v>-40.993079999999999</v>
      </c>
      <c r="N302" s="5">
        <v>70.529010869000004</v>
      </c>
      <c r="S302" s="1">
        <v>1.8483677931435181</v>
      </c>
      <c r="X302">
        <v>-40.993079999999999</v>
      </c>
      <c r="AC302" s="49">
        <v>1</v>
      </c>
      <c r="AH302" s="70">
        <f t="shared" si="15"/>
        <v>0.3010299956639812</v>
      </c>
    </row>
    <row r="303" spans="7:34" x14ac:dyDescent="0.25">
      <c r="G303" s="23">
        <v>300</v>
      </c>
      <c r="H303" s="1" t="s">
        <v>548</v>
      </c>
      <c r="I303" s="1">
        <v>7299</v>
      </c>
      <c r="J303" s="5">
        <v>11.9655788694</v>
      </c>
      <c r="K303" s="1">
        <f t="shared" si="14"/>
        <v>1.0779337137062444</v>
      </c>
      <c r="L303" s="1">
        <v>-35.910963000000002</v>
      </c>
      <c r="N303" s="5">
        <v>70.576195750500005</v>
      </c>
      <c r="S303" s="1">
        <v>1.8486582449974143</v>
      </c>
      <c r="X303">
        <v>-35.910963000000002</v>
      </c>
      <c r="AC303" s="49">
        <v>1</v>
      </c>
      <c r="AH303" s="70">
        <f t="shared" si="15"/>
        <v>0.3010299956639812</v>
      </c>
    </row>
    <row r="304" spans="7:34" x14ac:dyDescent="0.25">
      <c r="G304" s="23">
        <v>301</v>
      </c>
      <c r="H304" s="1" t="s">
        <v>550</v>
      </c>
      <c r="I304" s="1">
        <v>7296</v>
      </c>
      <c r="J304" s="5">
        <v>1.29880483685</v>
      </c>
      <c r="K304" s="1">
        <f t="shared" si="14"/>
        <v>0.1135438973033274</v>
      </c>
      <c r="L304" s="1">
        <v>-35.910587999999997</v>
      </c>
      <c r="N304" s="5">
        <v>72.826469524000004</v>
      </c>
      <c r="S304" s="1">
        <v>1.8622892567700129</v>
      </c>
      <c r="X304">
        <v>-35.910587999999997</v>
      </c>
      <c r="AC304" s="49">
        <v>1</v>
      </c>
      <c r="AH304" s="70">
        <f t="shared" si="15"/>
        <v>0.3010299956639812</v>
      </c>
    </row>
    <row r="305" spans="7:34" x14ac:dyDescent="0.25">
      <c r="G305" s="23">
        <v>302</v>
      </c>
      <c r="H305" s="1" t="s">
        <v>552</v>
      </c>
      <c r="I305" s="1">
        <v>7301</v>
      </c>
      <c r="J305" s="5">
        <v>1.0191053829800001</v>
      </c>
      <c r="K305" s="1">
        <f t="shared" si="14"/>
        <v>8.2190955670586787E-3</v>
      </c>
      <c r="L305" s="1">
        <v>-35.908315999999999</v>
      </c>
      <c r="N305" s="5">
        <v>75.960508224700007</v>
      </c>
      <c r="S305" s="1">
        <v>1.8805878617843639</v>
      </c>
      <c r="X305">
        <v>-35.908315999999999</v>
      </c>
      <c r="AC305" s="49">
        <v>1</v>
      </c>
      <c r="AH305" s="70">
        <f t="shared" si="15"/>
        <v>0.3010299956639812</v>
      </c>
    </row>
    <row r="306" spans="7:34" x14ac:dyDescent="0.25">
      <c r="G306" s="23">
        <v>303</v>
      </c>
      <c r="H306" s="1" t="s">
        <v>562</v>
      </c>
      <c r="I306" s="1">
        <v>7298</v>
      </c>
      <c r="J306" s="5">
        <v>1.26296734967</v>
      </c>
      <c r="K306" s="1">
        <f t="shared" si="14"/>
        <v>0.10139212328578275</v>
      </c>
      <c r="L306" s="1">
        <v>-35.909374999999997</v>
      </c>
      <c r="N306" s="5">
        <v>76.801531264100007</v>
      </c>
      <c r="S306" s="1">
        <v>1.8853698790538995</v>
      </c>
      <c r="X306">
        <v>-35.909374999999997</v>
      </c>
      <c r="AC306" s="49">
        <v>1</v>
      </c>
      <c r="AH306" s="70">
        <f t="shared" si="15"/>
        <v>0.3010299956639812</v>
      </c>
    </row>
    <row r="307" spans="7:34" x14ac:dyDescent="0.25">
      <c r="G307" s="23">
        <v>304</v>
      </c>
      <c r="H307" s="1" t="s">
        <v>566</v>
      </c>
      <c r="I307" s="1">
        <v>16</v>
      </c>
      <c r="J307" s="5">
        <v>247.40615299999999</v>
      </c>
      <c r="K307" s="1">
        <f t="shared" si="14"/>
        <v>2.3934104963469331</v>
      </c>
      <c r="L307" s="1">
        <v>-30.23293</v>
      </c>
      <c r="N307" s="5">
        <v>76.819562535900005</v>
      </c>
      <c r="S307" s="1">
        <v>1.8854718296608988</v>
      </c>
      <c r="X307">
        <v>-30.23293</v>
      </c>
      <c r="AC307" s="49">
        <v>3</v>
      </c>
      <c r="AH307" s="70">
        <f t="shared" si="15"/>
        <v>0.6020599913279624</v>
      </c>
    </row>
    <row r="308" spans="7:34" x14ac:dyDescent="0.25">
      <c r="G308" s="23">
        <v>305</v>
      </c>
      <c r="H308" s="1" t="s">
        <v>573</v>
      </c>
      <c r="I308" s="1">
        <v>584</v>
      </c>
      <c r="J308" s="5">
        <v>402.37974690300001</v>
      </c>
      <c r="K308" s="1">
        <f t="shared" si="14"/>
        <v>2.6046361131273295</v>
      </c>
      <c r="L308" s="1">
        <v>-34.161679999999997</v>
      </c>
      <c r="N308" s="5">
        <v>77.061099413700006</v>
      </c>
      <c r="S308" s="1">
        <v>1.8868352007047171</v>
      </c>
      <c r="X308">
        <v>-34.161679999999997</v>
      </c>
      <c r="AC308" s="49">
        <v>1</v>
      </c>
      <c r="AH308" s="70">
        <f t="shared" si="15"/>
        <v>0.3010299956639812</v>
      </c>
    </row>
    <row r="309" spans="7:34" x14ac:dyDescent="0.25">
      <c r="G309" s="23">
        <v>306</v>
      </c>
      <c r="H309" s="1" t="s">
        <v>575</v>
      </c>
      <c r="I309" s="1">
        <v>638</v>
      </c>
      <c r="J309" s="5">
        <v>121.81536</v>
      </c>
      <c r="K309" s="1">
        <f t="shared" si="14"/>
        <v>2.0857020530149013</v>
      </c>
      <c r="L309" s="1">
        <v>-44.268735</v>
      </c>
      <c r="N309" s="5">
        <v>79.765162483699996</v>
      </c>
      <c r="S309" s="1">
        <v>1.9018132542006498</v>
      </c>
      <c r="X309">
        <v>-44.268735</v>
      </c>
      <c r="AC309" s="49">
        <v>3</v>
      </c>
      <c r="AH309" s="70">
        <f t="shared" si="15"/>
        <v>0.6020599913279624</v>
      </c>
    </row>
    <row r="310" spans="7:34" x14ac:dyDescent="0.25">
      <c r="G310" s="23">
        <v>307</v>
      </c>
      <c r="H310" s="1" t="s">
        <v>578</v>
      </c>
      <c r="I310" s="1">
        <v>412</v>
      </c>
      <c r="J310" s="5">
        <v>1.3469064159599999</v>
      </c>
      <c r="K310" s="1">
        <f t="shared" si="14"/>
        <v>0.12933742167392304</v>
      </c>
      <c r="L310" s="1">
        <v>-36.709043999999999</v>
      </c>
      <c r="N310" s="5">
        <v>80.141153000000003</v>
      </c>
      <c r="S310" s="1">
        <v>1.9038555863863678</v>
      </c>
      <c r="X310">
        <v>-36.709043999999999</v>
      </c>
      <c r="AC310" s="49">
        <v>1</v>
      </c>
      <c r="AH310" s="70">
        <f t="shared" si="15"/>
        <v>0.3010299956639812</v>
      </c>
    </row>
    <row r="311" spans="7:34" x14ac:dyDescent="0.25">
      <c r="G311" s="23">
        <v>308</v>
      </c>
      <c r="H311" s="1" t="s">
        <v>594</v>
      </c>
      <c r="I311" s="1">
        <v>33</v>
      </c>
      <c r="J311" s="5">
        <v>4.1468927313400004</v>
      </c>
      <c r="K311" s="1">
        <f t="shared" si="14"/>
        <v>0.61772280151071624</v>
      </c>
      <c r="L311" s="1">
        <v>-38.08193</v>
      </c>
      <c r="N311" s="5">
        <v>84.249860188599996</v>
      </c>
      <c r="S311" s="1">
        <v>1.9255691888386888</v>
      </c>
      <c r="X311">
        <v>-38.08193</v>
      </c>
      <c r="AC311" s="49">
        <v>2</v>
      </c>
      <c r="AH311" s="70">
        <f t="shared" si="15"/>
        <v>0.47712125471966244</v>
      </c>
    </row>
    <row r="312" spans="7:34" x14ac:dyDescent="0.25">
      <c r="G312" s="23">
        <v>309</v>
      </c>
      <c r="H312" s="1" t="s">
        <v>596</v>
      </c>
      <c r="I312" s="1">
        <v>5085</v>
      </c>
      <c r="J312" s="5">
        <v>0.48715366328300003</v>
      </c>
      <c r="K312" s="1">
        <f t="shared" si="14"/>
        <v>-0.31233402730771714</v>
      </c>
      <c r="L312" s="1">
        <v>-41.251300000000001</v>
      </c>
      <c r="N312" s="5">
        <v>84.707638620799997</v>
      </c>
      <c r="S312" s="1">
        <v>1.9279225751628484</v>
      </c>
      <c r="X312">
        <v>-41.251300000000001</v>
      </c>
      <c r="AC312" s="49">
        <v>2</v>
      </c>
      <c r="AH312" s="70">
        <f t="shared" si="15"/>
        <v>0.47712125471966244</v>
      </c>
    </row>
    <row r="313" spans="7:34" x14ac:dyDescent="0.25">
      <c r="G313" s="23">
        <v>310</v>
      </c>
      <c r="H313" s="1" t="s">
        <v>612</v>
      </c>
      <c r="I313" s="1">
        <v>5178</v>
      </c>
      <c r="J313" s="5">
        <v>3.7442715743499999</v>
      </c>
      <c r="K313" s="1">
        <f t="shared" si="14"/>
        <v>0.57336734085780894</v>
      </c>
      <c r="L313" s="1">
        <v>-40.886578999999998</v>
      </c>
      <c r="N313" s="5">
        <v>86.1675398358</v>
      </c>
      <c r="S313" s="1">
        <v>1.9353436936071848</v>
      </c>
      <c r="X313">
        <v>-40.886578999999998</v>
      </c>
      <c r="AC313" s="49">
        <v>0</v>
      </c>
      <c r="AH313" s="70">
        <f t="shared" si="15"/>
        <v>0</v>
      </c>
    </row>
    <row r="314" spans="7:34" x14ac:dyDescent="0.25">
      <c r="G314" s="23">
        <v>311</v>
      </c>
      <c r="H314" s="1" t="s">
        <v>618</v>
      </c>
      <c r="I314" s="1">
        <v>7302</v>
      </c>
      <c r="J314" s="5">
        <v>1.72661163468</v>
      </c>
      <c r="K314" s="1">
        <f t="shared" si="14"/>
        <v>0.23719466305509854</v>
      </c>
      <c r="L314" s="1">
        <v>-35.907665000000001</v>
      </c>
      <c r="N314" s="5">
        <v>88.2951953492</v>
      </c>
      <c r="S314" s="1">
        <v>1.9459370717530866</v>
      </c>
      <c r="X314">
        <v>-35.907665000000001</v>
      </c>
      <c r="AC314" s="49">
        <v>1</v>
      </c>
      <c r="AH314" s="70">
        <f t="shared" si="15"/>
        <v>0.3010299956639812</v>
      </c>
    </row>
    <row r="315" spans="7:34" x14ac:dyDescent="0.25">
      <c r="G315" s="23">
        <v>312</v>
      </c>
      <c r="H315" s="1" t="s">
        <v>624</v>
      </c>
      <c r="I315" s="1">
        <v>5969</v>
      </c>
      <c r="J315" s="5">
        <v>171.10329623999999</v>
      </c>
      <c r="K315" s="1">
        <f t="shared" si="14"/>
        <v>2.2332583761398959</v>
      </c>
      <c r="L315" s="1">
        <v>-37.857111000000003</v>
      </c>
      <c r="N315" s="5">
        <v>89.241135884100004</v>
      </c>
      <c r="S315" s="1">
        <v>1.9505650894586986</v>
      </c>
      <c r="X315">
        <v>-37.857111000000003</v>
      </c>
      <c r="AC315" s="49">
        <v>4</v>
      </c>
      <c r="AH315" s="70">
        <f t="shared" si="15"/>
        <v>0.69897000433601886</v>
      </c>
    </row>
    <row r="316" spans="7:34" x14ac:dyDescent="0.25">
      <c r="G316" s="23">
        <v>313</v>
      </c>
      <c r="H316" s="1" t="s">
        <v>626</v>
      </c>
      <c r="I316" s="1">
        <v>45</v>
      </c>
      <c r="J316" s="5">
        <v>283.119243928</v>
      </c>
      <c r="K316" s="1">
        <f t="shared" si="14"/>
        <v>2.4519693898444346</v>
      </c>
      <c r="L316" s="1">
        <v>-48.024602999999999</v>
      </c>
      <c r="N316" s="5">
        <v>94.255539432099994</v>
      </c>
      <c r="S316" s="1">
        <v>1.9743068832714568</v>
      </c>
      <c r="X316">
        <v>-48.024602999999999</v>
      </c>
      <c r="AC316" s="49">
        <v>0</v>
      </c>
      <c r="AH316" s="70">
        <f t="shared" si="15"/>
        <v>0</v>
      </c>
    </row>
    <row r="317" spans="7:34" x14ac:dyDescent="0.25">
      <c r="G317" s="23">
        <v>314</v>
      </c>
      <c r="H317" s="1" t="s">
        <v>630</v>
      </c>
      <c r="I317" s="1">
        <v>2947</v>
      </c>
      <c r="J317" s="5">
        <v>5.9679000000000003E-2</v>
      </c>
      <c r="K317" s="1">
        <f t="shared" si="14"/>
        <v>-1.2241784626486663</v>
      </c>
      <c r="L317" s="1">
        <v>-50.526094000000001</v>
      </c>
      <c r="N317" s="5">
        <v>94.791977896899994</v>
      </c>
      <c r="S317" s="1">
        <v>1.976771585201712</v>
      </c>
      <c r="X317">
        <v>-50.526094000000001</v>
      </c>
      <c r="AC317" s="49">
        <v>1</v>
      </c>
      <c r="AH317" s="70">
        <f t="shared" si="15"/>
        <v>0.3010299956639812</v>
      </c>
    </row>
    <row r="318" spans="7:34" x14ac:dyDescent="0.25">
      <c r="G318" s="23">
        <v>315</v>
      </c>
      <c r="H318" s="1" t="s">
        <v>638</v>
      </c>
      <c r="I318" s="1">
        <v>258</v>
      </c>
      <c r="J318" s="5">
        <v>1.9150254842500001</v>
      </c>
      <c r="K318" s="1">
        <f t="shared" si="14"/>
        <v>0.28217455772788358</v>
      </c>
      <c r="L318" s="1">
        <v>-45.509093999999997</v>
      </c>
      <c r="N318" s="5">
        <v>94.851755789099997</v>
      </c>
      <c r="S318" s="1">
        <v>1.977045374470437</v>
      </c>
      <c r="X318">
        <v>-45.509093999999997</v>
      </c>
      <c r="AC318" s="49">
        <v>4</v>
      </c>
      <c r="AH318" s="70">
        <f t="shared" si="15"/>
        <v>0.69897000433601886</v>
      </c>
    </row>
    <row r="319" spans="7:34" x14ac:dyDescent="0.25">
      <c r="G319" s="23">
        <v>316</v>
      </c>
      <c r="H319" s="1" t="s">
        <v>644</v>
      </c>
      <c r="I319" s="1">
        <v>937</v>
      </c>
      <c r="J319" s="5">
        <v>3.30217452075</v>
      </c>
      <c r="K319" s="1">
        <f t="shared" si="14"/>
        <v>0.51880002210539911</v>
      </c>
      <c r="L319" s="1">
        <v>-47.224907000000002</v>
      </c>
      <c r="N319" s="5">
        <v>98.940972594599998</v>
      </c>
      <c r="S319" s="1">
        <v>1.9953761751851447</v>
      </c>
      <c r="X319">
        <v>-47.224907000000002</v>
      </c>
      <c r="AC319" s="49">
        <v>2</v>
      </c>
      <c r="AH319" s="70">
        <f t="shared" si="15"/>
        <v>0.47712125471966244</v>
      </c>
    </row>
    <row r="320" spans="7:34" x14ac:dyDescent="0.25">
      <c r="G320" s="23">
        <v>317</v>
      </c>
      <c r="H320" s="1" t="s">
        <v>652</v>
      </c>
      <c r="I320" s="1">
        <v>15</v>
      </c>
      <c r="J320" s="5">
        <v>2965.0243599999999</v>
      </c>
      <c r="K320" s="1">
        <f t="shared" si="14"/>
        <v>3.4720282657846391</v>
      </c>
      <c r="L320" s="1">
        <v>-29.271263999999999</v>
      </c>
      <c r="N320" s="5">
        <v>101.13707528499999</v>
      </c>
      <c r="S320" s="1">
        <v>2.0049103904083379</v>
      </c>
      <c r="X320">
        <v>-29.271263999999999</v>
      </c>
      <c r="AC320" s="49">
        <v>6</v>
      </c>
      <c r="AH320" s="70">
        <f t="shared" si="15"/>
        <v>0.84509804001425681</v>
      </c>
    </row>
    <row r="321" spans="7:34" x14ac:dyDescent="0.25">
      <c r="G321" s="23">
        <v>318</v>
      </c>
      <c r="H321" s="1" t="s">
        <v>660</v>
      </c>
      <c r="I321" s="1">
        <v>32</v>
      </c>
      <c r="J321" s="5">
        <v>0.43672052770199998</v>
      </c>
      <c r="K321" s="1">
        <f t="shared" si="14"/>
        <v>-0.35979639393123919</v>
      </c>
      <c r="L321" s="1">
        <v>-45.493523000000003</v>
      </c>
      <c r="N321" s="5">
        <v>101.84675418899999</v>
      </c>
      <c r="S321" s="1">
        <v>2.0079471927837171</v>
      </c>
      <c r="X321">
        <v>-45.493523000000003</v>
      </c>
      <c r="AC321" s="49">
        <v>1</v>
      </c>
      <c r="AH321" s="70">
        <f t="shared" si="15"/>
        <v>0.3010299956639812</v>
      </c>
    </row>
    <row r="322" spans="7:34" x14ac:dyDescent="0.25">
      <c r="G322" s="23">
        <v>319</v>
      </c>
      <c r="H322" s="1" t="s">
        <v>662</v>
      </c>
      <c r="I322" s="1">
        <v>802</v>
      </c>
      <c r="J322" s="5">
        <v>80.141153000000003</v>
      </c>
      <c r="K322" s="1">
        <f t="shared" si="14"/>
        <v>1.9038555863863678</v>
      </c>
      <c r="L322" s="1">
        <v>-50.511944</v>
      </c>
      <c r="N322" s="5">
        <v>103.38906565800001</v>
      </c>
      <c r="S322" s="1">
        <v>2.0144746105616416</v>
      </c>
      <c r="X322">
        <v>-50.511944</v>
      </c>
      <c r="AC322" s="49">
        <v>2</v>
      </c>
      <c r="AH322" s="70">
        <f t="shared" si="15"/>
        <v>0.47712125471966244</v>
      </c>
    </row>
    <row r="323" spans="7:34" x14ac:dyDescent="0.25">
      <c r="G323" s="23">
        <v>320</v>
      </c>
      <c r="H323" s="1" t="s">
        <v>666</v>
      </c>
      <c r="I323" s="1">
        <v>626</v>
      </c>
      <c r="J323" s="5">
        <v>248.53972899999999</v>
      </c>
      <c r="K323" s="1">
        <f t="shared" si="14"/>
        <v>2.3953958204591612</v>
      </c>
      <c r="L323" s="1">
        <v>-44.345269999999999</v>
      </c>
      <c r="N323" s="5">
        <v>103.838133446</v>
      </c>
      <c r="S323" s="1">
        <v>2.0163568728173482</v>
      </c>
      <c r="X323">
        <v>-44.345269999999999</v>
      </c>
      <c r="AC323" s="49">
        <v>2</v>
      </c>
      <c r="AH323" s="70">
        <f t="shared" si="15"/>
        <v>0.47712125471966244</v>
      </c>
    </row>
    <row r="324" spans="7:34" x14ac:dyDescent="0.25">
      <c r="G324" s="23">
        <v>321</v>
      </c>
      <c r="H324" s="1" t="s">
        <v>668</v>
      </c>
      <c r="I324" s="1">
        <v>7304</v>
      </c>
      <c r="J324" s="5">
        <v>0.49794490632499999</v>
      </c>
      <c r="K324" s="1">
        <f t="shared" si="14"/>
        <v>-0.30281870583998455</v>
      </c>
      <c r="L324" s="1">
        <v>-35.906637000000003</v>
      </c>
      <c r="N324" s="5">
        <v>107.162546483</v>
      </c>
      <c r="S324" s="1">
        <v>2.0300430251151105</v>
      </c>
      <c r="X324">
        <v>-35.906637000000003</v>
      </c>
      <c r="AC324" s="49">
        <v>1</v>
      </c>
      <c r="AH324" s="70">
        <f t="shared" si="15"/>
        <v>0.3010299956639812</v>
      </c>
    </row>
    <row r="325" spans="7:34" x14ac:dyDescent="0.25">
      <c r="G325" s="23">
        <v>322</v>
      </c>
      <c r="H325" s="1" t="s">
        <v>670</v>
      </c>
      <c r="I325" s="1">
        <v>7277</v>
      </c>
      <c r="J325" s="5">
        <v>0.12826393859099999</v>
      </c>
      <c r="K325" s="1">
        <f t="shared" ref="K325:K388" si="16">LOG10(J325)</f>
        <v>-0.89189542836642288</v>
      </c>
      <c r="L325" s="1">
        <v>-35.911611000000001</v>
      </c>
      <c r="N325" s="5">
        <v>107.209374485</v>
      </c>
      <c r="S325" s="1">
        <v>2.0302327621207668</v>
      </c>
      <c r="X325">
        <v>-35.911611000000001</v>
      </c>
      <c r="AC325" s="49">
        <v>1</v>
      </c>
      <c r="AH325" s="70">
        <f t="shared" ref="AH325:AH388" si="17">LOG10(AC325+1)</f>
        <v>0.3010299956639812</v>
      </c>
    </row>
    <row r="326" spans="7:34" x14ac:dyDescent="0.25">
      <c r="G326" s="23">
        <v>323</v>
      </c>
      <c r="H326" s="1" t="s">
        <v>672</v>
      </c>
      <c r="I326" s="1">
        <v>7273</v>
      </c>
      <c r="J326" s="5">
        <v>0.38495506089100001</v>
      </c>
      <c r="K326" s="1">
        <f t="shared" si="16"/>
        <v>-0.4145899664556506</v>
      </c>
      <c r="L326" s="1">
        <v>-35.912044999999999</v>
      </c>
      <c r="N326" s="5">
        <v>112.47584755600001</v>
      </c>
      <c r="S326" s="1">
        <v>2.0510592744538041</v>
      </c>
      <c r="X326">
        <v>-35.912044999999999</v>
      </c>
      <c r="AC326" s="49">
        <v>1</v>
      </c>
      <c r="AH326" s="70">
        <f t="shared" si="17"/>
        <v>0.3010299956639812</v>
      </c>
    </row>
    <row r="327" spans="7:34" x14ac:dyDescent="0.25">
      <c r="G327" s="23">
        <v>324</v>
      </c>
      <c r="H327" s="1" t="s">
        <v>674</v>
      </c>
      <c r="I327" s="1">
        <v>7291</v>
      </c>
      <c r="J327" s="5">
        <v>0.50538541812399995</v>
      </c>
      <c r="K327" s="1">
        <f t="shared" si="16"/>
        <v>-0.29637729292588288</v>
      </c>
      <c r="L327" s="1">
        <v>-35.913924999999999</v>
      </c>
      <c r="N327" s="5">
        <v>114.358236096</v>
      </c>
      <c r="S327" s="1">
        <v>2.0582674480178702</v>
      </c>
      <c r="X327">
        <v>-35.913924999999999</v>
      </c>
      <c r="AC327" s="49">
        <v>1</v>
      </c>
      <c r="AH327" s="70">
        <f t="shared" si="17"/>
        <v>0.3010299956639812</v>
      </c>
    </row>
    <row r="328" spans="7:34" x14ac:dyDescent="0.25">
      <c r="G328" s="23">
        <v>325</v>
      </c>
      <c r="H328" s="1" t="s">
        <v>676</v>
      </c>
      <c r="I328" s="1">
        <v>7285</v>
      </c>
      <c r="J328" s="5">
        <v>0.27861039733999998</v>
      </c>
      <c r="K328" s="1">
        <f t="shared" si="16"/>
        <v>-0.5550026803631275</v>
      </c>
      <c r="L328" s="1">
        <v>-35.916677</v>
      </c>
      <c r="N328" s="5">
        <v>114.875737685</v>
      </c>
      <c r="S328" s="1">
        <v>2.0602283132646462</v>
      </c>
      <c r="X328">
        <v>-35.916677</v>
      </c>
      <c r="AC328" s="49">
        <v>1</v>
      </c>
      <c r="AH328" s="70">
        <f t="shared" si="17"/>
        <v>0.3010299956639812</v>
      </c>
    </row>
    <row r="329" spans="7:34" x14ac:dyDescent="0.25">
      <c r="G329" s="23">
        <v>326</v>
      </c>
      <c r="H329" s="1" t="s">
        <v>678</v>
      </c>
      <c r="I329" s="1">
        <v>7289</v>
      </c>
      <c r="J329" s="5">
        <v>0.27853585190000002</v>
      </c>
      <c r="K329" s="1">
        <f t="shared" si="16"/>
        <v>-0.55511889643199774</v>
      </c>
      <c r="L329" s="1">
        <v>-35.915984999999999</v>
      </c>
      <c r="N329" s="5">
        <v>121.81536</v>
      </c>
      <c r="S329" s="1">
        <v>2.0857020530149013</v>
      </c>
      <c r="X329">
        <v>-35.915984999999999</v>
      </c>
      <c r="AC329" s="49">
        <v>1</v>
      </c>
      <c r="AH329" s="70">
        <f t="shared" si="17"/>
        <v>0.3010299956639812</v>
      </c>
    </row>
    <row r="330" spans="7:34" x14ac:dyDescent="0.25">
      <c r="G330" s="23">
        <v>327</v>
      </c>
      <c r="H330" s="1" t="s">
        <v>682</v>
      </c>
      <c r="I330" s="1">
        <v>5432</v>
      </c>
      <c r="J330" s="5">
        <v>1.8649995913999999</v>
      </c>
      <c r="K330" s="1">
        <f t="shared" si="16"/>
        <v>0.2706787409957816</v>
      </c>
      <c r="L330" s="1">
        <v>-40.889347000000001</v>
      </c>
      <c r="N330" s="5">
        <v>140.64189562499999</v>
      </c>
      <c r="S330" s="1">
        <v>2.1481147113554724</v>
      </c>
      <c r="X330">
        <v>-40.889347000000001</v>
      </c>
      <c r="AC330" s="49">
        <v>1</v>
      </c>
      <c r="AH330" s="70">
        <f t="shared" si="17"/>
        <v>0.3010299956639812</v>
      </c>
    </row>
    <row r="331" spans="7:34" x14ac:dyDescent="0.25">
      <c r="G331" s="23">
        <v>328</v>
      </c>
      <c r="H331" s="1" t="s">
        <v>705</v>
      </c>
      <c r="I331" s="1">
        <v>8016</v>
      </c>
      <c r="J331" s="5">
        <v>51.2047600629</v>
      </c>
      <c r="K331" s="1">
        <f t="shared" si="16"/>
        <v>1.7093103354477051</v>
      </c>
      <c r="L331" s="1">
        <v>-35.204512999999999</v>
      </c>
      <c r="N331" s="5">
        <v>143.98294911100001</v>
      </c>
      <c r="S331" s="1">
        <v>2.1583110646962611</v>
      </c>
      <c r="X331">
        <v>-35.204512999999999</v>
      </c>
      <c r="AC331" s="49">
        <v>4</v>
      </c>
      <c r="AH331" s="70">
        <f t="shared" si="17"/>
        <v>0.69897000433601886</v>
      </c>
    </row>
    <row r="332" spans="7:34" ht="15.75" thickBot="1" x14ac:dyDescent="0.3">
      <c r="G332" s="6">
        <v>329</v>
      </c>
      <c r="H332" s="12" t="s">
        <v>711</v>
      </c>
      <c r="I332" s="12">
        <v>6087</v>
      </c>
      <c r="J332" s="5">
        <v>3.09294804467</v>
      </c>
      <c r="K332" s="1">
        <f t="shared" si="16"/>
        <v>0.49037262478732457</v>
      </c>
      <c r="L332" s="1">
        <v>-37.219900000000003</v>
      </c>
      <c r="N332" s="5">
        <v>145.703268678</v>
      </c>
      <c r="S332" s="1">
        <v>2.1634692947548579</v>
      </c>
      <c r="X332">
        <v>-37.219900000000003</v>
      </c>
      <c r="AC332" s="49">
        <v>2</v>
      </c>
      <c r="AH332" s="70">
        <f t="shared" si="17"/>
        <v>0.47712125471966244</v>
      </c>
    </row>
    <row r="333" spans="7:34" ht="15.75" thickTop="1" x14ac:dyDescent="0.25">
      <c r="G333" s="23">
        <v>330</v>
      </c>
      <c r="H333" s="22" t="s">
        <v>720</v>
      </c>
      <c r="I333" s="22">
        <v>5251</v>
      </c>
      <c r="J333" s="26">
        <v>3.4480182215299999</v>
      </c>
      <c r="K333" s="1">
        <f t="shared" si="16"/>
        <v>0.53756955224809888</v>
      </c>
      <c r="L333" s="1">
        <v>-41.053610999999997</v>
      </c>
      <c r="N333" s="26">
        <v>147.01027382800001</v>
      </c>
      <c r="S333" s="1">
        <v>2.1673476865229775</v>
      </c>
      <c r="X333">
        <v>-41.053610999999997</v>
      </c>
      <c r="AC333" s="49">
        <v>3</v>
      </c>
      <c r="AH333" s="70">
        <f t="shared" si="17"/>
        <v>0.6020599913279624</v>
      </c>
    </row>
    <row r="334" spans="7:34" x14ac:dyDescent="0.25">
      <c r="G334" s="23">
        <v>331</v>
      </c>
      <c r="H334" s="22" t="s">
        <v>721</v>
      </c>
      <c r="I334" s="22">
        <v>7939</v>
      </c>
      <c r="J334" s="5">
        <v>2.2747647031099998</v>
      </c>
      <c r="K334" s="1">
        <f t="shared" si="16"/>
        <v>0.35693648080595874</v>
      </c>
      <c r="L334" s="1">
        <v>-35.208762</v>
      </c>
      <c r="N334" s="5">
        <v>148.87104302099999</v>
      </c>
      <c r="S334" s="1">
        <v>2.1728102311357831</v>
      </c>
      <c r="X334">
        <v>-35.208762</v>
      </c>
      <c r="AC334" s="49">
        <v>2</v>
      </c>
      <c r="AH334" s="70">
        <f t="shared" si="17"/>
        <v>0.47712125471966244</v>
      </c>
    </row>
    <row r="335" spans="7:34" x14ac:dyDescent="0.25">
      <c r="G335" s="23">
        <v>332</v>
      </c>
      <c r="H335" s="22" t="s">
        <v>722</v>
      </c>
      <c r="I335" s="22">
        <v>6533</v>
      </c>
      <c r="J335" s="5">
        <v>0.36101065637200003</v>
      </c>
      <c r="K335" s="1">
        <f t="shared" si="16"/>
        <v>-0.44247997832910396</v>
      </c>
      <c r="L335" s="1">
        <v>-36.698273999999998</v>
      </c>
      <c r="N335" s="5">
        <v>149.74720168799999</v>
      </c>
      <c r="S335" s="1">
        <v>2.1753587155166731</v>
      </c>
      <c r="X335">
        <v>-36.698273999999998</v>
      </c>
      <c r="AC335" s="49">
        <v>1</v>
      </c>
      <c r="AH335" s="70">
        <f t="shared" si="17"/>
        <v>0.3010299956639812</v>
      </c>
    </row>
    <row r="336" spans="7:34" x14ac:dyDescent="0.25">
      <c r="G336" s="23">
        <v>333</v>
      </c>
      <c r="H336" s="22" t="s">
        <v>723</v>
      </c>
      <c r="I336" s="22">
        <v>6523</v>
      </c>
      <c r="J336" s="5">
        <v>0.17925078940299999</v>
      </c>
      <c r="K336" s="1">
        <f t="shared" si="16"/>
        <v>-0.74653892306539527</v>
      </c>
      <c r="L336" s="1">
        <v>-36.7012</v>
      </c>
      <c r="N336" s="5">
        <v>152.87843280499999</v>
      </c>
      <c r="S336" s="1">
        <v>2.1843462220085659</v>
      </c>
      <c r="X336">
        <v>-36.7012</v>
      </c>
      <c r="AC336" s="49">
        <v>1</v>
      </c>
      <c r="AH336" s="70">
        <f t="shared" si="17"/>
        <v>0.3010299956639812</v>
      </c>
    </row>
    <row r="337" spans="7:34" x14ac:dyDescent="0.25">
      <c r="G337" s="23">
        <v>334</v>
      </c>
      <c r="H337" s="22" t="s">
        <v>724</v>
      </c>
      <c r="I337" s="22">
        <v>6530</v>
      </c>
      <c r="J337" s="5">
        <v>0.187836471778</v>
      </c>
      <c r="K337" s="1">
        <f t="shared" si="16"/>
        <v>-0.72622007791616927</v>
      </c>
      <c r="L337" s="1">
        <v>-36.699072999999999</v>
      </c>
      <c r="N337" s="5">
        <v>155.92693664699999</v>
      </c>
      <c r="S337" s="1">
        <v>2.1929211467900753</v>
      </c>
      <c r="X337">
        <v>-36.699072999999999</v>
      </c>
      <c r="AC337" s="49">
        <v>1</v>
      </c>
      <c r="AH337" s="70">
        <f t="shared" si="17"/>
        <v>0.3010299956639812</v>
      </c>
    </row>
    <row r="338" spans="7:34" x14ac:dyDescent="0.25">
      <c r="G338" s="23">
        <v>335</v>
      </c>
      <c r="H338" s="22" t="s">
        <v>725</v>
      </c>
      <c r="I338" s="22">
        <v>5335</v>
      </c>
      <c r="J338" s="5">
        <v>0.69259867951800003</v>
      </c>
      <c r="K338" s="1">
        <f t="shared" si="16"/>
        <v>-0.15951834079492172</v>
      </c>
      <c r="L338" s="1">
        <v>-40.954599999999999</v>
      </c>
      <c r="N338" s="5">
        <v>159.26749508</v>
      </c>
      <c r="S338" s="1">
        <v>2.2021271496377111</v>
      </c>
      <c r="X338">
        <v>-40.954599999999999</v>
      </c>
      <c r="AC338" s="49">
        <v>1</v>
      </c>
      <c r="AH338" s="70">
        <f t="shared" si="17"/>
        <v>0.3010299956639812</v>
      </c>
    </row>
    <row r="339" spans="7:34" x14ac:dyDescent="0.25">
      <c r="G339" s="23">
        <v>336</v>
      </c>
      <c r="H339" s="22" t="s">
        <v>726</v>
      </c>
      <c r="I339" s="22">
        <v>8011</v>
      </c>
      <c r="J339" s="5">
        <v>0.723526728615</v>
      </c>
      <c r="K339" s="1">
        <f t="shared" si="16"/>
        <v>-0.14054542048746338</v>
      </c>
      <c r="L339" s="1">
        <v>-35.202142000000002</v>
      </c>
      <c r="N339" s="5">
        <v>161.94081804499999</v>
      </c>
      <c r="S339" s="1">
        <v>2.209356328786845</v>
      </c>
      <c r="X339">
        <v>-35.202142000000002</v>
      </c>
      <c r="AC339" s="49">
        <v>2</v>
      </c>
      <c r="AH339" s="70">
        <f t="shared" si="17"/>
        <v>0.47712125471966244</v>
      </c>
    </row>
    <row r="340" spans="7:34" x14ac:dyDescent="0.25">
      <c r="G340" s="23">
        <v>337</v>
      </c>
      <c r="H340" s="22" t="s">
        <v>727</v>
      </c>
      <c r="I340" s="22">
        <v>1507</v>
      </c>
      <c r="J340" s="5">
        <v>94.791977896899994</v>
      </c>
      <c r="K340" s="1">
        <f t="shared" si="16"/>
        <v>1.976771585201712</v>
      </c>
      <c r="L340" s="1">
        <v>-46.958764000000002</v>
      </c>
      <c r="N340" s="5">
        <v>162.19156036999999</v>
      </c>
      <c r="S340" s="1">
        <v>2.21002825197071</v>
      </c>
      <c r="X340">
        <v>-46.958764000000002</v>
      </c>
      <c r="AC340" s="49">
        <v>1</v>
      </c>
      <c r="AH340" s="70">
        <f t="shared" si="17"/>
        <v>0.3010299956639812</v>
      </c>
    </row>
    <row r="341" spans="7:34" x14ac:dyDescent="0.25">
      <c r="G341" s="23">
        <v>338</v>
      </c>
      <c r="H341" s="22" t="s">
        <v>728</v>
      </c>
      <c r="I341" s="22">
        <v>8019</v>
      </c>
      <c r="J341" s="5">
        <v>1.14160465406</v>
      </c>
      <c r="K341" s="1">
        <f t="shared" si="16"/>
        <v>5.75157306290646E-2</v>
      </c>
      <c r="L341" s="1">
        <v>-35.201110999999997</v>
      </c>
      <c r="N341" s="5">
        <v>167.56770873799999</v>
      </c>
      <c r="S341" s="1">
        <v>2.2241903313106164</v>
      </c>
      <c r="X341">
        <v>-35.201110999999997</v>
      </c>
      <c r="AC341" s="49">
        <v>2</v>
      </c>
      <c r="AH341" s="70">
        <f t="shared" si="17"/>
        <v>0.47712125471966244</v>
      </c>
    </row>
    <row r="342" spans="7:34" x14ac:dyDescent="0.25">
      <c r="G342" s="23">
        <v>339</v>
      </c>
      <c r="H342" s="22" t="s">
        <v>729</v>
      </c>
      <c r="I342" s="22">
        <v>7831</v>
      </c>
      <c r="J342" s="5">
        <v>0.61615879316400002</v>
      </c>
      <c r="K342" s="1">
        <f t="shared" si="16"/>
        <v>-0.21030734934898732</v>
      </c>
      <c r="L342" s="1">
        <v>-35.241948000000001</v>
      </c>
      <c r="N342" s="5">
        <v>169.33128633699999</v>
      </c>
      <c r="S342" s="1">
        <v>2.2287372075371774</v>
      </c>
      <c r="X342">
        <v>-35.241948000000001</v>
      </c>
      <c r="AC342" s="49">
        <v>2</v>
      </c>
      <c r="AH342" s="70">
        <f t="shared" si="17"/>
        <v>0.47712125471966244</v>
      </c>
    </row>
    <row r="343" spans="7:34" x14ac:dyDescent="0.25">
      <c r="G343" s="23">
        <v>340</v>
      </c>
      <c r="H343" s="22" t="s">
        <v>730</v>
      </c>
      <c r="I343" s="22">
        <v>7040</v>
      </c>
      <c r="J343" s="5">
        <v>2.0622363524799998</v>
      </c>
      <c r="K343" s="1">
        <f t="shared" si="16"/>
        <v>0.31433843820039387</v>
      </c>
      <c r="L343" s="1">
        <v>-36.184111000000001</v>
      </c>
      <c r="N343" s="5">
        <v>171.10329623999999</v>
      </c>
      <c r="S343" s="1">
        <v>2.2332583761398959</v>
      </c>
      <c r="X343">
        <v>-36.184111000000001</v>
      </c>
      <c r="AC343" s="49">
        <v>1</v>
      </c>
      <c r="AH343" s="70">
        <f t="shared" si="17"/>
        <v>0.3010299956639812</v>
      </c>
    </row>
    <row r="344" spans="7:34" x14ac:dyDescent="0.25">
      <c r="G344" s="23">
        <v>341</v>
      </c>
      <c r="H344" s="22" t="s">
        <v>731</v>
      </c>
      <c r="I344" s="22">
        <v>7888</v>
      </c>
      <c r="J344" s="5">
        <v>0.10821949677499999</v>
      </c>
      <c r="K344" s="1">
        <f t="shared" si="16"/>
        <v>-0.96569448988549944</v>
      </c>
      <c r="L344" s="1">
        <v>-35.217177999999997</v>
      </c>
      <c r="N344" s="5">
        <v>175.33872344900001</v>
      </c>
      <c r="S344" s="1">
        <v>2.2438778403552337</v>
      </c>
      <c r="X344">
        <v>-35.217177999999997</v>
      </c>
      <c r="AC344" s="49">
        <v>2</v>
      </c>
      <c r="AH344" s="70">
        <f t="shared" si="17"/>
        <v>0.47712125471966244</v>
      </c>
    </row>
    <row r="345" spans="7:34" x14ac:dyDescent="0.25">
      <c r="G345" s="23">
        <v>342</v>
      </c>
      <c r="H345" s="22" t="s">
        <v>732</v>
      </c>
      <c r="I345" s="22">
        <v>4715</v>
      </c>
      <c r="J345" s="5">
        <v>0.75441022508099997</v>
      </c>
      <c r="K345" s="1">
        <f t="shared" si="16"/>
        <v>-0.12239243391579546</v>
      </c>
      <c r="L345" s="1">
        <v>-43.635089000000001</v>
      </c>
      <c r="N345" s="5">
        <v>179.72337769800001</v>
      </c>
      <c r="S345" s="1">
        <v>2.2546045720722137</v>
      </c>
      <c r="X345">
        <v>-43.635089000000001</v>
      </c>
      <c r="AC345" s="49">
        <v>3</v>
      </c>
      <c r="AH345" s="70">
        <f t="shared" si="17"/>
        <v>0.6020599913279624</v>
      </c>
    </row>
    <row r="346" spans="7:34" x14ac:dyDescent="0.25">
      <c r="G346" s="23">
        <v>343</v>
      </c>
      <c r="H346" s="22" t="s">
        <v>733</v>
      </c>
      <c r="I346" s="22">
        <v>6333</v>
      </c>
      <c r="J346" s="5">
        <v>0.343179044416</v>
      </c>
      <c r="K346" s="1">
        <f t="shared" si="16"/>
        <v>-0.46447923939080049</v>
      </c>
      <c r="L346" s="1">
        <v>-36.826698999999998</v>
      </c>
      <c r="N346" s="5">
        <v>180.634037038</v>
      </c>
      <c r="S346" s="1">
        <v>2.2567995881978309</v>
      </c>
      <c r="X346">
        <v>-36.826698999999998</v>
      </c>
      <c r="AC346" s="49">
        <v>2</v>
      </c>
      <c r="AH346" s="70">
        <f t="shared" si="17"/>
        <v>0.47712125471966244</v>
      </c>
    </row>
    <row r="347" spans="7:34" x14ac:dyDescent="0.25">
      <c r="G347" s="23">
        <v>344</v>
      </c>
      <c r="H347" s="22" t="s">
        <v>734</v>
      </c>
      <c r="I347" s="22">
        <v>7847</v>
      </c>
      <c r="J347" s="5">
        <v>0.66501457331900005</v>
      </c>
      <c r="K347" s="1">
        <f t="shared" si="16"/>
        <v>-0.17716883733948902</v>
      </c>
      <c r="L347" s="1">
        <v>-35.230429999999998</v>
      </c>
      <c r="N347" s="5">
        <v>185.351291909</v>
      </c>
      <c r="S347" s="1">
        <v>2.2679956174332623</v>
      </c>
      <c r="X347">
        <v>-35.230429999999998</v>
      </c>
      <c r="AC347" s="49">
        <v>2</v>
      </c>
      <c r="AH347" s="70">
        <f t="shared" si="17"/>
        <v>0.47712125471966244</v>
      </c>
    </row>
    <row r="348" spans="7:34" x14ac:dyDescent="0.25">
      <c r="G348" s="23">
        <v>345</v>
      </c>
      <c r="H348" s="22" t="s">
        <v>735</v>
      </c>
      <c r="I348" s="22">
        <v>6969</v>
      </c>
      <c r="J348" s="5">
        <v>2.0159807994499999</v>
      </c>
      <c r="K348" s="1">
        <f t="shared" si="16"/>
        <v>0.30448639149738449</v>
      </c>
      <c r="L348" s="1">
        <v>-36.228749999999998</v>
      </c>
      <c r="N348" s="5">
        <v>185.351291909</v>
      </c>
      <c r="S348" s="1">
        <v>2.2679956174332623</v>
      </c>
      <c r="X348">
        <v>-36.228749999999998</v>
      </c>
      <c r="AC348" s="49">
        <v>1</v>
      </c>
      <c r="AH348" s="70">
        <f t="shared" si="17"/>
        <v>0.3010299956639812</v>
      </c>
    </row>
    <row r="349" spans="7:34" x14ac:dyDescent="0.25">
      <c r="G349" s="23">
        <v>346</v>
      </c>
      <c r="H349" s="22" t="s">
        <v>736</v>
      </c>
      <c r="I349" s="22">
        <v>7992</v>
      </c>
      <c r="J349" s="5">
        <v>0.68112552882499999</v>
      </c>
      <c r="K349" s="1">
        <f t="shared" si="16"/>
        <v>-0.16677284190201683</v>
      </c>
      <c r="L349" s="1">
        <v>-35.204529999999998</v>
      </c>
      <c r="N349" s="5">
        <v>187.64661516000001</v>
      </c>
      <c r="S349" s="1">
        <v>2.2733407348530585</v>
      </c>
      <c r="X349">
        <v>-35.204529999999998</v>
      </c>
      <c r="AC349" s="49">
        <v>2</v>
      </c>
      <c r="AH349" s="70">
        <f t="shared" si="17"/>
        <v>0.47712125471966244</v>
      </c>
    </row>
    <row r="350" spans="7:34" x14ac:dyDescent="0.25">
      <c r="G350" s="23">
        <v>347</v>
      </c>
      <c r="H350" s="22" t="s">
        <v>737</v>
      </c>
      <c r="I350" s="22">
        <v>2667</v>
      </c>
      <c r="J350" s="5">
        <v>107.162546483</v>
      </c>
      <c r="K350" s="1">
        <f t="shared" si="16"/>
        <v>2.0300430251151105</v>
      </c>
      <c r="L350" s="1">
        <v>-46.094900000000003</v>
      </c>
      <c r="N350" s="5">
        <v>213.32962356900001</v>
      </c>
      <c r="S350" s="1">
        <v>2.3290511670258449</v>
      </c>
      <c r="X350">
        <v>-46.094900000000003</v>
      </c>
      <c r="AC350" s="49">
        <v>2</v>
      </c>
      <c r="AH350" s="70">
        <f t="shared" si="17"/>
        <v>0.47712125471966244</v>
      </c>
    </row>
    <row r="351" spans="7:34" x14ac:dyDescent="0.25">
      <c r="G351" s="23">
        <v>348</v>
      </c>
      <c r="H351" s="22" t="s">
        <v>738</v>
      </c>
      <c r="I351" s="22">
        <v>7855</v>
      </c>
      <c r="J351" s="5">
        <v>1.0367349027799999</v>
      </c>
      <c r="K351" s="1">
        <f t="shared" si="16"/>
        <v>1.5667719765905825E-2</v>
      </c>
      <c r="L351" s="1">
        <v>-35.227499999999999</v>
      </c>
      <c r="N351" s="5">
        <v>220.15992287200001</v>
      </c>
      <c r="S351" s="1">
        <v>2.3427382644102925</v>
      </c>
      <c r="X351">
        <v>-35.227499999999999</v>
      </c>
      <c r="AC351" s="49">
        <v>2</v>
      </c>
      <c r="AH351" s="70">
        <f t="shared" si="17"/>
        <v>0.47712125471966244</v>
      </c>
    </row>
    <row r="352" spans="7:34" x14ac:dyDescent="0.25">
      <c r="G352" s="23">
        <v>349</v>
      </c>
      <c r="H352" s="22" t="s">
        <v>739</v>
      </c>
      <c r="I352" s="22">
        <v>6088</v>
      </c>
      <c r="J352" s="5">
        <v>1.0524649186199999</v>
      </c>
      <c r="K352" s="1">
        <f t="shared" si="16"/>
        <v>2.2207628589729109E-2</v>
      </c>
      <c r="L352" s="1">
        <v>-37.218322999999998</v>
      </c>
      <c r="N352" s="5">
        <v>222.80799374</v>
      </c>
      <c r="S352" s="1">
        <v>2.3479307680766222</v>
      </c>
      <c r="X352">
        <v>-37.218322999999998</v>
      </c>
      <c r="AC352" s="49">
        <v>1</v>
      </c>
      <c r="AH352" s="70">
        <f t="shared" si="17"/>
        <v>0.3010299956639812</v>
      </c>
    </row>
    <row r="353" spans="7:34" x14ac:dyDescent="0.25">
      <c r="G353" s="23">
        <v>350</v>
      </c>
      <c r="H353" s="22" t="s">
        <v>740</v>
      </c>
      <c r="I353" s="22">
        <v>7696</v>
      </c>
      <c r="J353" s="5">
        <v>0.36856290275100001</v>
      </c>
      <c r="K353" s="1">
        <f t="shared" si="16"/>
        <v>-0.43348838029798237</v>
      </c>
      <c r="L353" s="1">
        <v>-35.353211000000002</v>
      </c>
      <c r="N353" s="5">
        <v>234.58504072299999</v>
      </c>
      <c r="S353" s="1">
        <v>2.3703003140941084</v>
      </c>
      <c r="X353">
        <v>-35.353211000000002</v>
      </c>
      <c r="AC353" s="49">
        <v>1</v>
      </c>
      <c r="AH353" s="70">
        <f t="shared" si="17"/>
        <v>0.3010299956639812</v>
      </c>
    </row>
    <row r="354" spans="7:34" x14ac:dyDescent="0.25">
      <c r="G354" s="23">
        <v>351</v>
      </c>
      <c r="H354" s="22" t="s">
        <v>741</v>
      </c>
      <c r="I354" s="22">
        <v>6362</v>
      </c>
      <c r="J354" s="5">
        <v>0.73193872736700005</v>
      </c>
      <c r="K354" s="1">
        <f t="shared" si="16"/>
        <v>-0.13552527342273721</v>
      </c>
      <c r="L354" s="1">
        <v>-36.795074999999997</v>
      </c>
      <c r="N354" s="5">
        <v>247.40615299999999</v>
      </c>
      <c r="S354" s="1">
        <v>2.3934104963469331</v>
      </c>
      <c r="X354">
        <v>-36.795074999999997</v>
      </c>
      <c r="AC354" s="49">
        <v>1</v>
      </c>
      <c r="AH354" s="70">
        <f t="shared" si="17"/>
        <v>0.3010299956639812</v>
      </c>
    </row>
    <row r="355" spans="7:34" x14ac:dyDescent="0.25">
      <c r="G355" s="23">
        <v>352</v>
      </c>
      <c r="H355" s="22" t="s">
        <v>742</v>
      </c>
      <c r="I355" s="22">
        <v>7685</v>
      </c>
      <c r="J355" s="5">
        <v>1.7521289463700001</v>
      </c>
      <c r="K355" s="1">
        <f t="shared" si="16"/>
        <v>0.24356606452398041</v>
      </c>
      <c r="L355" s="1">
        <v>-35.387830000000001</v>
      </c>
      <c r="N355" s="5">
        <v>248.53972899999999</v>
      </c>
      <c r="S355" s="1">
        <v>2.3953958204591612</v>
      </c>
      <c r="X355">
        <v>-35.387830000000001</v>
      </c>
      <c r="AC355" s="49">
        <v>1</v>
      </c>
      <c r="AH355" s="70">
        <f t="shared" si="17"/>
        <v>0.3010299956639812</v>
      </c>
    </row>
    <row r="356" spans="7:34" x14ac:dyDescent="0.25">
      <c r="G356" s="23">
        <v>353</v>
      </c>
      <c r="H356" s="22" t="s">
        <v>743</v>
      </c>
      <c r="I356" s="22">
        <v>5456</v>
      </c>
      <c r="J356" s="5">
        <v>2.0177772276199999</v>
      </c>
      <c r="K356" s="1">
        <f t="shared" si="16"/>
        <v>0.30487321633303893</v>
      </c>
      <c r="L356" s="1">
        <v>-40.886578999999998</v>
      </c>
      <c r="N356" s="5">
        <v>262.08477740199999</v>
      </c>
      <c r="S356" s="1">
        <v>2.4184417966722664</v>
      </c>
      <c r="X356">
        <v>-40.886578999999998</v>
      </c>
      <c r="AC356" s="49">
        <v>2</v>
      </c>
      <c r="AH356" s="70">
        <f t="shared" si="17"/>
        <v>0.47712125471966244</v>
      </c>
    </row>
    <row r="357" spans="7:34" x14ac:dyDescent="0.25">
      <c r="G357" s="23">
        <v>354</v>
      </c>
      <c r="H357" s="22" t="s">
        <v>744</v>
      </c>
      <c r="I357" s="22">
        <v>7998</v>
      </c>
      <c r="J357" s="5">
        <v>1.32875949388</v>
      </c>
      <c r="K357" s="1">
        <f t="shared" si="16"/>
        <v>0.12344638054167571</v>
      </c>
      <c r="L357" s="1">
        <v>-35.202990999999997</v>
      </c>
      <c r="N357" s="5">
        <v>283.119243928</v>
      </c>
      <c r="S357" s="1">
        <v>2.4519693898444346</v>
      </c>
      <c r="X357">
        <v>-35.202990999999997</v>
      </c>
      <c r="AC357" s="49">
        <v>1</v>
      </c>
      <c r="AH357" s="70">
        <f t="shared" si="17"/>
        <v>0.3010299956639812</v>
      </c>
    </row>
    <row r="358" spans="7:34" x14ac:dyDescent="0.25">
      <c r="G358" s="23">
        <v>355</v>
      </c>
      <c r="H358" s="22" t="s">
        <v>745</v>
      </c>
      <c r="I358" s="22">
        <v>7886</v>
      </c>
      <c r="J358" s="5">
        <v>2.8349257675200001</v>
      </c>
      <c r="K358" s="1">
        <f t="shared" si="16"/>
        <v>0.45254169138464889</v>
      </c>
      <c r="L358" s="1">
        <v>-35.218955999999999</v>
      </c>
      <c r="N358" s="5">
        <v>284.443118132</v>
      </c>
      <c r="S358" s="1">
        <v>2.4539954308320286</v>
      </c>
      <c r="X358">
        <v>-35.218955999999999</v>
      </c>
      <c r="AC358" s="49">
        <v>2</v>
      </c>
      <c r="AH358" s="70">
        <f t="shared" si="17"/>
        <v>0.47712125471966244</v>
      </c>
    </row>
    <row r="359" spans="7:34" x14ac:dyDescent="0.25">
      <c r="G359" s="23">
        <v>356</v>
      </c>
      <c r="H359" s="22" t="s">
        <v>746</v>
      </c>
      <c r="I359" s="22">
        <v>7054</v>
      </c>
      <c r="J359" s="5">
        <v>0.85784667823399996</v>
      </c>
      <c r="K359" s="1">
        <f t="shared" si="16"/>
        <v>-6.6590326075605361E-2</v>
      </c>
      <c r="L359" s="1">
        <v>-36.179715999999999</v>
      </c>
      <c r="N359" s="5">
        <v>312.33078286900002</v>
      </c>
      <c r="S359" s="1">
        <v>2.4946147897739577</v>
      </c>
      <c r="X359">
        <v>-36.179715999999999</v>
      </c>
      <c r="AC359" s="49">
        <v>1</v>
      </c>
      <c r="AH359" s="70">
        <f t="shared" si="17"/>
        <v>0.3010299956639812</v>
      </c>
    </row>
    <row r="360" spans="7:34" x14ac:dyDescent="0.25">
      <c r="G360" s="23">
        <v>357</v>
      </c>
      <c r="H360" s="22" t="s">
        <v>747</v>
      </c>
      <c r="I360" s="22">
        <v>7915</v>
      </c>
      <c r="J360" s="5">
        <v>0.420735122786</v>
      </c>
      <c r="K360" s="1">
        <f t="shared" si="16"/>
        <v>-0.37599123175422339</v>
      </c>
      <c r="L360" s="1">
        <v>-35.214300000000001</v>
      </c>
      <c r="N360" s="5">
        <v>318.04081801699999</v>
      </c>
      <c r="S360" s="1">
        <v>2.5024828618144146</v>
      </c>
      <c r="X360">
        <v>-35.214300000000001</v>
      </c>
      <c r="AC360" s="49">
        <v>1</v>
      </c>
      <c r="AH360" s="70">
        <f t="shared" si="17"/>
        <v>0.3010299956639812</v>
      </c>
    </row>
    <row r="361" spans="7:34" x14ac:dyDescent="0.25">
      <c r="G361" s="23">
        <v>358</v>
      </c>
      <c r="H361" s="22" t="s">
        <v>748</v>
      </c>
      <c r="I361" s="22">
        <v>8060</v>
      </c>
      <c r="J361" s="5">
        <v>0.50617336518400002</v>
      </c>
      <c r="K361" s="1">
        <f t="shared" si="16"/>
        <v>-0.29570071112945706</v>
      </c>
      <c r="L361" s="1">
        <v>-35.185099999999998</v>
      </c>
      <c r="N361" s="5">
        <v>334.055847707</v>
      </c>
      <c r="S361" s="1">
        <v>2.5238190785583723</v>
      </c>
      <c r="X361">
        <v>-35.185099999999998</v>
      </c>
      <c r="AC361" s="49">
        <v>1</v>
      </c>
      <c r="AH361" s="70">
        <f t="shared" si="17"/>
        <v>0.3010299956639812</v>
      </c>
    </row>
    <row r="362" spans="7:34" x14ac:dyDescent="0.25">
      <c r="G362" s="23">
        <v>359</v>
      </c>
      <c r="H362" s="22" t="s">
        <v>749</v>
      </c>
      <c r="I362" s="22">
        <v>8006</v>
      </c>
      <c r="J362" s="5">
        <v>1.25292352884</v>
      </c>
      <c r="K362" s="1">
        <f t="shared" si="16"/>
        <v>9.7924564995510513E-2</v>
      </c>
      <c r="L362" s="1">
        <v>-35.203169000000003</v>
      </c>
      <c r="N362" s="5">
        <v>382.08494452399998</v>
      </c>
      <c r="S362" s="1">
        <v>2.5821599253121525</v>
      </c>
      <c r="X362">
        <v>-35.203169000000003</v>
      </c>
      <c r="AC362" s="49">
        <v>2</v>
      </c>
      <c r="AH362" s="70">
        <f t="shared" si="17"/>
        <v>0.47712125471966244</v>
      </c>
    </row>
    <row r="363" spans="7:34" x14ac:dyDescent="0.25">
      <c r="G363" s="23">
        <v>360</v>
      </c>
      <c r="H363" s="22" t="s">
        <v>750</v>
      </c>
      <c r="I363" s="22">
        <v>7999</v>
      </c>
      <c r="J363" s="5">
        <v>0.67421973505599997</v>
      </c>
      <c r="K363" s="1">
        <f t="shared" si="16"/>
        <v>-0.1711985394144514</v>
      </c>
      <c r="L363" s="1">
        <v>-35.203333000000001</v>
      </c>
      <c r="N363" s="5">
        <v>395.59204702199997</v>
      </c>
      <c r="S363" s="1">
        <v>2.5972475519615958</v>
      </c>
      <c r="X363">
        <v>-35.203333000000001</v>
      </c>
      <c r="AC363" s="49">
        <v>2</v>
      </c>
      <c r="AH363" s="70">
        <f t="shared" si="17"/>
        <v>0.47712125471966244</v>
      </c>
    </row>
    <row r="364" spans="7:34" x14ac:dyDescent="0.25">
      <c r="G364" s="23">
        <v>361</v>
      </c>
      <c r="H364" s="22" t="s">
        <v>751</v>
      </c>
      <c r="I364" s="22">
        <v>7871</v>
      </c>
      <c r="J364" s="5">
        <v>0.58126496630900004</v>
      </c>
      <c r="K364" s="1">
        <f t="shared" si="16"/>
        <v>-0.23562585181943518</v>
      </c>
      <c r="L364" s="1">
        <v>-35.222472000000003</v>
      </c>
      <c r="N364" s="5">
        <v>402.37974690300001</v>
      </c>
      <c r="S364" s="1">
        <v>2.6046361131273295</v>
      </c>
      <c r="X364">
        <v>-35.222472000000003</v>
      </c>
      <c r="AC364" s="49">
        <v>1</v>
      </c>
      <c r="AH364" s="70">
        <f t="shared" si="17"/>
        <v>0.3010299956639812</v>
      </c>
    </row>
    <row r="365" spans="7:34" x14ac:dyDescent="0.25">
      <c r="G365" s="23">
        <v>362</v>
      </c>
      <c r="H365" s="22" t="s">
        <v>752</v>
      </c>
      <c r="I365" s="22">
        <v>7870</v>
      </c>
      <c r="J365" s="5">
        <v>0.24044486511999999</v>
      </c>
      <c r="K365" s="1">
        <f t="shared" si="16"/>
        <v>-0.61898449317474979</v>
      </c>
      <c r="L365" s="1">
        <v>-35.222482999999997</v>
      </c>
      <c r="N365" s="5">
        <v>461.56400644899998</v>
      </c>
      <c r="S365" s="1">
        <v>2.6642319344412955</v>
      </c>
      <c r="X365">
        <v>-35.222482999999997</v>
      </c>
      <c r="AC365" s="49">
        <v>1</v>
      </c>
      <c r="AH365" s="70">
        <f t="shared" si="17"/>
        <v>0.3010299956639812</v>
      </c>
    </row>
    <row r="366" spans="7:34" x14ac:dyDescent="0.25">
      <c r="G366" s="23">
        <v>363</v>
      </c>
      <c r="H366" s="22" t="s">
        <v>753</v>
      </c>
      <c r="I366" s="22">
        <v>7869</v>
      </c>
      <c r="J366" s="5">
        <v>0.44841311644999998</v>
      </c>
      <c r="K366" s="1">
        <f t="shared" si="16"/>
        <v>-0.34832169242286254</v>
      </c>
      <c r="L366" s="1">
        <v>-35.223503000000001</v>
      </c>
      <c r="N366" s="5">
        <v>489.91784999999999</v>
      </c>
      <c r="S366" s="1">
        <v>2.6901232631249905</v>
      </c>
      <c r="X366">
        <v>-35.223503000000001</v>
      </c>
      <c r="AC366" s="49">
        <v>1</v>
      </c>
      <c r="AH366" s="70">
        <f t="shared" si="17"/>
        <v>0.3010299956639812</v>
      </c>
    </row>
    <row r="367" spans="7:34" x14ac:dyDescent="0.25">
      <c r="G367" s="23">
        <v>364</v>
      </c>
      <c r="H367" s="22" t="s">
        <v>754</v>
      </c>
      <c r="I367" s="22">
        <v>5552</v>
      </c>
      <c r="J367" s="5">
        <v>1.6563239164600001</v>
      </c>
      <c r="K367" s="1">
        <f t="shared" si="16"/>
        <v>0.21914527289259333</v>
      </c>
      <c r="L367" s="1">
        <v>-40.804527999999998</v>
      </c>
      <c r="N367" s="5">
        <v>511.65258127499999</v>
      </c>
      <c r="S367" s="1">
        <v>2.7089751694738493</v>
      </c>
      <c r="X367">
        <v>-40.804527999999998</v>
      </c>
      <c r="AC367" s="49">
        <v>1</v>
      </c>
      <c r="AH367" s="70">
        <f t="shared" si="17"/>
        <v>0.3010299956639812</v>
      </c>
    </row>
    <row r="368" spans="7:34" x14ac:dyDescent="0.25">
      <c r="G368" s="23">
        <v>365</v>
      </c>
      <c r="H368" s="22" t="s">
        <v>755</v>
      </c>
      <c r="I368" s="22">
        <v>8008</v>
      </c>
      <c r="J368" s="5">
        <v>0.57465521205000003</v>
      </c>
      <c r="K368" s="1">
        <f t="shared" si="16"/>
        <v>-0.24059264994742521</v>
      </c>
      <c r="L368" s="1">
        <v>-35.202778000000002</v>
      </c>
      <c r="N368" s="5">
        <v>513.06806263199996</v>
      </c>
      <c r="S368" s="1">
        <v>2.710174981612361</v>
      </c>
      <c r="X368">
        <v>-35.202778000000002</v>
      </c>
      <c r="AC368" s="49">
        <v>2</v>
      </c>
      <c r="AH368" s="70">
        <f t="shared" si="17"/>
        <v>0.47712125471966244</v>
      </c>
    </row>
    <row r="369" spans="7:34" x14ac:dyDescent="0.25">
      <c r="G369" s="23">
        <v>366</v>
      </c>
      <c r="H369" s="22" t="s">
        <v>756</v>
      </c>
      <c r="I369" s="22">
        <v>7006</v>
      </c>
      <c r="J369" s="5">
        <v>3.0704065009899999</v>
      </c>
      <c r="K369" s="1">
        <f t="shared" si="16"/>
        <v>0.48719587692666694</v>
      </c>
      <c r="L369" s="1">
        <v>-36.201979999999999</v>
      </c>
      <c r="N369" s="5">
        <v>528.80978546699998</v>
      </c>
      <c r="S369" s="1">
        <v>2.7232994830415027</v>
      </c>
      <c r="X369">
        <v>-36.201979999999999</v>
      </c>
      <c r="AC369" s="49">
        <v>1</v>
      </c>
      <c r="AH369" s="70">
        <f t="shared" si="17"/>
        <v>0.3010299956639812</v>
      </c>
    </row>
    <row r="370" spans="7:34" x14ac:dyDescent="0.25">
      <c r="G370" s="23">
        <v>367</v>
      </c>
      <c r="H370" s="22" t="s">
        <v>757</v>
      </c>
      <c r="I370" s="22">
        <v>8026</v>
      </c>
      <c r="J370" s="5">
        <v>0.50873501003400001</v>
      </c>
      <c r="K370" s="1">
        <f t="shared" si="16"/>
        <v>-0.29350837414102682</v>
      </c>
      <c r="L370" s="1">
        <v>-35.200178000000001</v>
      </c>
      <c r="N370" s="5">
        <v>701.36698885400006</v>
      </c>
      <c r="S370" s="1">
        <v>2.8459453211463788</v>
      </c>
      <c r="X370">
        <v>-35.200178000000001</v>
      </c>
      <c r="AC370" s="49">
        <v>2</v>
      </c>
      <c r="AH370" s="70">
        <f t="shared" si="17"/>
        <v>0.47712125471966244</v>
      </c>
    </row>
    <row r="371" spans="7:34" x14ac:dyDescent="0.25">
      <c r="G371" s="23">
        <v>368</v>
      </c>
      <c r="H371" s="22" t="s">
        <v>758</v>
      </c>
      <c r="I371" s="22">
        <v>7926</v>
      </c>
      <c r="J371" s="5">
        <v>0.271181077667</v>
      </c>
      <c r="K371" s="1">
        <f t="shared" si="16"/>
        <v>-0.56674061772352491</v>
      </c>
      <c r="L371" s="1">
        <v>-35.211767000000002</v>
      </c>
      <c r="N371" s="5">
        <v>740.23380537699995</v>
      </c>
      <c r="S371" s="1">
        <v>2.8693689147950883</v>
      </c>
      <c r="X371">
        <v>-35.211767000000002</v>
      </c>
      <c r="AC371" s="49">
        <v>2</v>
      </c>
      <c r="AH371" s="70">
        <f t="shared" si="17"/>
        <v>0.47712125471966244</v>
      </c>
    </row>
    <row r="372" spans="7:34" x14ac:dyDescent="0.25">
      <c r="G372" s="23">
        <v>369</v>
      </c>
      <c r="H372" s="22" t="s">
        <v>759</v>
      </c>
      <c r="I372" s="22">
        <v>477</v>
      </c>
      <c r="J372" s="5">
        <v>0.33648543842500001</v>
      </c>
      <c r="K372" s="1">
        <f t="shared" si="16"/>
        <v>-0.4730337253434389</v>
      </c>
      <c r="L372" s="1">
        <v>-36.142263999999997</v>
      </c>
      <c r="N372" s="5">
        <v>766.795138812</v>
      </c>
      <c r="S372" s="1">
        <v>2.8846793509537871</v>
      </c>
      <c r="X372">
        <v>-36.142263999999997</v>
      </c>
      <c r="AC372" s="49">
        <v>1</v>
      </c>
      <c r="AH372" s="70">
        <f t="shared" si="17"/>
        <v>0.3010299956639812</v>
      </c>
    </row>
    <row r="373" spans="7:34" x14ac:dyDescent="0.25">
      <c r="G373" s="23">
        <v>370</v>
      </c>
      <c r="H373" s="22" t="s">
        <v>760</v>
      </c>
      <c r="I373" s="22">
        <v>7845</v>
      </c>
      <c r="J373" s="5">
        <v>0.79240579714000003</v>
      </c>
      <c r="K373" s="1">
        <f t="shared" si="16"/>
        <v>-0.10105235587869076</v>
      </c>
      <c r="L373" s="1">
        <v>-35.231110999999999</v>
      </c>
      <c r="N373" s="5">
        <v>922.08082340399994</v>
      </c>
      <c r="S373" s="1">
        <v>2.9647689900557497</v>
      </c>
      <c r="X373">
        <v>-35.231110999999999</v>
      </c>
      <c r="AC373" s="49">
        <v>2</v>
      </c>
      <c r="AH373" s="70">
        <f t="shared" si="17"/>
        <v>0.47712125471966244</v>
      </c>
    </row>
    <row r="374" spans="7:34" x14ac:dyDescent="0.25">
      <c r="G374" s="23">
        <v>371</v>
      </c>
      <c r="H374" s="22" t="s">
        <v>761</v>
      </c>
      <c r="I374" s="22">
        <v>6328</v>
      </c>
      <c r="J374" s="5">
        <v>2.0754822040300001</v>
      </c>
      <c r="K374" s="1">
        <f t="shared" si="16"/>
        <v>0.3171190139252319</v>
      </c>
      <c r="L374" s="1">
        <v>-36.8125</v>
      </c>
      <c r="N374" s="5">
        <v>1136.6113149099999</v>
      </c>
      <c r="S374" s="1">
        <v>3.0556119751105388</v>
      </c>
      <c r="X374">
        <v>-36.8125</v>
      </c>
      <c r="AC374" s="49">
        <v>1</v>
      </c>
      <c r="AH374" s="70">
        <f t="shared" si="17"/>
        <v>0.3010299956639812</v>
      </c>
    </row>
    <row r="375" spans="7:34" x14ac:dyDescent="0.25">
      <c r="G375" s="23">
        <v>372</v>
      </c>
      <c r="H375" s="22" t="s">
        <v>762</v>
      </c>
      <c r="I375" s="22">
        <v>6980</v>
      </c>
      <c r="J375" s="5">
        <v>0.435332503634</v>
      </c>
      <c r="K375" s="1">
        <f t="shared" si="16"/>
        <v>-0.36117890550078835</v>
      </c>
      <c r="L375" s="1">
        <v>-36.220413999999998</v>
      </c>
      <c r="N375" s="5">
        <v>1195.1882779299999</v>
      </c>
      <c r="S375" s="1">
        <v>3.0774363250542534</v>
      </c>
      <c r="X375">
        <v>-36.220413999999998</v>
      </c>
      <c r="AC375" s="49">
        <v>1</v>
      </c>
      <c r="AH375" s="70">
        <f t="shared" si="17"/>
        <v>0.3010299956639812</v>
      </c>
    </row>
    <row r="376" spans="7:34" x14ac:dyDescent="0.25">
      <c r="G376" s="23">
        <v>373</v>
      </c>
      <c r="H376" s="22" t="s">
        <v>763</v>
      </c>
      <c r="I376" s="22">
        <v>7499</v>
      </c>
      <c r="J376" s="5">
        <v>0.85086491716500001</v>
      </c>
      <c r="K376" s="1">
        <f t="shared" si="16"/>
        <v>-7.0139382790221805E-2</v>
      </c>
      <c r="L376" s="1">
        <v>-35.615926999999999</v>
      </c>
      <c r="N376" s="5">
        <v>1320.3604953399999</v>
      </c>
      <c r="S376" s="1">
        <v>3.1206925219347772</v>
      </c>
      <c r="X376">
        <v>-35.615926999999999</v>
      </c>
      <c r="AC376" s="49">
        <v>3</v>
      </c>
      <c r="AH376" s="70">
        <f t="shared" si="17"/>
        <v>0.6020599913279624</v>
      </c>
    </row>
    <row r="377" spans="7:34" x14ac:dyDescent="0.25">
      <c r="G377" s="23">
        <v>374</v>
      </c>
      <c r="H377" s="22" t="s">
        <v>764</v>
      </c>
      <c r="I377" s="22">
        <v>7951</v>
      </c>
      <c r="J377" s="5">
        <v>0.79813886209399998</v>
      </c>
      <c r="K377" s="1">
        <f t="shared" si="16"/>
        <v>-9.7921542490518251E-2</v>
      </c>
      <c r="L377" s="1">
        <v>-35.206862999999998</v>
      </c>
      <c r="N377" s="5">
        <v>1467.68501354</v>
      </c>
      <c r="S377" s="1">
        <v>3.1666328596946989</v>
      </c>
      <c r="X377">
        <v>-35.206862999999998</v>
      </c>
      <c r="AC377" s="49">
        <v>2</v>
      </c>
      <c r="AH377" s="70">
        <f t="shared" si="17"/>
        <v>0.47712125471966244</v>
      </c>
    </row>
    <row r="378" spans="7:34" x14ac:dyDescent="0.25">
      <c r="G378" s="23">
        <v>375</v>
      </c>
      <c r="H378" s="22" t="s">
        <v>765</v>
      </c>
      <c r="I378" s="22">
        <v>5057</v>
      </c>
      <c r="J378" s="5">
        <v>7.2794713629399999</v>
      </c>
      <c r="K378" s="1">
        <f t="shared" si="16"/>
        <v>0.86209984188252675</v>
      </c>
      <c r="L378" s="1">
        <v>-41.311064000000002</v>
      </c>
      <c r="N378" s="5">
        <v>1529.9300975399999</v>
      </c>
      <c r="S378" s="1">
        <v>3.1846715883691199</v>
      </c>
      <c r="X378">
        <v>-41.311064000000002</v>
      </c>
      <c r="AC378" s="49">
        <v>1</v>
      </c>
      <c r="AH378" s="70">
        <f t="shared" si="17"/>
        <v>0.3010299956639812</v>
      </c>
    </row>
    <row r="379" spans="7:34" x14ac:dyDescent="0.25">
      <c r="G379" s="23">
        <v>376</v>
      </c>
      <c r="H379" s="22" t="s">
        <v>766</v>
      </c>
      <c r="I379" s="22">
        <v>7427</v>
      </c>
      <c r="J379" s="5">
        <v>0.98803153149400003</v>
      </c>
      <c r="K379" s="1">
        <f t="shared" si="16"/>
        <v>-5.2291953563623622E-3</v>
      </c>
      <c r="L379" s="1">
        <v>-35.789026</v>
      </c>
      <c r="N379" s="5">
        <v>1550.70094189</v>
      </c>
      <c r="S379" s="1">
        <v>3.1905280506762907</v>
      </c>
      <c r="X379">
        <v>-35.789026</v>
      </c>
      <c r="AC379" s="49">
        <v>1</v>
      </c>
      <c r="AH379" s="70">
        <f t="shared" si="17"/>
        <v>0.3010299956639812</v>
      </c>
    </row>
    <row r="380" spans="7:34" x14ac:dyDescent="0.25">
      <c r="G380" s="23">
        <v>377</v>
      </c>
      <c r="H380" s="22" t="s">
        <v>767</v>
      </c>
      <c r="I380" s="22">
        <v>7889</v>
      </c>
      <c r="J380" s="5">
        <v>1.82388586679</v>
      </c>
      <c r="K380" s="1">
        <f t="shared" si="16"/>
        <v>0.26099765801972108</v>
      </c>
      <c r="L380" s="1">
        <v>-35.218031000000003</v>
      </c>
      <c r="N380" s="5">
        <v>1550.70094189</v>
      </c>
      <c r="S380" s="1">
        <v>3.1905280506762907</v>
      </c>
      <c r="X380">
        <v>-35.218031000000003</v>
      </c>
      <c r="AC380" s="49">
        <v>2</v>
      </c>
      <c r="AH380" s="70">
        <f t="shared" si="17"/>
        <v>0.47712125471966244</v>
      </c>
    </row>
    <row r="381" spans="7:34" x14ac:dyDescent="0.25">
      <c r="G381" s="23">
        <v>378</v>
      </c>
      <c r="H381" s="22" t="s">
        <v>768</v>
      </c>
      <c r="I381" s="22">
        <v>8005</v>
      </c>
      <c r="J381" s="5">
        <v>1.18008718939</v>
      </c>
      <c r="K381" s="1">
        <f t="shared" si="16"/>
        <v>7.1914095841790482E-2</v>
      </c>
      <c r="L381" s="1">
        <v>-35.203169000000003</v>
      </c>
      <c r="N381" s="5">
        <v>1778.96358459</v>
      </c>
      <c r="S381" s="1">
        <v>3.2501670581606619</v>
      </c>
      <c r="X381">
        <v>-35.203169000000003</v>
      </c>
      <c r="AC381" s="49">
        <v>2</v>
      </c>
      <c r="AH381" s="70">
        <f t="shared" si="17"/>
        <v>0.47712125471966244</v>
      </c>
    </row>
    <row r="382" spans="7:34" x14ac:dyDescent="0.25">
      <c r="G382" s="23">
        <v>379</v>
      </c>
      <c r="H382" s="22" t="s">
        <v>769</v>
      </c>
      <c r="I382" s="22">
        <v>377</v>
      </c>
      <c r="J382" s="5">
        <v>0.19197702833899999</v>
      </c>
      <c r="K382" s="1">
        <f t="shared" si="16"/>
        <v>-0.71675073516349486</v>
      </c>
      <c r="L382" s="1">
        <v>-36.822116999999999</v>
      </c>
      <c r="N382" s="5">
        <v>1796.6933288</v>
      </c>
      <c r="S382" s="1">
        <v>3.2544739552526791</v>
      </c>
      <c r="X382">
        <v>-36.822116999999999</v>
      </c>
      <c r="AC382" s="49">
        <v>1</v>
      </c>
      <c r="AH382" s="70">
        <f t="shared" si="17"/>
        <v>0.3010299956639812</v>
      </c>
    </row>
    <row r="383" spans="7:34" x14ac:dyDescent="0.25">
      <c r="G383" s="23">
        <v>380</v>
      </c>
      <c r="H383" s="22" t="s">
        <v>770</v>
      </c>
      <c r="I383" s="22">
        <v>7854</v>
      </c>
      <c r="J383" s="5">
        <v>2.2134276797900001</v>
      </c>
      <c r="K383" s="1">
        <f t="shared" si="16"/>
        <v>0.34506533666895078</v>
      </c>
      <c r="L383" s="1">
        <v>-35.227991000000003</v>
      </c>
      <c r="N383" s="5">
        <v>1840.489851</v>
      </c>
      <c r="S383" s="1">
        <v>3.264933426962338</v>
      </c>
      <c r="X383">
        <v>-35.227991000000003</v>
      </c>
      <c r="AC383" s="49">
        <v>2</v>
      </c>
      <c r="AH383" s="70">
        <f t="shared" si="17"/>
        <v>0.47712125471966244</v>
      </c>
    </row>
    <row r="384" spans="7:34" x14ac:dyDescent="0.25">
      <c r="G384" s="23">
        <v>381</v>
      </c>
      <c r="H384" s="22" t="s">
        <v>771</v>
      </c>
      <c r="I384" s="22">
        <v>7964</v>
      </c>
      <c r="J384" s="5">
        <v>1.9039368242800001</v>
      </c>
      <c r="K384" s="1">
        <f t="shared" si="16"/>
        <v>0.27965253369037724</v>
      </c>
      <c r="L384" s="1">
        <v>-35.204999999999998</v>
      </c>
      <c r="N384" s="5">
        <v>1899.4076333800001</v>
      </c>
      <c r="S384" s="1">
        <v>3.2786181790232871</v>
      </c>
      <c r="X384">
        <v>-35.204999999999998</v>
      </c>
      <c r="AC384" s="49">
        <v>2</v>
      </c>
      <c r="AH384" s="70">
        <f t="shared" si="17"/>
        <v>0.47712125471966244</v>
      </c>
    </row>
    <row r="385" spans="7:34" x14ac:dyDescent="0.25">
      <c r="G385" s="23">
        <v>382</v>
      </c>
      <c r="H385" s="22" t="s">
        <v>772</v>
      </c>
      <c r="I385" s="22">
        <v>7933</v>
      </c>
      <c r="J385" s="5">
        <v>0.23319856875799999</v>
      </c>
      <c r="K385" s="1">
        <f t="shared" si="16"/>
        <v>-0.63227411936075217</v>
      </c>
      <c r="L385" s="1">
        <v>-35.210158</v>
      </c>
      <c r="N385" s="5">
        <v>1904.8965579600001</v>
      </c>
      <c r="S385" s="1">
        <v>3.2798713970578772</v>
      </c>
      <c r="X385">
        <v>-35.210158</v>
      </c>
      <c r="AC385" s="49">
        <v>2</v>
      </c>
      <c r="AH385" s="70">
        <f t="shared" si="17"/>
        <v>0.47712125471966244</v>
      </c>
    </row>
    <row r="386" spans="7:34" x14ac:dyDescent="0.25">
      <c r="G386" s="23">
        <v>383</v>
      </c>
      <c r="H386" s="22" t="s">
        <v>773</v>
      </c>
      <c r="I386" s="22">
        <v>552</v>
      </c>
      <c r="J386" s="5">
        <v>0.139478923335</v>
      </c>
      <c r="K386" s="1">
        <f t="shared" si="16"/>
        <v>-0.85549141368689174</v>
      </c>
      <c r="L386" s="1">
        <v>-35.205677999999999</v>
      </c>
      <c r="N386" s="5">
        <v>2032.4973445999999</v>
      </c>
      <c r="S386" s="1">
        <v>3.3080299868730823</v>
      </c>
      <c r="X386">
        <v>-35.205677999999999</v>
      </c>
      <c r="AC386" s="49">
        <v>2</v>
      </c>
      <c r="AH386" s="70">
        <f t="shared" si="17"/>
        <v>0.47712125471966244</v>
      </c>
    </row>
    <row r="387" spans="7:34" x14ac:dyDescent="0.25">
      <c r="G387" s="23">
        <v>384</v>
      </c>
      <c r="H387" s="22" t="s">
        <v>774</v>
      </c>
      <c r="I387" s="22">
        <v>3093</v>
      </c>
      <c r="J387" s="5">
        <v>5.0722093074999997</v>
      </c>
      <c r="K387" s="1">
        <f t="shared" si="16"/>
        <v>0.70519716664353105</v>
      </c>
      <c r="L387" s="1">
        <v>-46.057625000000002</v>
      </c>
      <c r="N387" s="5">
        <v>2323.5585101900001</v>
      </c>
      <c r="S387" s="1">
        <v>3.3661536130458805</v>
      </c>
      <c r="X387">
        <v>-46.057625000000002</v>
      </c>
      <c r="AC387" s="49">
        <v>1</v>
      </c>
      <c r="AH387" s="70">
        <f t="shared" si="17"/>
        <v>0.3010299956639812</v>
      </c>
    </row>
    <row r="388" spans="7:34" x14ac:dyDescent="0.25">
      <c r="G388" s="23">
        <v>385</v>
      </c>
      <c r="H388" s="22" t="s">
        <v>775</v>
      </c>
      <c r="I388" s="22">
        <v>8001</v>
      </c>
      <c r="J388" s="5">
        <v>0.221263214914</v>
      </c>
      <c r="K388" s="1">
        <f t="shared" si="16"/>
        <v>-0.65509078167944668</v>
      </c>
      <c r="L388" s="1">
        <v>-35.203763000000002</v>
      </c>
      <c r="N388" s="5">
        <v>2323.5585101900001</v>
      </c>
      <c r="S388" s="1">
        <v>3.3661536130458805</v>
      </c>
      <c r="X388">
        <v>-35.203763000000002</v>
      </c>
      <c r="AC388" s="49">
        <v>1</v>
      </c>
      <c r="AH388" s="70">
        <f t="shared" si="17"/>
        <v>0.3010299956639812</v>
      </c>
    </row>
    <row r="389" spans="7:34" x14ac:dyDescent="0.25">
      <c r="G389" s="23">
        <v>386</v>
      </c>
      <c r="H389" s="22" t="s">
        <v>776</v>
      </c>
      <c r="I389" s="22">
        <v>7857</v>
      </c>
      <c r="J389" s="5">
        <v>1.1848380040199999</v>
      </c>
      <c r="K389" s="1">
        <f t="shared" ref="K389:K399" si="18">LOG10(J389)</f>
        <v>7.3658975857069181E-2</v>
      </c>
      <c r="L389" s="1">
        <v>-35.227263999999998</v>
      </c>
      <c r="N389" s="5">
        <v>2965.0243599999999</v>
      </c>
      <c r="S389" s="1">
        <v>3.4720282657846391</v>
      </c>
      <c r="X389">
        <v>-35.227263999999998</v>
      </c>
      <c r="AC389" s="49">
        <v>2</v>
      </c>
      <c r="AH389" s="70">
        <f t="shared" ref="AH389:AH399" si="19">LOG10(AC389+1)</f>
        <v>0.47712125471966244</v>
      </c>
    </row>
    <row r="390" spans="7:34" x14ac:dyDescent="0.25">
      <c r="G390" s="23">
        <v>387</v>
      </c>
      <c r="H390" s="22" t="s">
        <v>777</v>
      </c>
      <c r="I390" s="22">
        <v>8032</v>
      </c>
      <c r="J390" s="5">
        <v>1.4241567936999999</v>
      </c>
      <c r="K390" s="1">
        <f t="shared" si="18"/>
        <v>0.15355780593714535</v>
      </c>
      <c r="L390" s="1">
        <v>-35.199280999999999</v>
      </c>
      <c r="N390" s="5">
        <v>3079.3055476200002</v>
      </c>
      <c r="S390" s="1">
        <v>3.4884527844087416</v>
      </c>
      <c r="X390">
        <v>-35.199280999999999</v>
      </c>
      <c r="AC390" s="49">
        <v>2</v>
      </c>
      <c r="AH390" s="70">
        <f t="shared" si="19"/>
        <v>0.47712125471966244</v>
      </c>
    </row>
    <row r="391" spans="7:34" x14ac:dyDescent="0.25">
      <c r="G391" s="23">
        <v>388</v>
      </c>
      <c r="H391" s="22" t="s">
        <v>778</v>
      </c>
      <c r="I391" s="22">
        <v>8116</v>
      </c>
      <c r="J391" s="5">
        <v>0.53514325602400004</v>
      </c>
      <c r="K391" s="1">
        <f t="shared" si="18"/>
        <v>-0.27152994326369201</v>
      </c>
      <c r="L391" s="1">
        <v>-35.153885000000002</v>
      </c>
      <c r="N391" s="5">
        <v>6069.8927888799999</v>
      </c>
      <c r="S391" s="1">
        <v>3.7831810202994731</v>
      </c>
      <c r="X391">
        <v>-35.153885000000002</v>
      </c>
      <c r="AC391" s="49">
        <v>4</v>
      </c>
      <c r="AH391" s="70">
        <f t="shared" si="19"/>
        <v>0.69897000433601886</v>
      </c>
    </row>
    <row r="392" spans="7:34" x14ac:dyDescent="0.25">
      <c r="G392" s="23">
        <v>389</v>
      </c>
      <c r="H392" s="22" t="s">
        <v>779</v>
      </c>
      <c r="I392" s="22">
        <v>8126</v>
      </c>
      <c r="J392" s="5">
        <v>0.20803365298099999</v>
      </c>
      <c r="K392" s="1">
        <f t="shared" si="18"/>
        <v>-0.68186640483653094</v>
      </c>
      <c r="L392" s="1">
        <v>-35.152720000000002</v>
      </c>
      <c r="N392" s="5">
        <v>7603.4355839099999</v>
      </c>
      <c r="S392" s="1">
        <v>3.8810098709641707</v>
      </c>
      <c r="X392">
        <v>-35.152720000000002</v>
      </c>
      <c r="AC392" s="49">
        <v>3</v>
      </c>
      <c r="AH392" s="70">
        <f t="shared" si="19"/>
        <v>0.6020599913279624</v>
      </c>
    </row>
    <row r="393" spans="7:34" x14ac:dyDescent="0.25">
      <c r="G393" s="23">
        <v>390</v>
      </c>
      <c r="H393" s="22" t="s">
        <v>780</v>
      </c>
      <c r="I393" s="22">
        <v>6403</v>
      </c>
      <c r="J393" s="5">
        <v>69.500552341399995</v>
      </c>
      <c r="K393" s="1">
        <f t="shared" si="18"/>
        <v>1.8419882560702427</v>
      </c>
      <c r="L393" s="1">
        <v>-36.762622</v>
      </c>
      <c r="N393" s="5">
        <v>8024.5184348399998</v>
      </c>
      <c r="S393" s="1">
        <v>3.9044189790997139</v>
      </c>
      <c r="X393">
        <v>-36.762622</v>
      </c>
      <c r="AC393" s="49">
        <v>3</v>
      </c>
      <c r="AH393" s="70">
        <f t="shared" si="19"/>
        <v>0.6020599913279624</v>
      </c>
    </row>
    <row r="394" spans="7:34" x14ac:dyDescent="0.25">
      <c r="G394" s="23">
        <v>391</v>
      </c>
      <c r="H394" s="22" t="s">
        <v>781</v>
      </c>
      <c r="I394" s="22">
        <v>8036</v>
      </c>
      <c r="J394" s="5">
        <v>1.86494335906</v>
      </c>
      <c r="K394" s="1">
        <f t="shared" si="18"/>
        <v>0.27066564621374728</v>
      </c>
      <c r="L394" s="1">
        <v>-35.198928000000002</v>
      </c>
      <c r="N394" s="9">
        <v>9741.9603820200009</v>
      </c>
      <c r="S394" s="1">
        <v>3.9886463590783827</v>
      </c>
      <c r="X394">
        <v>-35.198928000000002</v>
      </c>
      <c r="AC394" s="49">
        <v>1</v>
      </c>
      <c r="AH394" s="70">
        <f t="shared" si="19"/>
        <v>0.3010299956639812</v>
      </c>
    </row>
    <row r="395" spans="7:34" x14ac:dyDescent="0.25">
      <c r="G395" s="23">
        <v>392</v>
      </c>
      <c r="H395" s="22" t="s">
        <v>782</v>
      </c>
      <c r="I395" s="22">
        <v>8015</v>
      </c>
      <c r="J395" s="5">
        <v>1.5759270372500001</v>
      </c>
      <c r="K395" s="1">
        <f t="shared" si="18"/>
        <v>0.19753610652077463</v>
      </c>
      <c r="L395" s="1">
        <v>-35.202153000000003</v>
      </c>
      <c r="N395" s="5">
        <v>10891.017104</v>
      </c>
      <c r="S395" s="1">
        <v>4.037068440088925</v>
      </c>
      <c r="X395">
        <v>-35.202153000000003</v>
      </c>
      <c r="AC395" s="49">
        <v>2</v>
      </c>
      <c r="AH395" s="70">
        <f t="shared" si="19"/>
        <v>0.47712125471966244</v>
      </c>
    </row>
    <row r="396" spans="7:34" x14ac:dyDescent="0.25">
      <c r="G396" s="23">
        <v>393</v>
      </c>
      <c r="H396" s="22" t="s">
        <v>783</v>
      </c>
      <c r="I396" s="22">
        <v>8029</v>
      </c>
      <c r="J396" s="5">
        <v>0.30764910170999998</v>
      </c>
      <c r="K396" s="1">
        <f t="shared" si="18"/>
        <v>-0.51194434864993166</v>
      </c>
      <c r="L396" s="1">
        <v>-35.199466999999999</v>
      </c>
      <c r="N396" s="5">
        <v>16528.5255511</v>
      </c>
      <c r="S396" s="1">
        <v>4.2182341134878616</v>
      </c>
      <c r="X396">
        <v>-35.199466999999999</v>
      </c>
      <c r="AC396" s="49">
        <v>2</v>
      </c>
      <c r="AH396" s="70">
        <f t="shared" si="19"/>
        <v>0.47712125471966244</v>
      </c>
    </row>
    <row r="397" spans="7:34" x14ac:dyDescent="0.25">
      <c r="G397" s="23">
        <v>394</v>
      </c>
      <c r="H397" s="22" t="s">
        <v>784</v>
      </c>
      <c r="I397" s="22">
        <v>387</v>
      </c>
      <c r="J397" s="5">
        <v>284.443118132</v>
      </c>
      <c r="K397" s="1">
        <f t="shared" si="18"/>
        <v>2.4539954308320286</v>
      </c>
      <c r="L397" s="1">
        <v>-36.785832999999997</v>
      </c>
      <c r="N397" s="5">
        <v>20887.5938398</v>
      </c>
      <c r="S397" s="1">
        <v>4.3198884140212934</v>
      </c>
      <c r="X397">
        <v>-36.785832999999997</v>
      </c>
      <c r="AC397" s="49">
        <v>2</v>
      </c>
      <c r="AH397" s="70">
        <f t="shared" si="19"/>
        <v>0.47712125471966244</v>
      </c>
    </row>
    <row r="398" spans="7:34" x14ac:dyDescent="0.25">
      <c r="G398" s="23">
        <v>395</v>
      </c>
      <c r="H398" s="22" t="s">
        <v>785</v>
      </c>
      <c r="I398" s="22">
        <v>7124</v>
      </c>
      <c r="J398" s="5">
        <v>1.4618108252799999</v>
      </c>
      <c r="K398" s="1">
        <f t="shared" si="18"/>
        <v>0.16489117368009351</v>
      </c>
      <c r="L398" s="1">
        <v>-36.152430000000003</v>
      </c>
      <c r="N398" s="5">
        <v>27721.148711900001</v>
      </c>
      <c r="S398" s="1">
        <v>4.4428112226534422</v>
      </c>
      <c r="X398">
        <v>-36.152430000000003</v>
      </c>
      <c r="AC398" s="49">
        <v>1</v>
      </c>
      <c r="AH398" s="70">
        <f t="shared" si="19"/>
        <v>0.3010299956639812</v>
      </c>
    </row>
    <row r="399" spans="7:34" ht="15.75" thickBot="1" x14ac:dyDescent="0.3">
      <c r="G399" s="6">
        <v>396</v>
      </c>
      <c r="H399" s="6" t="s">
        <v>786</v>
      </c>
      <c r="I399" s="6">
        <v>7123</v>
      </c>
      <c r="J399" s="7">
        <v>0.32271054250100001</v>
      </c>
      <c r="K399" s="1">
        <f t="shared" si="18"/>
        <v>-0.49118684657247697</v>
      </c>
      <c r="L399" s="1">
        <v>-36.151974000000003</v>
      </c>
      <c r="N399" s="7">
        <v>168537.541917</v>
      </c>
      <c r="S399" s="1">
        <v>5.2266966555418621</v>
      </c>
      <c r="X399">
        <v>-36.151974000000003</v>
      </c>
      <c r="AC399" s="49">
        <v>1</v>
      </c>
      <c r="AH399" s="70">
        <f t="shared" si="19"/>
        <v>0.3010299956639812</v>
      </c>
    </row>
    <row r="400" spans="7:34" ht="15.75" thickTop="1" x14ac:dyDescent="0.25"/>
  </sheetData>
  <sortState ref="S2:S398">
    <sortCondition ref="S1"/>
  </sortState>
  <conditionalFormatting sqref="I401:I1048576 I1:I332">
    <cfRule type="duplicateValues" dxfId="18" priority="3"/>
  </conditionalFormatting>
  <conditionalFormatting sqref="H401:H1048576 H1:H332">
    <cfRule type="duplicateValues" dxfId="17" priority="2"/>
  </conditionalFormatting>
  <conditionalFormatting sqref="I333:I399">
    <cfRule type="duplicateValues" dxfId="16" priority="1"/>
  </conditionalFormatting>
  <pageMargins left="0.7" right="0.7" top="0.75" bottom="0.75" header="0.3" footer="0.3"/>
  <pageSetup orientation="portrait" r:id="rId1"/>
  <drawing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98"/>
  <sheetViews>
    <sheetView topLeftCell="A160" workbookViewId="0">
      <selection activeCell="M5" sqref="M5"/>
    </sheetView>
  </sheetViews>
  <sheetFormatPr defaultRowHeight="15" x14ac:dyDescent="0.25"/>
  <cols>
    <col min="1" max="1" width="9.140625" style="3"/>
    <col min="2" max="2" width="44.7109375" style="3" customWidth="1"/>
    <col min="3" max="3" width="7.7109375" style="3" bestFit="1" customWidth="1"/>
    <col min="4" max="5" width="9.140625" style="3"/>
    <col min="6" max="6" width="14.5703125" style="3" bestFit="1" customWidth="1"/>
    <col min="7" max="7" width="13.7109375" bestFit="1" customWidth="1"/>
    <col min="8" max="8" width="19.42578125" style="1" bestFit="1" customWidth="1"/>
    <col min="9" max="9" width="13.7109375" bestFit="1" customWidth="1"/>
    <col min="10" max="10" width="16.7109375" bestFit="1" customWidth="1"/>
  </cols>
  <sheetData>
    <row r="1" spans="1:10" x14ac:dyDescent="0.25">
      <c r="A1" s="3" t="s">
        <v>714</v>
      </c>
      <c r="B1" s="3" t="s">
        <v>0</v>
      </c>
      <c r="C1" s="3" t="s">
        <v>1</v>
      </c>
      <c r="D1" s="3" t="s">
        <v>716</v>
      </c>
      <c r="E1" s="3" t="s">
        <v>717</v>
      </c>
      <c r="F1" s="3" t="s">
        <v>788</v>
      </c>
      <c r="G1" s="3" t="s">
        <v>793</v>
      </c>
      <c r="H1" s="22" t="s">
        <v>809</v>
      </c>
      <c r="I1" s="21" t="s">
        <v>794</v>
      </c>
      <c r="J1" s="49" t="s">
        <v>832</v>
      </c>
    </row>
    <row r="2" spans="1:10" x14ac:dyDescent="0.25">
      <c r="A2" s="3">
        <v>1</v>
      </c>
      <c r="B2" s="3" t="s">
        <v>16</v>
      </c>
      <c r="C2" s="3">
        <v>5326</v>
      </c>
      <c r="D2" s="5">
        <v>107</v>
      </c>
      <c r="E2" s="3">
        <v>1</v>
      </c>
      <c r="F2" s="3" t="s">
        <v>790</v>
      </c>
      <c r="G2">
        <v>88.2951953492</v>
      </c>
      <c r="H2" s="1">
        <v>1.9459370717530866</v>
      </c>
      <c r="I2">
        <v>-40.982526999999997</v>
      </c>
      <c r="J2">
        <v>5</v>
      </c>
    </row>
    <row r="3" spans="1:10" x14ac:dyDescent="0.25">
      <c r="A3" s="3">
        <v>2</v>
      </c>
      <c r="B3" s="3" t="s">
        <v>21</v>
      </c>
      <c r="C3" s="3">
        <v>6179</v>
      </c>
      <c r="D3" s="5">
        <v>117</v>
      </c>
      <c r="E3" s="3">
        <v>0</v>
      </c>
      <c r="F3" s="3" t="s">
        <v>791</v>
      </c>
      <c r="G3">
        <v>15.549195279599999</v>
      </c>
      <c r="H3" s="1">
        <v>1.191707917821214</v>
      </c>
      <c r="I3">
        <v>-36.957079999999998</v>
      </c>
      <c r="J3">
        <v>0</v>
      </c>
    </row>
    <row r="4" spans="1:10" x14ac:dyDescent="0.25">
      <c r="A4" s="3">
        <v>3</v>
      </c>
      <c r="B4" s="3" t="s">
        <v>22</v>
      </c>
      <c r="C4" s="3">
        <v>6170</v>
      </c>
      <c r="D4" s="5">
        <v>92</v>
      </c>
      <c r="E4" s="3">
        <v>1</v>
      </c>
      <c r="F4" s="3" t="s">
        <v>790</v>
      </c>
      <c r="G4">
        <v>21.759950223699999</v>
      </c>
      <c r="H4" s="1">
        <v>1.3376578975703912</v>
      </c>
      <c r="I4">
        <v>-36.957023999999997</v>
      </c>
      <c r="J4">
        <v>1</v>
      </c>
    </row>
    <row r="5" spans="1:10" x14ac:dyDescent="0.25">
      <c r="A5" s="3">
        <v>4</v>
      </c>
      <c r="B5" s="3" t="s">
        <v>25</v>
      </c>
      <c r="C5" s="3">
        <v>6137</v>
      </c>
      <c r="D5" s="5">
        <v>117</v>
      </c>
      <c r="E5" s="3">
        <v>0</v>
      </c>
      <c r="F5" s="3" t="s">
        <v>791</v>
      </c>
      <c r="G5">
        <v>23.7880426551</v>
      </c>
      <c r="H5" s="1">
        <v>1.3763587085752618</v>
      </c>
      <c r="I5">
        <v>-36.975245000000001</v>
      </c>
      <c r="J5">
        <v>0</v>
      </c>
    </row>
    <row r="6" spans="1:10" x14ac:dyDescent="0.25">
      <c r="A6" s="3">
        <v>5</v>
      </c>
      <c r="B6" s="3" t="s">
        <v>26</v>
      </c>
      <c r="C6" s="3">
        <v>6186</v>
      </c>
      <c r="D6" s="5">
        <v>117</v>
      </c>
      <c r="E6" s="3">
        <v>0</v>
      </c>
      <c r="F6" s="3" t="s">
        <v>791</v>
      </c>
      <c r="G6">
        <v>30.3554776547</v>
      </c>
      <c r="H6" s="1">
        <v>1.4822370710474906</v>
      </c>
      <c r="I6">
        <v>-36.953592</v>
      </c>
      <c r="J6">
        <v>0</v>
      </c>
    </row>
    <row r="7" spans="1:10" x14ac:dyDescent="0.25">
      <c r="A7" s="3">
        <v>6</v>
      </c>
      <c r="B7" s="3" t="s">
        <v>27</v>
      </c>
      <c r="C7" s="3">
        <v>5101</v>
      </c>
      <c r="D7" s="5">
        <v>89</v>
      </c>
      <c r="E7" s="3">
        <v>1</v>
      </c>
      <c r="F7" s="3" t="s">
        <v>790</v>
      </c>
      <c r="G7">
        <v>16.4697464457</v>
      </c>
      <c r="H7" s="1">
        <v>1.2166869131903382</v>
      </c>
      <c r="I7">
        <v>-41.237194000000002</v>
      </c>
      <c r="J7">
        <v>6</v>
      </c>
    </row>
    <row r="8" spans="1:10" x14ac:dyDescent="0.25">
      <c r="A8" s="3">
        <v>7</v>
      </c>
      <c r="B8" s="3" t="s">
        <v>29</v>
      </c>
      <c r="C8" s="3">
        <v>3594</v>
      </c>
      <c r="D8" s="5">
        <v>101</v>
      </c>
      <c r="E8" s="3">
        <v>1</v>
      </c>
      <c r="F8" s="3" t="s">
        <v>790</v>
      </c>
      <c r="G8">
        <v>1136.6113149099999</v>
      </c>
      <c r="H8" s="1">
        <v>3.0556119751105388</v>
      </c>
      <c r="I8">
        <v>-45.758763999999999</v>
      </c>
      <c r="J8">
        <v>2</v>
      </c>
    </row>
    <row r="9" spans="1:10" x14ac:dyDescent="0.25">
      <c r="A9" s="3">
        <v>8</v>
      </c>
      <c r="B9" s="3" t="s">
        <v>31</v>
      </c>
      <c r="C9" s="3">
        <v>1015</v>
      </c>
      <c r="D9" s="5">
        <v>117</v>
      </c>
      <c r="E9" s="3">
        <v>0</v>
      </c>
      <c r="F9" s="3" t="s">
        <v>791</v>
      </c>
      <c r="G9">
        <v>140.64189562499999</v>
      </c>
      <c r="H9" s="1">
        <v>2.1481147113554724</v>
      </c>
      <c r="I9">
        <v>-47.204261000000002</v>
      </c>
      <c r="J9">
        <v>5</v>
      </c>
    </row>
    <row r="10" spans="1:10" x14ac:dyDescent="0.25">
      <c r="A10" s="3">
        <v>9</v>
      </c>
      <c r="B10" s="3" t="s">
        <v>36</v>
      </c>
      <c r="C10" s="3">
        <v>282</v>
      </c>
      <c r="D10" s="5">
        <v>117</v>
      </c>
      <c r="E10" s="3">
        <v>0</v>
      </c>
      <c r="F10" s="3" t="s">
        <v>791</v>
      </c>
      <c r="G10">
        <v>7603.4355839099999</v>
      </c>
      <c r="H10" s="1">
        <v>3.8810098709641707</v>
      </c>
      <c r="I10">
        <v>-41.194623</v>
      </c>
      <c r="J10">
        <v>0</v>
      </c>
    </row>
    <row r="11" spans="1:10" x14ac:dyDescent="0.25">
      <c r="A11" s="3">
        <v>10</v>
      </c>
      <c r="B11" s="3" t="s">
        <v>45</v>
      </c>
      <c r="C11" s="3">
        <v>5834</v>
      </c>
      <c r="D11" s="5">
        <v>91</v>
      </c>
      <c r="E11" s="3">
        <v>1</v>
      </c>
      <c r="F11" s="3" t="s">
        <v>790</v>
      </c>
      <c r="G11">
        <v>12.3249022992</v>
      </c>
      <c r="H11" s="1">
        <v>1.0907834852647651</v>
      </c>
      <c r="I11">
        <v>-39.833291000000003</v>
      </c>
      <c r="J11">
        <v>1</v>
      </c>
    </row>
    <row r="12" spans="1:10" x14ac:dyDescent="0.25">
      <c r="A12" s="3">
        <v>11</v>
      </c>
      <c r="B12" s="3" t="s">
        <v>47</v>
      </c>
      <c r="C12" s="3">
        <v>4131</v>
      </c>
      <c r="D12" s="5">
        <v>102</v>
      </c>
      <c r="E12" s="3">
        <v>1</v>
      </c>
      <c r="F12" s="3" t="s">
        <v>790</v>
      </c>
      <c r="G12">
        <v>461.56400644899998</v>
      </c>
      <c r="H12" s="1">
        <v>2.6642319344412955</v>
      </c>
      <c r="I12">
        <v>-45.293430000000001</v>
      </c>
      <c r="J12">
        <v>1</v>
      </c>
    </row>
    <row r="13" spans="1:10" x14ac:dyDescent="0.25">
      <c r="A13" s="3">
        <v>12</v>
      </c>
      <c r="B13" s="3" t="s">
        <v>49</v>
      </c>
      <c r="C13" s="3">
        <v>1632</v>
      </c>
      <c r="D13" s="5">
        <v>117</v>
      </c>
      <c r="E13" s="3">
        <v>0</v>
      </c>
      <c r="F13" s="3" t="s">
        <v>791</v>
      </c>
      <c r="G13">
        <v>175.33872344900001</v>
      </c>
      <c r="H13" s="1">
        <v>2.2438778403552337</v>
      </c>
      <c r="I13">
        <v>-46.908332999999999</v>
      </c>
      <c r="J13">
        <v>2</v>
      </c>
    </row>
    <row r="14" spans="1:10" x14ac:dyDescent="0.25">
      <c r="A14" s="3">
        <v>13</v>
      </c>
      <c r="B14" s="3" t="s">
        <v>52</v>
      </c>
      <c r="C14" s="3">
        <v>1141</v>
      </c>
      <c r="D14" s="5">
        <v>117</v>
      </c>
      <c r="E14" s="3">
        <v>0</v>
      </c>
      <c r="F14" s="3" t="s">
        <v>791</v>
      </c>
      <c r="G14">
        <v>5.7023120400999998</v>
      </c>
      <c r="H14" s="1">
        <v>0.75605097894777085</v>
      </c>
      <c r="I14">
        <v>-47.129666</v>
      </c>
      <c r="J14">
        <v>0</v>
      </c>
    </row>
    <row r="15" spans="1:10" x14ac:dyDescent="0.25">
      <c r="A15" s="3">
        <v>14</v>
      </c>
      <c r="B15" s="3" t="s">
        <v>53</v>
      </c>
      <c r="C15" s="3">
        <v>1124</v>
      </c>
      <c r="D15" s="5">
        <v>117</v>
      </c>
      <c r="E15" s="3">
        <v>0</v>
      </c>
      <c r="F15" s="3" t="s">
        <v>791</v>
      </c>
      <c r="G15">
        <v>22.703995063000001</v>
      </c>
      <c r="H15" s="1">
        <v>1.3561022836757626</v>
      </c>
      <c r="I15">
        <v>-47.137296999999997</v>
      </c>
      <c r="J15">
        <v>0</v>
      </c>
    </row>
    <row r="16" spans="1:10" x14ac:dyDescent="0.25">
      <c r="A16" s="3">
        <v>15</v>
      </c>
      <c r="B16" s="3" t="s">
        <v>54</v>
      </c>
      <c r="C16" s="3">
        <v>935</v>
      </c>
      <c r="D16" s="5">
        <v>106</v>
      </c>
      <c r="E16" s="3">
        <v>1</v>
      </c>
      <c r="F16" s="3" t="s">
        <v>790</v>
      </c>
      <c r="G16">
        <v>922.08082340399994</v>
      </c>
      <c r="H16" s="1">
        <v>2.9647689900557497</v>
      </c>
      <c r="I16">
        <v>-47.234597000000001</v>
      </c>
      <c r="J16">
        <v>1</v>
      </c>
    </row>
    <row r="17" spans="1:10" x14ac:dyDescent="0.25">
      <c r="A17" s="3">
        <v>16</v>
      </c>
      <c r="B17" s="3" t="s">
        <v>56</v>
      </c>
      <c r="C17" s="3">
        <v>1895</v>
      </c>
      <c r="D17" s="5">
        <v>117</v>
      </c>
      <c r="E17" s="3">
        <v>0</v>
      </c>
      <c r="F17" s="3" t="s">
        <v>791</v>
      </c>
      <c r="G17">
        <v>25.737761579299999</v>
      </c>
      <c r="H17" s="1">
        <v>1.41057077349182</v>
      </c>
      <c r="I17">
        <v>-46.768554000000002</v>
      </c>
      <c r="J17">
        <v>0</v>
      </c>
    </row>
    <row r="18" spans="1:10" x14ac:dyDescent="0.25">
      <c r="A18" s="3">
        <v>17</v>
      </c>
      <c r="B18" s="3" t="s">
        <v>57</v>
      </c>
      <c r="C18" s="3">
        <v>5127</v>
      </c>
      <c r="D18" s="5">
        <v>105</v>
      </c>
      <c r="E18" s="3">
        <v>1</v>
      </c>
      <c r="F18" s="3" t="s">
        <v>790</v>
      </c>
      <c r="G18">
        <v>395.59204702199997</v>
      </c>
      <c r="H18" s="1">
        <v>2.5972475519615958</v>
      </c>
      <c r="I18">
        <v>-41.175832999999997</v>
      </c>
      <c r="J18">
        <v>4</v>
      </c>
    </row>
    <row r="19" spans="1:10" x14ac:dyDescent="0.25">
      <c r="A19" s="3">
        <v>18</v>
      </c>
      <c r="B19" s="3" t="s">
        <v>59</v>
      </c>
      <c r="C19" s="3">
        <v>3963</v>
      </c>
      <c r="D19" s="5">
        <v>88</v>
      </c>
      <c r="E19" s="3">
        <v>1</v>
      </c>
      <c r="F19" s="3" t="s">
        <v>790</v>
      </c>
      <c r="G19">
        <v>152.87843280499999</v>
      </c>
      <c r="H19" s="1">
        <v>2.1843462220085659</v>
      </c>
      <c r="I19">
        <v>-45.579194000000001</v>
      </c>
      <c r="J19">
        <v>1</v>
      </c>
    </row>
    <row r="20" spans="1:10" x14ac:dyDescent="0.25">
      <c r="A20" s="3">
        <v>19</v>
      </c>
      <c r="B20" s="3" t="s">
        <v>61</v>
      </c>
      <c r="C20" s="3">
        <v>1236</v>
      </c>
      <c r="D20" s="5">
        <v>117</v>
      </c>
      <c r="E20" s="3">
        <v>0</v>
      </c>
      <c r="F20" s="3" t="s">
        <v>791</v>
      </c>
      <c r="G20">
        <v>10.5348947114</v>
      </c>
      <c r="H20" s="1">
        <v>1.0226301995087619</v>
      </c>
      <c r="I20">
        <v>-47.113931000000001</v>
      </c>
      <c r="J20">
        <v>1</v>
      </c>
    </row>
    <row r="21" spans="1:10" x14ac:dyDescent="0.25">
      <c r="A21" s="3">
        <v>20</v>
      </c>
      <c r="B21" s="3" t="s">
        <v>62</v>
      </c>
      <c r="C21" s="3">
        <v>1265</v>
      </c>
      <c r="D21" s="5">
        <v>117</v>
      </c>
      <c r="E21" s="3">
        <v>0</v>
      </c>
      <c r="F21" s="3" t="s">
        <v>791</v>
      </c>
      <c r="G21">
        <v>23.264131308900001</v>
      </c>
      <c r="H21" s="1">
        <v>1.366686840458593</v>
      </c>
      <c r="I21">
        <v>-47.104393999999999</v>
      </c>
      <c r="J21">
        <v>0</v>
      </c>
    </row>
    <row r="22" spans="1:10" x14ac:dyDescent="0.25">
      <c r="A22" s="3">
        <v>21</v>
      </c>
      <c r="B22" s="3" t="s">
        <v>64</v>
      </c>
      <c r="C22" s="3">
        <v>1226</v>
      </c>
      <c r="D22" s="5">
        <v>117</v>
      </c>
      <c r="E22" s="3">
        <v>0</v>
      </c>
      <c r="F22" s="3" t="s">
        <v>791</v>
      </c>
      <c r="G22">
        <v>18.567070192100001</v>
      </c>
      <c r="H22" s="1">
        <v>1.2687433792492882</v>
      </c>
      <c r="I22">
        <v>-47.116242</v>
      </c>
      <c r="J22">
        <v>1</v>
      </c>
    </row>
    <row r="23" spans="1:10" x14ac:dyDescent="0.25">
      <c r="A23" s="3">
        <v>22</v>
      </c>
      <c r="B23" s="3" t="s">
        <v>66</v>
      </c>
      <c r="C23" s="3">
        <v>5202</v>
      </c>
      <c r="D23" s="5">
        <v>117</v>
      </c>
      <c r="E23" s="3">
        <v>0</v>
      </c>
      <c r="F23" s="3" t="s">
        <v>791</v>
      </c>
      <c r="G23">
        <v>2.9247284716999999</v>
      </c>
      <c r="H23" s="1">
        <v>0.46608555290841197</v>
      </c>
      <c r="I23">
        <v>-41.103039000000003</v>
      </c>
      <c r="J23">
        <v>0</v>
      </c>
    </row>
    <row r="24" spans="1:10" x14ac:dyDescent="0.25">
      <c r="A24" s="3">
        <v>23</v>
      </c>
      <c r="B24" s="3" t="s">
        <v>67</v>
      </c>
      <c r="C24" s="3">
        <v>5173</v>
      </c>
      <c r="D24" s="5">
        <v>117</v>
      </c>
      <c r="E24" s="3">
        <v>0</v>
      </c>
      <c r="F24" s="3" t="s">
        <v>791</v>
      </c>
      <c r="G24">
        <v>7.2843992530700001</v>
      </c>
      <c r="H24" s="1">
        <v>0.86239374116644485</v>
      </c>
      <c r="I24">
        <v>-41.114699000000002</v>
      </c>
      <c r="J24">
        <v>0</v>
      </c>
    </row>
    <row r="25" spans="1:10" x14ac:dyDescent="0.25">
      <c r="A25" s="3">
        <v>24</v>
      </c>
      <c r="B25" s="3" t="s">
        <v>68</v>
      </c>
      <c r="C25" s="3">
        <v>375</v>
      </c>
      <c r="D25" s="5">
        <v>95</v>
      </c>
      <c r="E25" s="3">
        <v>1</v>
      </c>
      <c r="F25" s="3" t="s">
        <v>790</v>
      </c>
      <c r="G25">
        <v>60.373421284899997</v>
      </c>
      <c r="H25" s="1">
        <v>1.780845787466059</v>
      </c>
      <c r="I25">
        <v>-36.832110999999998</v>
      </c>
      <c r="J25">
        <v>4</v>
      </c>
    </row>
    <row r="26" spans="1:10" x14ac:dyDescent="0.25">
      <c r="A26" s="3">
        <v>25</v>
      </c>
      <c r="B26" s="3" t="s">
        <v>71</v>
      </c>
      <c r="C26" s="3">
        <v>6784</v>
      </c>
      <c r="D26" s="5">
        <v>117</v>
      </c>
      <c r="E26" s="3">
        <v>0</v>
      </c>
      <c r="F26" s="3" t="s">
        <v>791</v>
      </c>
      <c r="G26">
        <v>6.7424994460700001</v>
      </c>
      <c r="H26" s="1">
        <v>0.82882091944546987</v>
      </c>
      <c r="I26">
        <v>-36.490200000000002</v>
      </c>
      <c r="J26">
        <v>0</v>
      </c>
    </row>
    <row r="27" spans="1:10" x14ac:dyDescent="0.25">
      <c r="A27" s="3">
        <v>26</v>
      </c>
      <c r="B27" s="3" t="s">
        <v>72</v>
      </c>
      <c r="C27" s="3">
        <v>6259</v>
      </c>
      <c r="D27" s="5">
        <v>117</v>
      </c>
      <c r="E27" s="3">
        <v>0</v>
      </c>
      <c r="F27" s="3" t="s">
        <v>791</v>
      </c>
      <c r="G27">
        <v>1.1787716079599999</v>
      </c>
      <c r="H27" s="1">
        <v>7.1429666832792615E-2</v>
      </c>
      <c r="I27">
        <v>-36.868504999999999</v>
      </c>
      <c r="J27">
        <v>0</v>
      </c>
    </row>
    <row r="28" spans="1:10" x14ac:dyDescent="0.25">
      <c r="A28" s="3">
        <v>27</v>
      </c>
      <c r="B28" s="3" t="s">
        <v>73</v>
      </c>
      <c r="C28" s="3">
        <v>8603</v>
      </c>
      <c r="D28" s="5">
        <v>117</v>
      </c>
      <c r="E28" s="3">
        <v>0</v>
      </c>
      <c r="F28" s="3" t="s">
        <v>791</v>
      </c>
      <c r="G28">
        <v>8.5429770568300007</v>
      </c>
      <c r="H28" s="1">
        <v>0.93160924001560064</v>
      </c>
      <c r="I28">
        <v>-34.976596999999998</v>
      </c>
      <c r="J28">
        <v>1</v>
      </c>
    </row>
    <row r="29" spans="1:10" x14ac:dyDescent="0.25">
      <c r="A29" s="3">
        <v>28</v>
      </c>
      <c r="B29" s="3" t="s">
        <v>75</v>
      </c>
      <c r="C29" s="3">
        <v>8549</v>
      </c>
      <c r="D29" s="5">
        <v>117</v>
      </c>
      <c r="E29" s="3">
        <v>0</v>
      </c>
      <c r="F29" s="3" t="s">
        <v>791</v>
      </c>
      <c r="G29">
        <v>6.2212751374200002</v>
      </c>
      <c r="H29" s="1">
        <v>0.79387940854745664</v>
      </c>
      <c r="I29">
        <v>-34.982008999999998</v>
      </c>
      <c r="J29">
        <v>0</v>
      </c>
    </row>
    <row r="30" spans="1:10" x14ac:dyDescent="0.25">
      <c r="A30" s="3">
        <v>29</v>
      </c>
      <c r="B30" s="3" t="s">
        <v>76</v>
      </c>
      <c r="C30" s="3">
        <v>8387</v>
      </c>
      <c r="D30" s="5">
        <v>117</v>
      </c>
      <c r="E30" s="3">
        <v>0</v>
      </c>
      <c r="F30" s="3" t="s">
        <v>791</v>
      </c>
      <c r="G30">
        <v>5.4160352842000004</v>
      </c>
      <c r="H30" s="1">
        <v>0.73368148501302644</v>
      </c>
      <c r="I30">
        <v>-35.000861999999998</v>
      </c>
      <c r="J30">
        <v>0</v>
      </c>
    </row>
    <row r="31" spans="1:10" x14ac:dyDescent="0.25">
      <c r="A31" s="3">
        <v>30</v>
      </c>
      <c r="B31" s="3" t="s">
        <v>77</v>
      </c>
      <c r="C31" s="3">
        <v>8277</v>
      </c>
      <c r="D31" s="5">
        <v>117</v>
      </c>
      <c r="E31" s="3">
        <v>0</v>
      </c>
      <c r="F31" s="3" t="s">
        <v>791</v>
      </c>
      <c r="G31">
        <v>45.912215235799998</v>
      </c>
      <c r="H31" s="1">
        <v>1.6619282477099147</v>
      </c>
      <c r="I31">
        <v>-35.032496999999999</v>
      </c>
      <c r="J31">
        <v>0</v>
      </c>
    </row>
    <row r="32" spans="1:10" x14ac:dyDescent="0.25">
      <c r="A32" s="3">
        <v>31</v>
      </c>
      <c r="B32" s="3" t="s">
        <v>78</v>
      </c>
      <c r="C32" s="3">
        <v>8537</v>
      </c>
      <c r="D32" s="5">
        <v>117</v>
      </c>
      <c r="E32" s="3">
        <v>0</v>
      </c>
      <c r="F32" s="3" t="s">
        <v>791</v>
      </c>
      <c r="G32">
        <v>382.08494452399998</v>
      </c>
      <c r="H32" s="1">
        <v>2.5821599253121525</v>
      </c>
      <c r="I32">
        <v>-35.000081000000002</v>
      </c>
      <c r="J32">
        <v>0</v>
      </c>
    </row>
    <row r="33" spans="1:10" x14ac:dyDescent="0.25">
      <c r="A33" s="3">
        <v>32</v>
      </c>
      <c r="B33" s="3" t="s">
        <v>80</v>
      </c>
      <c r="C33" s="3">
        <v>8615</v>
      </c>
      <c r="D33" s="5">
        <v>117</v>
      </c>
      <c r="E33" s="3">
        <v>0</v>
      </c>
      <c r="F33" s="3" t="s">
        <v>791</v>
      </c>
      <c r="G33">
        <v>45.653095137100003</v>
      </c>
      <c r="H33" s="1">
        <v>1.6594702266763621</v>
      </c>
      <c r="I33">
        <v>-34.971369000000003</v>
      </c>
      <c r="J33">
        <v>4</v>
      </c>
    </row>
    <row r="34" spans="1:10" x14ac:dyDescent="0.25">
      <c r="A34" s="3">
        <v>33</v>
      </c>
      <c r="B34" s="3" t="s">
        <v>81</v>
      </c>
      <c r="C34" s="3">
        <v>8587</v>
      </c>
      <c r="D34" s="5">
        <v>117</v>
      </c>
      <c r="E34" s="3">
        <v>0</v>
      </c>
      <c r="F34" s="3" t="s">
        <v>791</v>
      </c>
      <c r="G34">
        <v>13.0064776996</v>
      </c>
      <c r="H34" s="1">
        <v>1.1141597006553046</v>
      </c>
      <c r="I34">
        <v>-34.975611000000001</v>
      </c>
      <c r="J34">
        <v>1</v>
      </c>
    </row>
    <row r="35" spans="1:10" x14ac:dyDescent="0.25">
      <c r="A35" s="3">
        <v>34</v>
      </c>
      <c r="B35" s="3" t="s">
        <v>83</v>
      </c>
      <c r="C35" s="3">
        <v>8595</v>
      </c>
      <c r="D35" s="5">
        <v>117</v>
      </c>
      <c r="E35" s="3">
        <v>0</v>
      </c>
      <c r="F35" s="3" t="s">
        <v>791</v>
      </c>
      <c r="G35">
        <v>15.3132446295</v>
      </c>
      <c r="H35" s="1">
        <v>1.1850672204429855</v>
      </c>
      <c r="I35">
        <v>-34.975917000000003</v>
      </c>
      <c r="J35">
        <v>1</v>
      </c>
    </row>
    <row r="36" spans="1:10" x14ac:dyDescent="0.25">
      <c r="A36" s="3">
        <v>35</v>
      </c>
      <c r="B36" s="3" t="s">
        <v>85</v>
      </c>
      <c r="C36" s="3">
        <v>2179</v>
      </c>
      <c r="D36" s="5">
        <v>97</v>
      </c>
      <c r="E36" s="3">
        <v>1</v>
      </c>
      <c r="F36" s="3" t="s">
        <v>790</v>
      </c>
      <c r="G36">
        <v>103.38906565800001</v>
      </c>
      <c r="H36" s="1">
        <v>2.0144746105616416</v>
      </c>
      <c r="I36">
        <v>-46.45675</v>
      </c>
      <c r="J36">
        <v>1</v>
      </c>
    </row>
    <row r="37" spans="1:10" x14ac:dyDescent="0.25">
      <c r="A37" s="3">
        <v>36</v>
      </c>
      <c r="B37" s="3" t="s">
        <v>87</v>
      </c>
      <c r="C37" s="3">
        <v>2781</v>
      </c>
      <c r="D37" s="5">
        <v>101</v>
      </c>
      <c r="E37" s="3">
        <v>1</v>
      </c>
      <c r="F37" s="3" t="s">
        <v>790</v>
      </c>
      <c r="G37">
        <v>511.65258127499999</v>
      </c>
      <c r="H37" s="1">
        <v>2.7089751694738493</v>
      </c>
      <c r="I37">
        <v>-46.052500000000002</v>
      </c>
      <c r="J37">
        <v>2</v>
      </c>
    </row>
    <row r="38" spans="1:10" x14ac:dyDescent="0.25">
      <c r="A38" s="3">
        <v>37</v>
      </c>
      <c r="B38" s="3" t="s">
        <v>89</v>
      </c>
      <c r="C38" s="3">
        <v>5491</v>
      </c>
      <c r="D38" s="5">
        <v>94</v>
      </c>
      <c r="E38" s="3">
        <v>1</v>
      </c>
      <c r="F38" s="3" t="s">
        <v>790</v>
      </c>
      <c r="G38">
        <v>185.351291909</v>
      </c>
      <c r="H38" s="1">
        <v>2.2679956174332623</v>
      </c>
      <c r="I38">
        <v>-40.900930000000002</v>
      </c>
      <c r="J38">
        <v>4</v>
      </c>
    </row>
    <row r="39" spans="1:10" x14ac:dyDescent="0.25">
      <c r="A39" s="3">
        <v>38</v>
      </c>
      <c r="B39" s="3" t="s">
        <v>91</v>
      </c>
      <c r="C39" s="3">
        <v>5479</v>
      </c>
      <c r="D39" s="5">
        <v>94</v>
      </c>
      <c r="E39" s="3">
        <v>1</v>
      </c>
      <c r="F39" s="3" t="s">
        <v>790</v>
      </c>
      <c r="G39">
        <v>86.1675398358</v>
      </c>
      <c r="H39" s="1">
        <v>1.9353436936071848</v>
      </c>
      <c r="I39">
        <v>-40.894179999999999</v>
      </c>
      <c r="J39">
        <v>3</v>
      </c>
    </row>
    <row r="40" spans="1:10" x14ac:dyDescent="0.25">
      <c r="A40" s="3">
        <v>39</v>
      </c>
      <c r="B40" s="3" t="s">
        <v>93</v>
      </c>
      <c r="C40" s="3">
        <v>7379</v>
      </c>
      <c r="D40" s="5">
        <v>97</v>
      </c>
      <c r="E40" s="3">
        <v>1</v>
      </c>
      <c r="F40" s="3" t="s">
        <v>790</v>
      </c>
      <c r="G40">
        <v>76.819562535900005</v>
      </c>
      <c r="H40" s="1">
        <v>1.8854718296608988</v>
      </c>
      <c r="I40">
        <v>-35.889194000000003</v>
      </c>
      <c r="J40">
        <v>2</v>
      </c>
    </row>
    <row r="41" spans="1:10" x14ac:dyDescent="0.25">
      <c r="A41" s="3">
        <v>40</v>
      </c>
      <c r="B41" s="3" t="s">
        <v>95</v>
      </c>
      <c r="C41" s="3">
        <v>7391</v>
      </c>
      <c r="D41" s="5">
        <v>94</v>
      </c>
      <c r="E41" s="3">
        <v>1</v>
      </c>
      <c r="F41" s="3" t="s">
        <v>790</v>
      </c>
      <c r="G41">
        <v>145.703268678</v>
      </c>
      <c r="H41" s="1">
        <v>2.1634692947548579</v>
      </c>
      <c r="I41">
        <v>-35.890236000000002</v>
      </c>
      <c r="J41">
        <v>2</v>
      </c>
    </row>
    <row r="42" spans="1:10" x14ac:dyDescent="0.25">
      <c r="A42" s="3">
        <v>41</v>
      </c>
      <c r="B42" s="3" t="s">
        <v>97</v>
      </c>
      <c r="C42" s="3">
        <v>7404</v>
      </c>
      <c r="D42" s="5">
        <v>117</v>
      </c>
      <c r="E42" s="3">
        <v>0</v>
      </c>
      <c r="F42" s="3" t="s">
        <v>791</v>
      </c>
      <c r="G42">
        <v>3.3151011273100002</v>
      </c>
      <c r="H42" s="1">
        <v>0.52049678111569997</v>
      </c>
      <c r="I42">
        <v>-35.838574999999999</v>
      </c>
      <c r="J42">
        <v>0</v>
      </c>
    </row>
    <row r="43" spans="1:10" x14ac:dyDescent="0.25">
      <c r="A43" s="3">
        <v>42</v>
      </c>
      <c r="B43" s="3" t="s">
        <v>99</v>
      </c>
      <c r="C43" s="3">
        <v>7395</v>
      </c>
      <c r="D43" s="5">
        <v>117</v>
      </c>
      <c r="E43" s="3">
        <v>0</v>
      </c>
      <c r="F43" s="3" t="s">
        <v>791</v>
      </c>
      <c r="G43">
        <v>2.6605997234499998</v>
      </c>
      <c r="H43" s="1">
        <v>0.42497954160405643</v>
      </c>
      <c r="I43">
        <v>-35.884017</v>
      </c>
      <c r="J43">
        <v>0</v>
      </c>
    </row>
    <row r="44" spans="1:10" x14ac:dyDescent="0.25">
      <c r="A44" s="3">
        <v>43</v>
      </c>
      <c r="B44" s="3" t="s">
        <v>100</v>
      </c>
      <c r="C44" s="3">
        <v>7366</v>
      </c>
      <c r="D44" s="5">
        <v>93</v>
      </c>
      <c r="E44" s="3">
        <v>1</v>
      </c>
      <c r="F44" s="3" t="s">
        <v>790</v>
      </c>
      <c r="G44">
        <v>98.940972594599998</v>
      </c>
      <c r="H44" s="1">
        <v>1.9953761751851447</v>
      </c>
      <c r="I44">
        <v>-35.889830000000003</v>
      </c>
      <c r="J44">
        <v>2</v>
      </c>
    </row>
    <row r="45" spans="1:10" x14ac:dyDescent="0.25">
      <c r="A45" s="3">
        <v>44</v>
      </c>
      <c r="B45" s="3" t="s">
        <v>102</v>
      </c>
      <c r="C45" s="3">
        <v>2596</v>
      </c>
      <c r="D45" s="5">
        <v>117</v>
      </c>
      <c r="E45" s="3">
        <v>0</v>
      </c>
      <c r="F45" s="3" t="s">
        <v>791</v>
      </c>
      <c r="G45">
        <v>1195.1882779299999</v>
      </c>
      <c r="H45" s="1">
        <v>3.0774363250542534</v>
      </c>
      <c r="I45">
        <v>-46.119596999999999</v>
      </c>
      <c r="J45">
        <v>3</v>
      </c>
    </row>
    <row r="46" spans="1:10" x14ac:dyDescent="0.25">
      <c r="A46" s="3">
        <v>45</v>
      </c>
      <c r="B46" s="3" t="s">
        <v>104</v>
      </c>
      <c r="C46" s="3">
        <v>1868</v>
      </c>
      <c r="D46" s="5">
        <v>97</v>
      </c>
      <c r="E46" s="3">
        <v>1</v>
      </c>
      <c r="F46" s="3" t="s">
        <v>790</v>
      </c>
      <c r="G46">
        <v>1529.9300975399999</v>
      </c>
      <c r="H46" s="1">
        <v>3.1846715883691199</v>
      </c>
      <c r="I46">
        <v>-46.772540999999997</v>
      </c>
      <c r="J46">
        <v>3</v>
      </c>
    </row>
    <row r="47" spans="1:10" x14ac:dyDescent="0.25">
      <c r="A47" s="3">
        <v>46</v>
      </c>
      <c r="B47" s="3" t="s">
        <v>106</v>
      </c>
      <c r="C47" s="3">
        <v>8684</v>
      </c>
      <c r="D47" s="5">
        <v>117</v>
      </c>
      <c r="E47" s="3">
        <v>0</v>
      </c>
      <c r="F47" s="3" t="s">
        <v>791</v>
      </c>
      <c r="G47">
        <v>6.9751870447300002</v>
      </c>
      <c r="H47" s="1">
        <v>0.84355585802519706</v>
      </c>
      <c r="I47">
        <v>-34.953211000000003</v>
      </c>
      <c r="J47">
        <v>1</v>
      </c>
    </row>
    <row r="48" spans="1:10" x14ac:dyDescent="0.25">
      <c r="A48" s="3">
        <v>47</v>
      </c>
      <c r="B48" s="3" t="s">
        <v>108</v>
      </c>
      <c r="C48" s="3">
        <v>3753</v>
      </c>
      <c r="D48" s="5">
        <v>117</v>
      </c>
      <c r="E48" s="3">
        <v>0</v>
      </c>
      <c r="F48" s="3" t="s">
        <v>791</v>
      </c>
      <c r="G48">
        <v>1778.96358459</v>
      </c>
      <c r="H48" s="1">
        <v>3.2501670581606619</v>
      </c>
      <c r="I48">
        <v>-35.884017</v>
      </c>
      <c r="J48">
        <v>0</v>
      </c>
    </row>
    <row r="49" spans="1:10" x14ac:dyDescent="0.25">
      <c r="A49" s="3">
        <v>48</v>
      </c>
      <c r="B49" s="3" t="s">
        <v>110</v>
      </c>
      <c r="C49" s="3">
        <v>2742</v>
      </c>
      <c r="D49" s="5">
        <v>117</v>
      </c>
      <c r="E49" s="3">
        <v>0</v>
      </c>
      <c r="F49" s="3" t="s">
        <v>791</v>
      </c>
      <c r="G49">
        <v>4.5249743686299997</v>
      </c>
      <c r="H49" s="1">
        <v>0.65561612352043064</v>
      </c>
      <c r="I49">
        <v>-46.066910999999998</v>
      </c>
      <c r="J49">
        <v>0</v>
      </c>
    </row>
    <row r="50" spans="1:10" x14ac:dyDescent="0.25">
      <c r="A50" s="3">
        <v>49</v>
      </c>
      <c r="B50" s="3" t="s">
        <v>111</v>
      </c>
      <c r="C50" s="3">
        <v>2721</v>
      </c>
      <c r="D50" s="5">
        <v>117</v>
      </c>
      <c r="E50" s="3">
        <v>0</v>
      </c>
      <c r="F50" s="3" t="s">
        <v>791</v>
      </c>
      <c r="G50">
        <v>26.2688041346</v>
      </c>
      <c r="H50" s="1">
        <v>1.419440302341997</v>
      </c>
      <c r="I50">
        <v>-46.074143999999997</v>
      </c>
      <c r="J50">
        <v>0</v>
      </c>
    </row>
    <row r="51" spans="1:10" x14ac:dyDescent="0.25">
      <c r="A51" s="3">
        <v>50</v>
      </c>
      <c r="B51" s="3" t="s">
        <v>112</v>
      </c>
      <c r="C51" s="3">
        <v>3420</v>
      </c>
      <c r="D51" s="5">
        <v>117</v>
      </c>
      <c r="E51" s="3">
        <v>0</v>
      </c>
      <c r="F51" s="3" t="s">
        <v>791</v>
      </c>
      <c r="G51">
        <v>9.2809553043000008</v>
      </c>
      <c r="H51" s="1">
        <v>0.96759268117931196</v>
      </c>
      <c r="I51">
        <v>-45.791521000000003</v>
      </c>
      <c r="J51">
        <v>0</v>
      </c>
    </row>
    <row r="52" spans="1:10" x14ac:dyDescent="0.25">
      <c r="A52" s="3">
        <v>51</v>
      </c>
      <c r="B52" s="3" t="s">
        <v>113</v>
      </c>
      <c r="C52" s="3">
        <v>3444</v>
      </c>
      <c r="D52" s="5">
        <v>117</v>
      </c>
      <c r="E52" s="3">
        <v>0</v>
      </c>
      <c r="F52" s="3" t="s">
        <v>791</v>
      </c>
      <c r="G52">
        <v>12.077590046399999</v>
      </c>
      <c r="H52" s="1">
        <v>1.0819802841224448</v>
      </c>
      <c r="I52">
        <v>-45.786610000000003</v>
      </c>
      <c r="J52">
        <v>0</v>
      </c>
    </row>
    <row r="53" spans="1:10" x14ac:dyDescent="0.25">
      <c r="A53" s="3">
        <v>52</v>
      </c>
      <c r="B53" s="3" t="s">
        <v>114</v>
      </c>
      <c r="C53" s="3">
        <v>6851</v>
      </c>
      <c r="D53" s="5">
        <v>93</v>
      </c>
      <c r="E53" s="3">
        <v>1</v>
      </c>
      <c r="F53" s="3" t="s">
        <v>790</v>
      </c>
      <c r="G53">
        <v>169.33128633699999</v>
      </c>
      <c r="H53" s="1">
        <v>2.2287372075371774</v>
      </c>
      <c r="I53">
        <v>-36.436680000000003</v>
      </c>
      <c r="J53">
        <v>3</v>
      </c>
    </row>
    <row r="54" spans="1:10" x14ac:dyDescent="0.25">
      <c r="A54" s="3">
        <v>53</v>
      </c>
      <c r="B54" s="3" t="s">
        <v>116</v>
      </c>
      <c r="C54" s="3">
        <v>2017</v>
      </c>
      <c r="D54" s="5">
        <v>117</v>
      </c>
      <c r="E54" s="3">
        <v>0</v>
      </c>
      <c r="F54" s="3" t="s">
        <v>791</v>
      </c>
      <c r="G54">
        <v>18.8887008333</v>
      </c>
      <c r="H54" s="1">
        <v>1.2762020881318905</v>
      </c>
      <c r="I54">
        <v>-46.650790000000001</v>
      </c>
      <c r="J54">
        <v>0</v>
      </c>
    </row>
    <row r="55" spans="1:10" x14ac:dyDescent="0.25">
      <c r="A55" s="3">
        <v>54</v>
      </c>
      <c r="B55" s="3" t="s">
        <v>117</v>
      </c>
      <c r="C55" s="3">
        <v>311</v>
      </c>
      <c r="D55" s="5">
        <v>117</v>
      </c>
      <c r="E55" s="3">
        <v>0</v>
      </c>
      <c r="F55" s="3" t="s">
        <v>791</v>
      </c>
      <c r="G55">
        <v>16528.5255511</v>
      </c>
      <c r="H55" s="1">
        <v>4.2182341134878616</v>
      </c>
      <c r="I55">
        <v>-40.826459999999997</v>
      </c>
      <c r="J55">
        <v>0</v>
      </c>
    </row>
    <row r="56" spans="1:10" x14ac:dyDescent="0.25">
      <c r="A56" s="3">
        <v>55</v>
      </c>
      <c r="B56" s="3" t="s">
        <v>119</v>
      </c>
      <c r="C56" s="3">
        <v>5984</v>
      </c>
      <c r="D56" s="5">
        <v>97</v>
      </c>
      <c r="E56" s="3">
        <v>1</v>
      </c>
      <c r="F56" s="3" t="s">
        <v>790</v>
      </c>
      <c r="G56">
        <v>12.961934727599999</v>
      </c>
      <c r="H56" s="1">
        <v>1.1126698301464089</v>
      </c>
      <c r="I56">
        <v>-37.691096999999999</v>
      </c>
      <c r="J56">
        <v>2</v>
      </c>
    </row>
    <row r="57" spans="1:10" x14ac:dyDescent="0.25">
      <c r="A57" s="3">
        <v>56</v>
      </c>
      <c r="B57" s="3" t="s">
        <v>121</v>
      </c>
      <c r="C57" s="3">
        <v>1741</v>
      </c>
      <c r="D57" s="5">
        <v>117</v>
      </c>
      <c r="E57" s="3">
        <v>0</v>
      </c>
      <c r="F57" s="3" t="s">
        <v>791</v>
      </c>
      <c r="G57">
        <v>45.975210285300001</v>
      </c>
      <c r="H57" s="1">
        <v>1.6625237243274409</v>
      </c>
      <c r="I57">
        <v>-46.834651999999998</v>
      </c>
      <c r="J57">
        <v>0</v>
      </c>
    </row>
    <row r="58" spans="1:10" x14ac:dyDescent="0.25">
      <c r="A58" s="3">
        <v>57</v>
      </c>
      <c r="B58" s="3" t="s">
        <v>123</v>
      </c>
      <c r="C58" s="3">
        <v>4271</v>
      </c>
      <c r="D58" s="5">
        <v>117</v>
      </c>
      <c r="E58" s="3">
        <v>0</v>
      </c>
      <c r="F58" s="3" t="s">
        <v>791</v>
      </c>
      <c r="G58">
        <v>6.4889385338699999</v>
      </c>
      <c r="H58" s="1">
        <v>0.81217366034653116</v>
      </c>
      <c r="I58">
        <v>-45.098303999999999</v>
      </c>
      <c r="J58">
        <v>0</v>
      </c>
    </row>
    <row r="59" spans="1:10" x14ac:dyDescent="0.25">
      <c r="A59" s="3">
        <v>58</v>
      </c>
      <c r="B59" s="3" t="s">
        <v>124</v>
      </c>
      <c r="C59" s="3">
        <v>4065</v>
      </c>
      <c r="D59" s="5">
        <v>117</v>
      </c>
      <c r="E59" s="3">
        <v>0</v>
      </c>
      <c r="F59" s="3" t="s">
        <v>791</v>
      </c>
      <c r="G59">
        <v>66.036444605200003</v>
      </c>
      <c r="H59" s="1">
        <v>1.8197836828537988</v>
      </c>
      <c r="I59">
        <v>-45.419034000000003</v>
      </c>
      <c r="J59">
        <v>0</v>
      </c>
    </row>
    <row r="60" spans="1:10" x14ac:dyDescent="0.25">
      <c r="A60" s="3">
        <v>59</v>
      </c>
      <c r="B60" s="3" t="s">
        <v>126</v>
      </c>
      <c r="C60" s="3">
        <v>209</v>
      </c>
      <c r="D60" s="5">
        <v>117</v>
      </c>
      <c r="E60" s="3">
        <v>0</v>
      </c>
      <c r="F60" s="3" t="s">
        <v>791</v>
      </c>
      <c r="G60">
        <v>38.488530024399999</v>
      </c>
      <c r="H60" s="1">
        <v>1.5853313245920562</v>
      </c>
      <c r="I60">
        <v>-45.595717999999998</v>
      </c>
      <c r="J60">
        <v>0</v>
      </c>
    </row>
    <row r="61" spans="1:10" x14ac:dyDescent="0.25">
      <c r="A61" s="3">
        <v>60</v>
      </c>
      <c r="B61" s="3" t="s">
        <v>128</v>
      </c>
      <c r="C61" s="3">
        <v>929</v>
      </c>
      <c r="D61" s="5">
        <v>117</v>
      </c>
      <c r="E61" s="3">
        <v>0</v>
      </c>
      <c r="F61" s="3" t="s">
        <v>791</v>
      </c>
      <c r="G61">
        <v>16.803837110900002</v>
      </c>
      <c r="H61" s="1">
        <v>1.2254084630242406</v>
      </c>
      <c r="I61">
        <v>-47.239415999999999</v>
      </c>
      <c r="J61">
        <v>0</v>
      </c>
    </row>
    <row r="62" spans="1:10" x14ac:dyDescent="0.25">
      <c r="A62" s="3">
        <v>61</v>
      </c>
      <c r="B62" s="3" t="s">
        <v>129</v>
      </c>
      <c r="C62" s="3">
        <v>1533</v>
      </c>
      <c r="D62" s="5">
        <v>117</v>
      </c>
      <c r="E62" s="3">
        <v>0</v>
      </c>
      <c r="F62" s="3" t="s">
        <v>791</v>
      </c>
      <c r="G62">
        <v>70.576195750500005</v>
      </c>
      <c r="H62" s="1">
        <v>1.8486582449974143</v>
      </c>
      <c r="I62">
        <v>-46.944012000000001</v>
      </c>
      <c r="J62">
        <v>1</v>
      </c>
    </row>
    <row r="63" spans="1:10" x14ac:dyDescent="0.25">
      <c r="A63" s="3">
        <v>62</v>
      </c>
      <c r="B63" s="3" t="s">
        <v>131</v>
      </c>
      <c r="C63" s="3">
        <v>4073</v>
      </c>
      <c r="D63" s="5">
        <v>117</v>
      </c>
      <c r="E63" s="3">
        <v>0</v>
      </c>
      <c r="F63" s="3" t="s">
        <v>791</v>
      </c>
      <c r="G63">
        <v>12.3324054544</v>
      </c>
      <c r="H63" s="1">
        <v>1.0910477946559902</v>
      </c>
      <c r="I63">
        <v>-45.392938999999998</v>
      </c>
      <c r="J63">
        <v>0</v>
      </c>
    </row>
    <row r="64" spans="1:10" x14ac:dyDescent="0.25">
      <c r="A64" s="3">
        <v>63</v>
      </c>
      <c r="B64" s="3" t="s">
        <v>132</v>
      </c>
      <c r="C64" s="3">
        <v>3552</v>
      </c>
      <c r="D64" s="5">
        <v>117</v>
      </c>
      <c r="E64" s="3">
        <v>0</v>
      </c>
      <c r="F64" s="3" t="s">
        <v>791</v>
      </c>
      <c r="G64">
        <v>22.507637107899999</v>
      </c>
      <c r="H64" s="1">
        <v>1.3523299043801662</v>
      </c>
      <c r="I64">
        <v>-45.758426</v>
      </c>
      <c r="J64">
        <v>0</v>
      </c>
    </row>
    <row r="65" spans="1:10" x14ac:dyDescent="0.25">
      <c r="A65" s="3">
        <v>64</v>
      </c>
      <c r="B65" s="3" t="s">
        <v>133</v>
      </c>
      <c r="C65" s="3">
        <v>8585</v>
      </c>
      <c r="D65" s="5">
        <v>117</v>
      </c>
      <c r="E65" s="3">
        <v>0</v>
      </c>
      <c r="F65" s="3" t="s">
        <v>791</v>
      </c>
      <c r="G65">
        <v>34.5264712914</v>
      </c>
      <c r="H65" s="1">
        <v>1.5381521944229113</v>
      </c>
      <c r="I65">
        <v>-34.978400000000001</v>
      </c>
      <c r="J65">
        <v>0</v>
      </c>
    </row>
    <row r="66" spans="1:10" x14ac:dyDescent="0.25">
      <c r="A66" s="3">
        <v>65</v>
      </c>
      <c r="B66" s="3" t="s">
        <v>135</v>
      </c>
      <c r="C66" s="3">
        <v>5369</v>
      </c>
      <c r="D66" s="5">
        <v>117</v>
      </c>
      <c r="E66" s="3">
        <v>0</v>
      </c>
      <c r="F66" s="3" t="s">
        <v>791</v>
      </c>
      <c r="G66">
        <v>766.795138812</v>
      </c>
      <c r="H66" s="1">
        <v>2.8846793509537871</v>
      </c>
      <c r="I66">
        <v>-40.966948000000002</v>
      </c>
      <c r="J66">
        <v>0</v>
      </c>
    </row>
    <row r="67" spans="1:10" x14ac:dyDescent="0.25">
      <c r="A67" s="3">
        <v>66</v>
      </c>
      <c r="B67" s="3" t="s">
        <v>137</v>
      </c>
      <c r="C67" s="3">
        <v>2836</v>
      </c>
      <c r="D67" s="5">
        <v>117</v>
      </c>
      <c r="E67" s="3">
        <v>0</v>
      </c>
      <c r="F67" s="3" t="s">
        <v>791</v>
      </c>
      <c r="G67">
        <v>6.4992413968599996</v>
      </c>
      <c r="H67" s="1">
        <v>0.81286266796834417</v>
      </c>
      <c r="I67">
        <v>-46.032316999999999</v>
      </c>
      <c r="J67">
        <v>0</v>
      </c>
    </row>
    <row r="68" spans="1:10" x14ac:dyDescent="0.25">
      <c r="A68" s="3">
        <v>67</v>
      </c>
      <c r="B68" s="3" t="s">
        <v>138</v>
      </c>
      <c r="C68" s="3">
        <v>3927</v>
      </c>
      <c r="D68" s="5">
        <v>117</v>
      </c>
      <c r="E68" s="3">
        <v>0</v>
      </c>
      <c r="F68" s="3" t="s">
        <v>791</v>
      </c>
      <c r="G68">
        <v>24.7419970242</v>
      </c>
      <c r="H68" s="1">
        <v>1.3934347503289903</v>
      </c>
      <c r="I68">
        <v>-45.600758999999996</v>
      </c>
      <c r="J68">
        <v>0</v>
      </c>
    </row>
    <row r="69" spans="1:10" x14ac:dyDescent="0.25">
      <c r="A69" s="3">
        <v>68</v>
      </c>
      <c r="B69" s="3" t="s">
        <v>138</v>
      </c>
      <c r="C69" s="3">
        <v>3928</v>
      </c>
      <c r="D69" s="5">
        <v>117</v>
      </c>
      <c r="E69" s="3">
        <v>0</v>
      </c>
      <c r="F69" s="3" t="s">
        <v>791</v>
      </c>
      <c r="G69">
        <v>5.8255971925600001</v>
      </c>
      <c r="H69" s="1">
        <v>0.76534045229709291</v>
      </c>
      <c r="I69">
        <v>-45.5991</v>
      </c>
      <c r="J69">
        <v>0</v>
      </c>
    </row>
    <row r="70" spans="1:10" x14ac:dyDescent="0.25">
      <c r="A70" s="3">
        <v>69</v>
      </c>
      <c r="B70" s="3" t="s">
        <v>138</v>
      </c>
      <c r="C70" s="3">
        <v>3933</v>
      </c>
      <c r="D70" s="5">
        <v>117</v>
      </c>
      <c r="E70" s="3">
        <v>0</v>
      </c>
      <c r="F70" s="3" t="s">
        <v>791</v>
      </c>
      <c r="G70">
        <v>19.547531966600001</v>
      </c>
      <c r="H70" s="1">
        <v>1.2910919320158252</v>
      </c>
      <c r="I70">
        <v>-45.596294</v>
      </c>
      <c r="J70">
        <v>0</v>
      </c>
    </row>
    <row r="71" spans="1:10" x14ac:dyDescent="0.25">
      <c r="A71" s="3">
        <v>70</v>
      </c>
      <c r="B71" s="3" t="s">
        <v>138</v>
      </c>
      <c r="C71" s="3">
        <v>3929</v>
      </c>
      <c r="D71" s="5">
        <v>117</v>
      </c>
      <c r="E71" s="3">
        <v>0</v>
      </c>
      <c r="F71" s="3" t="s">
        <v>791</v>
      </c>
      <c r="G71">
        <v>4.5692678312000004</v>
      </c>
      <c r="H71" s="1">
        <v>0.65984661531181166</v>
      </c>
      <c r="I71">
        <v>-45.598663999999999</v>
      </c>
      <c r="J71">
        <v>0</v>
      </c>
    </row>
    <row r="72" spans="1:10" x14ac:dyDescent="0.25">
      <c r="A72" s="3">
        <v>71</v>
      </c>
      <c r="B72" s="3" t="s">
        <v>141</v>
      </c>
      <c r="C72" s="3">
        <v>6948</v>
      </c>
      <c r="D72" s="5">
        <v>117</v>
      </c>
      <c r="E72" s="3">
        <v>0</v>
      </c>
      <c r="F72" s="3" t="s">
        <v>791</v>
      </c>
      <c r="G72">
        <v>13.381326118800001</v>
      </c>
      <c r="H72" s="1">
        <v>1.1264991551013466</v>
      </c>
      <c r="I72">
        <v>-36.265861000000001</v>
      </c>
      <c r="J72">
        <v>2</v>
      </c>
    </row>
    <row r="73" spans="1:10" x14ac:dyDescent="0.25">
      <c r="A73" s="3">
        <v>72</v>
      </c>
      <c r="B73" s="3" t="s">
        <v>143</v>
      </c>
      <c r="C73" s="3">
        <v>1545</v>
      </c>
      <c r="D73" s="5">
        <v>117</v>
      </c>
      <c r="E73" s="3">
        <v>0</v>
      </c>
      <c r="F73" s="3" t="s">
        <v>791</v>
      </c>
      <c r="G73">
        <v>10.1930582754</v>
      </c>
      <c r="H73" s="1">
        <v>1.0083045071524805</v>
      </c>
      <c r="I73">
        <v>-46.957366</v>
      </c>
      <c r="J73">
        <v>0</v>
      </c>
    </row>
    <row r="74" spans="1:10" x14ac:dyDescent="0.25">
      <c r="A74" s="3">
        <v>73</v>
      </c>
      <c r="B74" s="3" t="s">
        <v>144</v>
      </c>
      <c r="C74" s="3">
        <v>2952</v>
      </c>
      <c r="D74" s="5">
        <v>117</v>
      </c>
      <c r="E74" s="3">
        <v>0</v>
      </c>
      <c r="F74" s="3" t="s">
        <v>791</v>
      </c>
      <c r="G74">
        <v>740.23380537699995</v>
      </c>
      <c r="H74" s="1">
        <v>2.8693689147950883</v>
      </c>
      <c r="I74">
        <v>-45.991791999999997</v>
      </c>
      <c r="J74">
        <v>1</v>
      </c>
    </row>
    <row r="75" spans="1:10" x14ac:dyDescent="0.25">
      <c r="A75" s="3">
        <v>74</v>
      </c>
      <c r="B75" s="3" t="s">
        <v>145</v>
      </c>
      <c r="C75" s="3">
        <v>1901</v>
      </c>
      <c r="D75" s="5">
        <v>117</v>
      </c>
      <c r="E75" s="3">
        <v>0</v>
      </c>
      <c r="F75" s="3" t="s">
        <v>791</v>
      </c>
      <c r="G75">
        <v>77.061099413700006</v>
      </c>
      <c r="H75" s="1">
        <v>1.8868352007047171</v>
      </c>
      <c r="I75">
        <v>-46.768889000000001</v>
      </c>
      <c r="J75">
        <v>0</v>
      </c>
    </row>
    <row r="76" spans="1:10" x14ac:dyDescent="0.25">
      <c r="A76" s="3">
        <v>75</v>
      </c>
      <c r="B76" s="3" t="s">
        <v>147</v>
      </c>
      <c r="C76" s="3">
        <v>1548</v>
      </c>
      <c r="D76" s="5">
        <v>117</v>
      </c>
      <c r="E76" s="3">
        <v>0</v>
      </c>
      <c r="F76" s="3" t="s">
        <v>791</v>
      </c>
      <c r="G76">
        <v>7.3904645268799998</v>
      </c>
      <c r="H76" s="1">
        <v>0.86867173678729226</v>
      </c>
      <c r="I76">
        <v>-46.953113999999999</v>
      </c>
      <c r="J76">
        <v>0</v>
      </c>
    </row>
    <row r="77" spans="1:10" x14ac:dyDescent="0.25">
      <c r="A77" s="3">
        <v>76</v>
      </c>
      <c r="B77" s="3" t="s">
        <v>148</v>
      </c>
      <c r="C77" s="3">
        <v>7242</v>
      </c>
      <c r="D77" s="5">
        <v>117</v>
      </c>
      <c r="E77" s="3">
        <v>0</v>
      </c>
      <c r="F77" s="3" t="s">
        <v>791</v>
      </c>
      <c r="G77">
        <v>70.529010869000004</v>
      </c>
      <c r="H77" s="1">
        <v>1.8483677931435181</v>
      </c>
      <c r="I77">
        <v>-36.034221000000002</v>
      </c>
      <c r="J77">
        <v>0</v>
      </c>
    </row>
    <row r="78" spans="1:10" x14ac:dyDescent="0.25">
      <c r="A78" s="3">
        <v>77</v>
      </c>
      <c r="B78" s="3" t="s">
        <v>149</v>
      </c>
      <c r="C78" s="3">
        <v>7217</v>
      </c>
      <c r="D78" s="5">
        <v>117</v>
      </c>
      <c r="E78" s="3">
        <v>0</v>
      </c>
      <c r="F78" s="3" t="s">
        <v>791</v>
      </c>
      <c r="G78">
        <v>27721.148711900001</v>
      </c>
      <c r="H78" s="1">
        <v>4.4428112226534422</v>
      </c>
      <c r="I78">
        <v>-36.194194000000003</v>
      </c>
      <c r="J78">
        <v>2</v>
      </c>
    </row>
    <row r="79" spans="1:10" x14ac:dyDescent="0.25">
      <c r="A79" s="3">
        <v>78</v>
      </c>
      <c r="B79" s="3" t="s">
        <v>152</v>
      </c>
      <c r="C79" s="3">
        <v>6964</v>
      </c>
      <c r="D79" s="5">
        <v>117</v>
      </c>
      <c r="E79" s="3">
        <v>0</v>
      </c>
      <c r="F79" s="3" t="s">
        <v>791</v>
      </c>
      <c r="G79">
        <v>7.7466881004000001</v>
      </c>
      <c r="H79" s="1">
        <v>0.88911607061729281</v>
      </c>
      <c r="I79">
        <v>-36.233494</v>
      </c>
      <c r="J79">
        <v>1</v>
      </c>
    </row>
    <row r="80" spans="1:10" x14ac:dyDescent="0.25">
      <c r="A80" s="3">
        <v>79</v>
      </c>
      <c r="B80" s="3" t="s">
        <v>154</v>
      </c>
      <c r="C80" s="3">
        <v>465</v>
      </c>
      <c r="D80" s="5">
        <v>117</v>
      </c>
      <c r="E80" s="3">
        <v>0</v>
      </c>
      <c r="F80" s="3" t="s">
        <v>791</v>
      </c>
      <c r="G80">
        <v>528.80978546699998</v>
      </c>
      <c r="H80" s="1">
        <v>2.7232994830415027</v>
      </c>
      <c r="I80">
        <v>-36.180055000000003</v>
      </c>
      <c r="J80">
        <v>5</v>
      </c>
    </row>
    <row r="81" spans="1:10" x14ac:dyDescent="0.25">
      <c r="A81" s="3">
        <v>80</v>
      </c>
      <c r="B81" s="3" t="s">
        <v>156</v>
      </c>
      <c r="C81" s="3">
        <v>6971</v>
      </c>
      <c r="D81" s="5">
        <v>117</v>
      </c>
      <c r="E81" s="3">
        <v>0</v>
      </c>
      <c r="F81" s="3" t="s">
        <v>791</v>
      </c>
      <c r="G81">
        <v>45.836604298700003</v>
      </c>
      <c r="H81" s="1">
        <v>1.6612124364252669</v>
      </c>
      <c r="I81">
        <v>-36.234264000000003</v>
      </c>
      <c r="J81">
        <v>1</v>
      </c>
    </row>
    <row r="82" spans="1:10" x14ac:dyDescent="0.25">
      <c r="A82" s="3">
        <v>81</v>
      </c>
      <c r="B82" s="3" t="s">
        <v>158</v>
      </c>
      <c r="C82" s="3">
        <v>7115</v>
      </c>
      <c r="D82" s="5">
        <v>117</v>
      </c>
      <c r="E82" s="3">
        <v>0</v>
      </c>
      <c r="F82" s="3" t="s">
        <v>791</v>
      </c>
      <c r="G82">
        <v>39.730915622700003</v>
      </c>
      <c r="H82" s="1">
        <v>1.5991285737466299</v>
      </c>
      <c r="I82">
        <v>-36.161583</v>
      </c>
      <c r="J82">
        <v>1</v>
      </c>
    </row>
    <row r="83" spans="1:10" x14ac:dyDescent="0.25">
      <c r="A83" s="3">
        <v>82</v>
      </c>
      <c r="B83" s="3" t="s">
        <v>160</v>
      </c>
      <c r="C83" s="3">
        <v>6991</v>
      </c>
      <c r="D83" s="5">
        <v>117</v>
      </c>
      <c r="E83" s="3">
        <v>0</v>
      </c>
      <c r="F83" s="3" t="s">
        <v>791</v>
      </c>
      <c r="G83">
        <v>20.596260280900001</v>
      </c>
      <c r="H83" s="1">
        <v>1.3137883714948924</v>
      </c>
      <c r="I83">
        <v>-36.218013999999997</v>
      </c>
      <c r="J83">
        <v>1</v>
      </c>
    </row>
    <row r="84" spans="1:10" x14ac:dyDescent="0.25">
      <c r="A84" s="3">
        <v>83</v>
      </c>
      <c r="B84" s="3" t="s">
        <v>162</v>
      </c>
      <c r="C84" s="3">
        <v>466</v>
      </c>
      <c r="D84" s="5">
        <v>117</v>
      </c>
      <c r="E84" s="3">
        <v>0</v>
      </c>
      <c r="F84" s="3" t="s">
        <v>791</v>
      </c>
      <c r="G84">
        <v>12.3881415311</v>
      </c>
      <c r="H84" s="1">
        <v>1.0930061584077577</v>
      </c>
      <c r="I84">
        <v>-36.165179999999999</v>
      </c>
      <c r="J84">
        <v>1</v>
      </c>
    </row>
    <row r="85" spans="1:10" x14ac:dyDescent="0.25">
      <c r="A85" s="3">
        <v>84</v>
      </c>
      <c r="B85" s="3" t="s">
        <v>164</v>
      </c>
      <c r="C85" s="3">
        <v>7146</v>
      </c>
      <c r="D85" s="5">
        <v>117</v>
      </c>
      <c r="E85" s="3">
        <v>0</v>
      </c>
      <c r="F85" s="3" t="s">
        <v>791</v>
      </c>
      <c r="G85">
        <v>6.6298388048400003</v>
      </c>
      <c r="H85" s="1">
        <v>0.82150296927663724</v>
      </c>
      <c r="I85">
        <v>-36.142921999999999</v>
      </c>
      <c r="J85">
        <v>0</v>
      </c>
    </row>
    <row r="86" spans="1:10" x14ac:dyDescent="0.25">
      <c r="A86" s="3">
        <v>85</v>
      </c>
      <c r="B86" s="3" t="s">
        <v>166</v>
      </c>
      <c r="C86" s="3">
        <v>6983</v>
      </c>
      <c r="D86" s="5">
        <v>117</v>
      </c>
      <c r="E86" s="3">
        <v>0</v>
      </c>
      <c r="F86" s="3" t="s">
        <v>791</v>
      </c>
      <c r="G86">
        <v>62.298910532599997</v>
      </c>
      <c r="H86" s="1">
        <v>1.7944804518948489</v>
      </c>
      <c r="I86">
        <v>-36.220652000000001</v>
      </c>
      <c r="J86">
        <v>1</v>
      </c>
    </row>
    <row r="87" spans="1:10" x14ac:dyDescent="0.25">
      <c r="A87" s="3">
        <v>86</v>
      </c>
      <c r="B87" s="3" t="s">
        <v>168</v>
      </c>
      <c r="C87" s="3">
        <v>7225</v>
      </c>
      <c r="D87" s="5">
        <v>117</v>
      </c>
      <c r="E87" s="3">
        <v>0</v>
      </c>
      <c r="F87" s="3" t="s">
        <v>791</v>
      </c>
      <c r="G87">
        <v>27.396758081600002</v>
      </c>
      <c r="H87" s="1">
        <v>1.4376991748433312</v>
      </c>
      <c r="I87">
        <v>-36.046154000000001</v>
      </c>
      <c r="J87">
        <v>0</v>
      </c>
    </row>
    <row r="88" spans="1:10" x14ac:dyDescent="0.25">
      <c r="A88" s="3">
        <v>87</v>
      </c>
      <c r="B88" s="4" t="s">
        <v>169</v>
      </c>
      <c r="C88" s="4">
        <v>6871</v>
      </c>
      <c r="D88" s="5">
        <v>117</v>
      </c>
      <c r="E88" s="3">
        <v>0</v>
      </c>
      <c r="F88" s="3" t="s">
        <v>791</v>
      </c>
      <c r="G88">
        <v>11.8590477022</v>
      </c>
      <c r="H88" s="1">
        <v>1.074049815985693</v>
      </c>
      <c r="I88">
        <v>-36.346848000000001</v>
      </c>
      <c r="J88">
        <v>0</v>
      </c>
    </row>
    <row r="89" spans="1:10" x14ac:dyDescent="0.25">
      <c r="A89" s="3">
        <v>88</v>
      </c>
      <c r="B89" s="4" t="s">
        <v>170</v>
      </c>
      <c r="C89" s="4">
        <v>6886</v>
      </c>
      <c r="D89" s="5">
        <v>117</v>
      </c>
      <c r="E89" s="3">
        <v>0</v>
      </c>
      <c r="F89" s="3" t="s">
        <v>791</v>
      </c>
      <c r="G89">
        <v>9.0184931997</v>
      </c>
      <c r="H89" s="1">
        <v>0.95513398214056788</v>
      </c>
      <c r="I89">
        <v>-36.332684999999998</v>
      </c>
      <c r="J89">
        <v>0</v>
      </c>
    </row>
    <row r="90" spans="1:10" x14ac:dyDescent="0.25">
      <c r="A90" s="3">
        <v>89</v>
      </c>
      <c r="B90" s="3" t="s">
        <v>171</v>
      </c>
      <c r="C90" s="3">
        <v>6945</v>
      </c>
      <c r="D90" s="5">
        <v>117</v>
      </c>
      <c r="E90" s="3">
        <v>0</v>
      </c>
      <c r="F90" s="3" t="s">
        <v>791</v>
      </c>
      <c r="G90">
        <v>6.68553619394</v>
      </c>
      <c r="H90" s="1">
        <v>0.82513624431766663</v>
      </c>
      <c r="I90">
        <v>-36.255338000000002</v>
      </c>
      <c r="J90">
        <v>0</v>
      </c>
    </row>
    <row r="91" spans="1:10" x14ac:dyDescent="0.25">
      <c r="A91" s="3">
        <v>90</v>
      </c>
      <c r="B91" s="3" t="s">
        <v>173</v>
      </c>
      <c r="C91" s="3">
        <v>8120</v>
      </c>
      <c r="D91" s="5">
        <v>117</v>
      </c>
      <c r="E91" s="3">
        <v>0</v>
      </c>
      <c r="F91" s="3" t="s">
        <v>791</v>
      </c>
      <c r="G91">
        <v>11.478321472399999</v>
      </c>
      <c r="H91" s="1">
        <v>1.0598783838309003</v>
      </c>
      <c r="I91">
        <v>-35.154179999999997</v>
      </c>
      <c r="J91">
        <v>2</v>
      </c>
    </row>
    <row r="92" spans="1:10" x14ac:dyDescent="0.25">
      <c r="A92" s="3">
        <v>91</v>
      </c>
      <c r="B92" s="3" t="s">
        <v>175</v>
      </c>
      <c r="C92" s="3">
        <v>3964</v>
      </c>
      <c r="D92" s="5">
        <v>117</v>
      </c>
      <c r="E92" s="3">
        <v>0</v>
      </c>
      <c r="F92" s="3" t="s">
        <v>791</v>
      </c>
      <c r="G92">
        <v>7.8078233582800003</v>
      </c>
      <c r="H92" s="1">
        <v>0.89252997942912138</v>
      </c>
      <c r="I92">
        <v>-45.579298000000001</v>
      </c>
      <c r="J92">
        <v>0</v>
      </c>
    </row>
    <row r="93" spans="1:10" x14ac:dyDescent="0.25">
      <c r="A93" s="3">
        <v>92</v>
      </c>
      <c r="B93" s="3" t="s">
        <v>177</v>
      </c>
      <c r="C93" s="3">
        <v>213</v>
      </c>
      <c r="D93" s="5">
        <v>117</v>
      </c>
      <c r="E93" s="3">
        <v>0</v>
      </c>
      <c r="F93" s="3" t="s">
        <v>791</v>
      </c>
      <c r="G93">
        <v>48.170017394799999</v>
      </c>
      <c r="H93" s="1">
        <v>1.6827768031436698</v>
      </c>
      <c r="I93">
        <v>-45.585512000000001</v>
      </c>
      <c r="J93">
        <v>0</v>
      </c>
    </row>
    <row r="94" spans="1:10" x14ac:dyDescent="0.25">
      <c r="A94" s="3">
        <v>93</v>
      </c>
      <c r="B94" s="3" t="s">
        <v>179</v>
      </c>
      <c r="C94" s="3">
        <v>5086</v>
      </c>
      <c r="D94" s="5">
        <v>117</v>
      </c>
      <c r="E94" s="3">
        <v>0</v>
      </c>
      <c r="F94" s="3" t="s">
        <v>791</v>
      </c>
      <c r="G94">
        <v>6.3130447184899996</v>
      </c>
      <c r="H94" s="1">
        <v>0.80023886566580804</v>
      </c>
      <c r="I94">
        <v>-41.267499999999998</v>
      </c>
      <c r="J94">
        <v>2</v>
      </c>
    </row>
    <row r="95" spans="1:10" x14ac:dyDescent="0.25">
      <c r="A95" s="3">
        <v>94</v>
      </c>
      <c r="B95" s="3" t="s">
        <v>181</v>
      </c>
      <c r="C95" s="3">
        <v>6089</v>
      </c>
      <c r="D95" s="5">
        <v>117</v>
      </c>
      <c r="E95" s="3">
        <v>0</v>
      </c>
      <c r="F95" s="3" t="s">
        <v>791</v>
      </c>
      <c r="G95">
        <v>9.7212482984600008</v>
      </c>
      <c r="H95" s="1">
        <v>0.98772203594728814</v>
      </c>
      <c r="I95">
        <v>-37.214097000000002</v>
      </c>
      <c r="J95">
        <v>2</v>
      </c>
    </row>
    <row r="96" spans="1:10" x14ac:dyDescent="0.25">
      <c r="A96" s="3">
        <v>95</v>
      </c>
      <c r="B96" s="3" t="s">
        <v>183</v>
      </c>
      <c r="C96" s="3">
        <v>208</v>
      </c>
      <c r="D96" s="5">
        <v>86</v>
      </c>
      <c r="E96" s="3">
        <v>1</v>
      </c>
      <c r="F96" s="3" t="s">
        <v>790</v>
      </c>
      <c r="G96">
        <v>8.1984605568200006</v>
      </c>
      <c r="H96" s="1">
        <v>0.91373231159786983</v>
      </c>
      <c r="I96">
        <v>-45.590361000000001</v>
      </c>
      <c r="J96">
        <v>1</v>
      </c>
    </row>
    <row r="97" spans="1:10" x14ac:dyDescent="0.25">
      <c r="A97" s="3">
        <v>96</v>
      </c>
      <c r="B97" s="3" t="s">
        <v>185</v>
      </c>
      <c r="C97" s="3">
        <v>1785</v>
      </c>
      <c r="D97" s="5">
        <v>117</v>
      </c>
      <c r="E97" s="3">
        <v>0</v>
      </c>
      <c r="F97" s="3" t="s">
        <v>791</v>
      </c>
      <c r="G97">
        <v>7.3709271950700002</v>
      </c>
      <c r="H97" s="1">
        <v>0.86752212155986974</v>
      </c>
      <c r="I97">
        <v>-46.821595000000002</v>
      </c>
      <c r="J97">
        <v>0</v>
      </c>
    </row>
    <row r="98" spans="1:10" x14ac:dyDescent="0.25">
      <c r="A98" s="3">
        <v>97</v>
      </c>
      <c r="B98" s="3" t="s">
        <v>186</v>
      </c>
      <c r="C98" s="3">
        <v>499</v>
      </c>
      <c r="D98" s="5" t="s">
        <v>688</v>
      </c>
      <c r="E98" s="3">
        <v>1</v>
      </c>
      <c r="F98" s="3" t="s">
        <v>791</v>
      </c>
      <c r="G98">
        <v>489.91784999999999</v>
      </c>
      <c r="H98" s="1">
        <v>2.6901232631249905</v>
      </c>
      <c r="I98">
        <v>-35.962958</v>
      </c>
      <c r="J98">
        <v>1</v>
      </c>
    </row>
    <row r="99" spans="1:10" x14ac:dyDescent="0.25">
      <c r="A99" s="3">
        <v>98</v>
      </c>
      <c r="B99" s="3" t="s">
        <v>188</v>
      </c>
      <c r="C99" s="3">
        <v>1680</v>
      </c>
      <c r="D99" s="5">
        <v>117</v>
      </c>
      <c r="E99" s="3">
        <v>0</v>
      </c>
      <c r="F99" s="3" t="s">
        <v>791</v>
      </c>
      <c r="G99">
        <v>24.074247797400002</v>
      </c>
      <c r="H99" s="1">
        <v>1.3815527264282674</v>
      </c>
      <c r="I99">
        <v>-46.866680000000002</v>
      </c>
      <c r="J99">
        <v>3</v>
      </c>
    </row>
    <row r="100" spans="1:10" x14ac:dyDescent="0.25">
      <c r="A100" s="3">
        <v>99</v>
      </c>
      <c r="B100" s="3" t="s">
        <v>190</v>
      </c>
      <c r="C100" s="3">
        <v>3418</v>
      </c>
      <c r="D100" s="5">
        <v>117</v>
      </c>
      <c r="E100" s="3">
        <v>0</v>
      </c>
      <c r="F100" s="3" t="s">
        <v>791</v>
      </c>
      <c r="G100">
        <v>5.5795214412999998</v>
      </c>
      <c r="H100" s="1">
        <v>0.74659695085236333</v>
      </c>
      <c r="I100">
        <v>-45.795734000000003</v>
      </c>
      <c r="J100">
        <v>0</v>
      </c>
    </row>
    <row r="101" spans="1:10" x14ac:dyDescent="0.25">
      <c r="A101" s="3">
        <v>100</v>
      </c>
      <c r="B101" s="3" t="s">
        <v>191</v>
      </c>
      <c r="C101" s="3">
        <v>5936</v>
      </c>
      <c r="D101" s="5">
        <v>117</v>
      </c>
      <c r="E101" s="3">
        <v>0</v>
      </c>
      <c r="F101" s="3" t="s">
        <v>791</v>
      </c>
      <c r="G101">
        <v>9.8275574997100001</v>
      </c>
      <c r="H101" s="1">
        <v>0.99244559349784656</v>
      </c>
      <c r="I101">
        <v>-38.020277999999998</v>
      </c>
      <c r="J101">
        <v>3</v>
      </c>
    </row>
    <row r="102" spans="1:10" x14ac:dyDescent="0.25">
      <c r="A102" s="3">
        <v>101</v>
      </c>
      <c r="B102" s="3" t="s">
        <v>192</v>
      </c>
      <c r="C102" s="3">
        <v>3514</v>
      </c>
      <c r="D102" s="5">
        <v>117</v>
      </c>
      <c r="E102" s="3">
        <v>0</v>
      </c>
      <c r="F102" s="3" t="s">
        <v>791</v>
      </c>
      <c r="G102">
        <v>167.56770873799999</v>
      </c>
      <c r="H102" s="1">
        <v>2.2241903313106164</v>
      </c>
      <c r="I102">
        <v>-45.779611000000003</v>
      </c>
      <c r="J102">
        <v>3</v>
      </c>
    </row>
    <row r="103" spans="1:10" x14ac:dyDescent="0.25">
      <c r="A103" s="3">
        <v>102</v>
      </c>
      <c r="B103" s="3" t="s">
        <v>194</v>
      </c>
      <c r="C103" s="3">
        <v>1621</v>
      </c>
      <c r="D103" s="5">
        <v>117</v>
      </c>
      <c r="E103" s="3">
        <v>0</v>
      </c>
      <c r="F103" s="3" t="s">
        <v>791</v>
      </c>
      <c r="G103">
        <v>6.5267075867499997</v>
      </c>
      <c r="H103" s="1">
        <v>0.81469415562447611</v>
      </c>
      <c r="I103">
        <v>-46.907679999999999</v>
      </c>
      <c r="J103">
        <v>2</v>
      </c>
    </row>
    <row r="104" spans="1:10" x14ac:dyDescent="0.25">
      <c r="A104" s="3">
        <v>103</v>
      </c>
      <c r="B104" s="3" t="s">
        <v>195</v>
      </c>
      <c r="C104" s="3">
        <v>1706</v>
      </c>
      <c r="D104" s="5">
        <v>117</v>
      </c>
      <c r="E104" s="3">
        <v>0</v>
      </c>
      <c r="F104" s="3" t="s">
        <v>791</v>
      </c>
      <c r="G104">
        <v>30.203491991300002</v>
      </c>
      <c r="H104" s="1">
        <v>1.4800571570260443</v>
      </c>
      <c r="I104">
        <v>-46.848528000000002</v>
      </c>
      <c r="J104">
        <v>0</v>
      </c>
    </row>
    <row r="105" spans="1:10" x14ac:dyDescent="0.25">
      <c r="A105" s="3">
        <v>104</v>
      </c>
      <c r="B105" s="3" t="s">
        <v>197</v>
      </c>
      <c r="C105" s="3">
        <v>3970</v>
      </c>
      <c r="D105" s="5">
        <v>117</v>
      </c>
      <c r="E105" s="3">
        <v>0</v>
      </c>
      <c r="F105" s="3" t="s">
        <v>791</v>
      </c>
      <c r="G105">
        <v>10.6117727294</v>
      </c>
      <c r="H105" s="1">
        <v>1.0257879401960419</v>
      </c>
      <c r="I105">
        <v>-45.566074</v>
      </c>
      <c r="J105">
        <v>0</v>
      </c>
    </row>
    <row r="106" spans="1:10" x14ac:dyDescent="0.25">
      <c r="A106" s="3">
        <v>105</v>
      </c>
      <c r="B106" s="3" t="s">
        <v>198</v>
      </c>
      <c r="C106" s="3">
        <v>3968</v>
      </c>
      <c r="D106" s="5">
        <v>117</v>
      </c>
      <c r="E106" s="3">
        <v>0</v>
      </c>
      <c r="F106" s="3" t="s">
        <v>791</v>
      </c>
      <c r="G106">
        <v>45.131470105699997</v>
      </c>
      <c r="H106" s="1">
        <v>1.6544794803935046</v>
      </c>
      <c r="I106">
        <v>-45.571783000000003</v>
      </c>
      <c r="J106">
        <v>0</v>
      </c>
    </row>
    <row r="107" spans="1:10" x14ac:dyDescent="0.25">
      <c r="A107" s="3">
        <v>106</v>
      </c>
      <c r="B107" s="3" t="s">
        <v>199</v>
      </c>
      <c r="C107" s="3">
        <v>960</v>
      </c>
      <c r="D107" s="5">
        <v>117</v>
      </c>
      <c r="E107" s="3">
        <v>0</v>
      </c>
      <c r="F107" s="3" t="s">
        <v>791</v>
      </c>
      <c r="G107">
        <v>10.7811875467</v>
      </c>
      <c r="H107" s="1">
        <v>1.0326666009780985</v>
      </c>
      <c r="I107">
        <v>-47.202683999999998</v>
      </c>
      <c r="J107">
        <v>0</v>
      </c>
    </row>
    <row r="108" spans="1:10" x14ac:dyDescent="0.25">
      <c r="A108" s="3">
        <v>107</v>
      </c>
      <c r="B108" s="3" t="s">
        <v>200</v>
      </c>
      <c r="C108" s="3">
        <v>5525</v>
      </c>
      <c r="D108" s="5">
        <v>96</v>
      </c>
      <c r="E108" s="3">
        <v>1</v>
      </c>
      <c r="F108" s="3" t="s">
        <v>790</v>
      </c>
      <c r="G108">
        <v>1904.8965579600001</v>
      </c>
      <c r="H108" s="1">
        <v>3.2798713970578772</v>
      </c>
      <c r="I108">
        <v>-40.857111000000003</v>
      </c>
      <c r="J108">
        <v>9</v>
      </c>
    </row>
    <row r="109" spans="1:10" x14ac:dyDescent="0.25">
      <c r="A109" s="3">
        <v>108</v>
      </c>
      <c r="B109" s="3" t="s">
        <v>202</v>
      </c>
      <c r="C109" s="3">
        <v>6237</v>
      </c>
      <c r="D109" s="5">
        <v>117</v>
      </c>
      <c r="E109" s="3">
        <v>0</v>
      </c>
      <c r="F109" s="3" t="s">
        <v>791</v>
      </c>
      <c r="G109">
        <v>7.1890578733000003</v>
      </c>
      <c r="H109" s="1">
        <v>0.85667197977980214</v>
      </c>
      <c r="I109">
        <v>-36.924399999999999</v>
      </c>
      <c r="J109">
        <v>0</v>
      </c>
    </row>
    <row r="110" spans="1:10" x14ac:dyDescent="0.25">
      <c r="A110" s="3">
        <v>109</v>
      </c>
      <c r="B110" s="3" t="s">
        <v>203</v>
      </c>
      <c r="C110" s="3">
        <v>6066</v>
      </c>
      <c r="D110" s="5">
        <v>117</v>
      </c>
      <c r="E110" s="3">
        <v>0</v>
      </c>
      <c r="F110" s="3" t="s">
        <v>791</v>
      </c>
      <c r="G110">
        <v>4.4790008981899998</v>
      </c>
      <c r="H110" s="1">
        <v>0.65118114953531558</v>
      </c>
      <c r="I110">
        <v>-37.529944</v>
      </c>
      <c r="J110">
        <v>0</v>
      </c>
    </row>
    <row r="111" spans="1:10" x14ac:dyDescent="0.25">
      <c r="A111" s="3">
        <v>110</v>
      </c>
      <c r="B111" s="3" t="s">
        <v>204</v>
      </c>
      <c r="C111" s="3">
        <v>6858</v>
      </c>
      <c r="D111" s="5">
        <v>117</v>
      </c>
      <c r="E111" s="3">
        <v>0</v>
      </c>
      <c r="F111" s="3" t="s">
        <v>791</v>
      </c>
      <c r="G111">
        <v>2032.4973445999999</v>
      </c>
      <c r="H111" s="1">
        <v>3.3080299868730823</v>
      </c>
      <c r="I111">
        <v>-36.423530999999997</v>
      </c>
      <c r="J111">
        <v>1</v>
      </c>
    </row>
    <row r="112" spans="1:10" x14ac:dyDescent="0.25">
      <c r="A112" s="3">
        <v>111</v>
      </c>
      <c r="B112" s="3" t="s">
        <v>206</v>
      </c>
      <c r="C112" s="3">
        <v>1162</v>
      </c>
      <c r="D112" s="5">
        <v>117</v>
      </c>
      <c r="E112" s="3">
        <v>0</v>
      </c>
      <c r="F112" s="3" t="s">
        <v>791</v>
      </c>
      <c r="G112">
        <v>21.077627593700001</v>
      </c>
      <c r="H112" s="1">
        <v>1.3238217269889394</v>
      </c>
      <c r="I112">
        <v>-47.118847000000002</v>
      </c>
      <c r="J112">
        <v>1</v>
      </c>
    </row>
    <row r="113" spans="1:10" x14ac:dyDescent="0.25">
      <c r="A113" s="3">
        <v>112</v>
      </c>
      <c r="B113" s="3" t="s">
        <v>208</v>
      </c>
      <c r="C113" s="3">
        <v>7430</v>
      </c>
      <c r="D113" s="5">
        <v>117</v>
      </c>
      <c r="E113" s="3">
        <v>0</v>
      </c>
      <c r="F113" s="3" t="s">
        <v>791</v>
      </c>
      <c r="G113">
        <v>38.721670526600001</v>
      </c>
      <c r="H113" s="1">
        <v>1.5879540853314567</v>
      </c>
      <c r="I113">
        <v>-35.785012999999999</v>
      </c>
      <c r="J113">
        <v>9</v>
      </c>
    </row>
    <row r="114" spans="1:10" x14ac:dyDescent="0.25">
      <c r="A114" s="3">
        <v>113</v>
      </c>
      <c r="B114" s="3" t="s">
        <v>209</v>
      </c>
      <c r="C114" s="3">
        <v>9152</v>
      </c>
      <c r="D114" s="5">
        <v>104</v>
      </c>
      <c r="E114" s="3">
        <v>1</v>
      </c>
      <c r="F114" s="3" t="s">
        <v>790</v>
      </c>
      <c r="G114">
        <v>3079.3055476200002</v>
      </c>
      <c r="H114" s="1">
        <v>3.4884527844087416</v>
      </c>
      <c r="I114">
        <v>-36.201694000000003</v>
      </c>
      <c r="J114">
        <v>6</v>
      </c>
    </row>
    <row r="115" spans="1:10" x14ac:dyDescent="0.25">
      <c r="A115" s="3">
        <v>114</v>
      </c>
      <c r="B115" s="3" t="s">
        <v>211</v>
      </c>
      <c r="C115" s="3">
        <v>2961</v>
      </c>
      <c r="D115" s="5">
        <v>117</v>
      </c>
      <c r="E115" s="3">
        <v>0</v>
      </c>
      <c r="F115" s="3" t="s">
        <v>791</v>
      </c>
      <c r="G115">
        <v>24.569331528399999</v>
      </c>
      <c r="H115" s="1">
        <v>1.3903933405469708</v>
      </c>
      <c r="I115">
        <v>-45.975158999999998</v>
      </c>
      <c r="J115">
        <v>0</v>
      </c>
    </row>
    <row r="116" spans="1:10" x14ac:dyDescent="0.25">
      <c r="A116" s="3">
        <v>115</v>
      </c>
      <c r="B116" s="3" t="s">
        <v>212</v>
      </c>
      <c r="C116" s="3">
        <v>3637</v>
      </c>
      <c r="D116" s="5">
        <v>117</v>
      </c>
      <c r="E116" s="3">
        <v>0</v>
      </c>
      <c r="F116" s="3" t="s">
        <v>791</v>
      </c>
      <c r="G116">
        <v>1899.4076333800001</v>
      </c>
      <c r="H116" s="1">
        <v>3.2786181790232871</v>
      </c>
      <c r="I116">
        <v>-45.762638000000003</v>
      </c>
      <c r="J116">
        <v>0</v>
      </c>
    </row>
    <row r="117" spans="1:10" x14ac:dyDescent="0.25">
      <c r="A117" s="3">
        <v>116</v>
      </c>
      <c r="B117" s="3" t="s">
        <v>214</v>
      </c>
      <c r="C117" s="3">
        <v>5197</v>
      </c>
      <c r="D117" s="5">
        <v>97</v>
      </c>
      <c r="E117" s="3">
        <v>1</v>
      </c>
      <c r="F117" s="3" t="s">
        <v>790</v>
      </c>
      <c r="G117">
        <v>114.358236096</v>
      </c>
      <c r="H117" s="1">
        <v>2.0582674480178702</v>
      </c>
      <c r="I117">
        <v>-41.120044</v>
      </c>
      <c r="J117">
        <v>1</v>
      </c>
    </row>
    <row r="118" spans="1:10" x14ac:dyDescent="0.25">
      <c r="A118" s="3">
        <v>117</v>
      </c>
      <c r="B118" s="3" t="s">
        <v>216</v>
      </c>
      <c r="C118" s="3">
        <v>4170</v>
      </c>
      <c r="D118" s="5">
        <v>117</v>
      </c>
      <c r="E118" s="3">
        <v>0</v>
      </c>
      <c r="F118" s="3" t="s">
        <v>791</v>
      </c>
      <c r="G118">
        <v>19.383567431399999</v>
      </c>
      <c r="H118" s="1">
        <v>1.2874337094119406</v>
      </c>
      <c r="I118">
        <v>-45.267749999999999</v>
      </c>
      <c r="J118">
        <v>0</v>
      </c>
    </row>
    <row r="119" spans="1:10" x14ac:dyDescent="0.25">
      <c r="A119" s="3">
        <v>118</v>
      </c>
      <c r="B119" s="3" t="s">
        <v>217</v>
      </c>
      <c r="C119" s="3">
        <v>6303</v>
      </c>
      <c r="D119" s="5">
        <v>90</v>
      </c>
      <c r="E119" s="3">
        <v>1</v>
      </c>
      <c r="F119" s="3" t="s">
        <v>790</v>
      </c>
      <c r="G119">
        <v>21.618544654299999</v>
      </c>
      <c r="H119" s="1">
        <v>1.334826454192646</v>
      </c>
      <c r="I119">
        <v>-36.830193999999999</v>
      </c>
      <c r="J119">
        <v>1</v>
      </c>
    </row>
    <row r="120" spans="1:10" x14ac:dyDescent="0.25">
      <c r="A120" s="3">
        <v>119</v>
      </c>
      <c r="B120" s="3" t="s">
        <v>219</v>
      </c>
      <c r="C120" s="3">
        <v>5219</v>
      </c>
      <c r="D120" s="5">
        <v>89</v>
      </c>
      <c r="E120" s="3">
        <v>1</v>
      </c>
      <c r="F120" s="3" t="s">
        <v>790</v>
      </c>
      <c r="G120">
        <v>220.15992287200001</v>
      </c>
      <c r="H120" s="1">
        <v>2.3427382644102925</v>
      </c>
      <c r="I120">
        <v>-41.088763999999998</v>
      </c>
      <c r="J120">
        <v>3</v>
      </c>
    </row>
    <row r="121" spans="1:10" x14ac:dyDescent="0.25">
      <c r="A121" s="3">
        <v>120</v>
      </c>
      <c r="B121" s="3" t="s">
        <v>221</v>
      </c>
      <c r="C121" s="3">
        <v>3506</v>
      </c>
      <c r="D121" s="5">
        <v>117</v>
      </c>
      <c r="E121" s="3">
        <v>0</v>
      </c>
      <c r="F121" s="3" t="s">
        <v>791</v>
      </c>
      <c r="G121">
        <v>14.2024267035</v>
      </c>
      <c r="H121" s="1">
        <v>1.1523625566292728</v>
      </c>
      <c r="I121">
        <v>-45.771678000000001</v>
      </c>
      <c r="J121">
        <v>0</v>
      </c>
    </row>
    <row r="122" spans="1:10" x14ac:dyDescent="0.25">
      <c r="A122" s="3">
        <v>121</v>
      </c>
      <c r="B122" s="3" t="s">
        <v>223</v>
      </c>
      <c r="C122" s="3">
        <v>6077</v>
      </c>
      <c r="D122" s="5">
        <v>117</v>
      </c>
      <c r="E122" s="3">
        <v>0</v>
      </c>
      <c r="F122" s="3" t="s">
        <v>791</v>
      </c>
      <c r="G122">
        <v>6069.8927888799999</v>
      </c>
      <c r="H122" s="1">
        <v>3.7831810202994731</v>
      </c>
      <c r="I122">
        <v>-37.562244999999997</v>
      </c>
      <c r="J122">
        <v>0</v>
      </c>
    </row>
    <row r="123" spans="1:10" x14ac:dyDescent="0.25">
      <c r="A123" s="3">
        <v>122</v>
      </c>
      <c r="B123" s="3" t="s">
        <v>224</v>
      </c>
      <c r="C123" s="3">
        <v>5275</v>
      </c>
      <c r="D123" s="5">
        <v>93</v>
      </c>
      <c r="E123" s="3">
        <v>1</v>
      </c>
      <c r="F123" s="3" t="s">
        <v>790</v>
      </c>
      <c r="G123">
        <v>318.04081801699999</v>
      </c>
      <c r="H123" s="1">
        <v>2.5024828618144146</v>
      </c>
      <c r="I123">
        <v>-41.025596999999998</v>
      </c>
      <c r="J123">
        <v>4</v>
      </c>
    </row>
    <row r="124" spans="1:10" x14ac:dyDescent="0.25">
      <c r="A124" s="3">
        <v>123</v>
      </c>
      <c r="B124" s="3" t="s">
        <v>226</v>
      </c>
      <c r="C124" s="3">
        <v>6846</v>
      </c>
      <c r="D124" s="5">
        <v>117</v>
      </c>
      <c r="E124" s="3">
        <v>0</v>
      </c>
      <c r="F124" s="3" t="s">
        <v>791</v>
      </c>
      <c r="G124">
        <v>4.3894167880400001</v>
      </c>
      <c r="H124" s="1">
        <v>0.64240682034188978</v>
      </c>
      <c r="I124">
        <v>-36.424847</v>
      </c>
      <c r="J124">
        <v>2</v>
      </c>
    </row>
    <row r="125" spans="1:10" x14ac:dyDescent="0.25">
      <c r="A125" s="3">
        <v>124</v>
      </c>
      <c r="B125" s="3" t="s">
        <v>228</v>
      </c>
      <c r="C125" s="3">
        <v>6081</v>
      </c>
      <c r="D125" s="5">
        <v>100</v>
      </c>
      <c r="E125" s="3">
        <v>1</v>
      </c>
      <c r="F125" s="3" t="s">
        <v>790</v>
      </c>
      <c r="G125">
        <v>1320.3604953399999</v>
      </c>
      <c r="H125" s="1">
        <v>3.1206925219347772</v>
      </c>
      <c r="I125">
        <v>-37.290416</v>
      </c>
      <c r="J125">
        <v>4</v>
      </c>
    </row>
    <row r="126" spans="1:10" x14ac:dyDescent="0.25">
      <c r="A126" s="3">
        <v>125</v>
      </c>
      <c r="B126" s="3" t="s">
        <v>230</v>
      </c>
      <c r="C126" s="3">
        <v>433</v>
      </c>
      <c r="D126" s="5">
        <v>117</v>
      </c>
      <c r="E126" s="3">
        <v>0</v>
      </c>
      <c r="F126" s="3" t="s">
        <v>791</v>
      </c>
      <c r="G126">
        <v>1840.489851</v>
      </c>
      <c r="H126" s="1">
        <v>3.264933426962338</v>
      </c>
      <c r="I126">
        <v>-36.613346999999997</v>
      </c>
      <c r="J126">
        <v>4</v>
      </c>
    </row>
    <row r="127" spans="1:10" x14ac:dyDescent="0.25">
      <c r="A127" s="3">
        <v>126</v>
      </c>
      <c r="B127" s="3" t="s">
        <v>232</v>
      </c>
      <c r="C127" s="3">
        <v>6608</v>
      </c>
      <c r="D127" s="5">
        <v>89</v>
      </c>
      <c r="E127" s="3">
        <v>1</v>
      </c>
      <c r="F127" s="3" t="s">
        <v>790</v>
      </c>
      <c r="G127">
        <v>28.886380858599999</v>
      </c>
      <c r="H127" s="1">
        <v>1.4606931329969155</v>
      </c>
      <c r="I127">
        <v>-36.624096999999999</v>
      </c>
      <c r="J127">
        <v>1</v>
      </c>
    </row>
    <row r="128" spans="1:10" x14ac:dyDescent="0.25">
      <c r="A128" s="3">
        <v>127</v>
      </c>
      <c r="B128" s="3" t="s">
        <v>234</v>
      </c>
      <c r="C128" s="3">
        <v>6565</v>
      </c>
      <c r="D128" s="5">
        <v>117</v>
      </c>
      <c r="E128" s="3">
        <v>0</v>
      </c>
      <c r="F128" s="3" t="s">
        <v>791</v>
      </c>
      <c r="G128">
        <v>2.2964421243599999</v>
      </c>
      <c r="H128" s="1">
        <v>0.36105550466889247</v>
      </c>
      <c r="I128">
        <v>-36.643661000000002</v>
      </c>
      <c r="J128">
        <v>0</v>
      </c>
    </row>
    <row r="129" spans="1:10" x14ac:dyDescent="0.25">
      <c r="A129" s="3">
        <v>128</v>
      </c>
      <c r="B129" s="3" t="s">
        <v>235</v>
      </c>
      <c r="C129" s="3">
        <v>420</v>
      </c>
      <c r="D129" s="5">
        <v>87</v>
      </c>
      <c r="E129" s="3">
        <v>1</v>
      </c>
      <c r="F129" s="3" t="s">
        <v>790</v>
      </c>
      <c r="G129">
        <v>17.169678087899999</v>
      </c>
      <c r="H129" s="1">
        <v>1.2347621527055135</v>
      </c>
      <c r="I129">
        <v>-36.657693999999999</v>
      </c>
      <c r="J129">
        <v>2</v>
      </c>
    </row>
    <row r="130" spans="1:10" x14ac:dyDescent="0.25">
      <c r="A130" s="3">
        <v>129</v>
      </c>
      <c r="B130" s="3" t="s">
        <v>237</v>
      </c>
      <c r="C130" s="3">
        <v>6577</v>
      </c>
      <c r="D130" s="5">
        <v>117</v>
      </c>
      <c r="E130" s="3">
        <v>0</v>
      </c>
      <c r="F130" s="3" t="s">
        <v>791</v>
      </c>
      <c r="G130">
        <v>10.994805986299999</v>
      </c>
      <c r="H130" s="1">
        <v>1.0411875702295299</v>
      </c>
      <c r="I130">
        <v>-36.637680000000003</v>
      </c>
      <c r="J130">
        <v>1</v>
      </c>
    </row>
    <row r="131" spans="1:10" x14ac:dyDescent="0.25">
      <c r="A131" s="3">
        <v>130</v>
      </c>
      <c r="B131" s="3" t="s">
        <v>238</v>
      </c>
      <c r="C131" s="3">
        <v>6612</v>
      </c>
      <c r="D131" s="5">
        <v>92</v>
      </c>
      <c r="E131" s="3">
        <v>1</v>
      </c>
      <c r="F131" s="3" t="s">
        <v>790</v>
      </c>
      <c r="G131">
        <v>213.32962356900001</v>
      </c>
      <c r="H131" s="1">
        <v>2.3290511670258449</v>
      </c>
      <c r="I131">
        <v>-36.62668</v>
      </c>
      <c r="J131">
        <v>1</v>
      </c>
    </row>
    <row r="132" spans="1:10" x14ac:dyDescent="0.25">
      <c r="A132" s="3">
        <v>131</v>
      </c>
      <c r="B132" s="3" t="s">
        <v>240</v>
      </c>
      <c r="C132" s="3">
        <v>6582</v>
      </c>
      <c r="D132" s="5">
        <v>91</v>
      </c>
      <c r="E132" s="3">
        <v>1</v>
      </c>
      <c r="F132" s="3" t="s">
        <v>790</v>
      </c>
      <c r="G132">
        <v>94.851755789099997</v>
      </c>
      <c r="H132" s="1">
        <v>1.977045374470437</v>
      </c>
      <c r="I132">
        <v>-36.64293</v>
      </c>
      <c r="J132">
        <v>2</v>
      </c>
    </row>
    <row r="133" spans="1:10" x14ac:dyDescent="0.25">
      <c r="A133" s="3">
        <v>132</v>
      </c>
      <c r="B133" s="3" t="s">
        <v>242</v>
      </c>
      <c r="C133" s="3">
        <v>8298</v>
      </c>
      <c r="D133" s="5">
        <v>117</v>
      </c>
      <c r="E133" s="3">
        <v>0</v>
      </c>
      <c r="F133" s="3" t="s">
        <v>791</v>
      </c>
      <c r="G133">
        <v>32.3201184204</v>
      </c>
      <c r="H133" s="1">
        <v>1.5094729433535401</v>
      </c>
      <c r="I133">
        <v>-35.026325</v>
      </c>
      <c r="J133">
        <v>0</v>
      </c>
    </row>
    <row r="134" spans="1:10" x14ac:dyDescent="0.25">
      <c r="A134" s="3">
        <v>133</v>
      </c>
      <c r="B134" s="3" t="s">
        <v>243</v>
      </c>
      <c r="C134" s="3">
        <v>1100</v>
      </c>
      <c r="D134" s="5">
        <v>106</v>
      </c>
      <c r="E134" s="3">
        <v>1</v>
      </c>
      <c r="F134" s="3" t="s">
        <v>790</v>
      </c>
      <c r="G134">
        <v>101.13707528499999</v>
      </c>
      <c r="H134" s="1">
        <v>2.0049103904083379</v>
      </c>
      <c r="I134">
        <v>-47.148763000000002</v>
      </c>
      <c r="J134">
        <v>2</v>
      </c>
    </row>
    <row r="135" spans="1:10" x14ac:dyDescent="0.25">
      <c r="A135" s="3">
        <v>134</v>
      </c>
      <c r="B135" s="3" t="s">
        <v>245</v>
      </c>
      <c r="C135" s="3">
        <v>1099</v>
      </c>
      <c r="D135" s="5">
        <v>117</v>
      </c>
      <c r="E135" s="3">
        <v>0</v>
      </c>
      <c r="F135" s="3" t="s">
        <v>791</v>
      </c>
      <c r="G135">
        <v>10.366767939400001</v>
      </c>
      <c r="H135" s="1">
        <v>1.0156433769413638</v>
      </c>
      <c r="I135">
        <v>-47.140430000000002</v>
      </c>
      <c r="J135">
        <v>1</v>
      </c>
    </row>
    <row r="136" spans="1:10" x14ac:dyDescent="0.25">
      <c r="A136" s="3">
        <v>135</v>
      </c>
      <c r="B136" s="3" t="s">
        <v>247</v>
      </c>
      <c r="C136" s="3">
        <v>7297</v>
      </c>
      <c r="D136" s="5">
        <v>90</v>
      </c>
      <c r="E136" s="3">
        <v>1</v>
      </c>
      <c r="F136" s="3" t="s">
        <v>790</v>
      </c>
      <c r="G136">
        <v>17.1936494447</v>
      </c>
      <c r="H136" s="1">
        <v>1.2353680678143335</v>
      </c>
      <c r="I136">
        <v>-35.913764</v>
      </c>
      <c r="J136">
        <v>2</v>
      </c>
    </row>
    <row r="137" spans="1:10" x14ac:dyDescent="0.25">
      <c r="A137" s="3">
        <v>136</v>
      </c>
      <c r="B137" s="3" t="s">
        <v>249</v>
      </c>
      <c r="C137" s="3">
        <v>7312</v>
      </c>
      <c r="D137" s="5">
        <v>90</v>
      </c>
      <c r="E137" s="3">
        <v>1</v>
      </c>
      <c r="F137" s="3" t="s">
        <v>790</v>
      </c>
      <c r="G137">
        <v>56.368243303699998</v>
      </c>
      <c r="H137" s="1">
        <v>1.7510345003976677</v>
      </c>
      <c r="I137">
        <v>-35.905040999999997</v>
      </c>
      <c r="J137">
        <v>4</v>
      </c>
    </row>
    <row r="138" spans="1:10" x14ac:dyDescent="0.25">
      <c r="A138" s="3">
        <v>137</v>
      </c>
      <c r="B138" s="3" t="s">
        <v>251</v>
      </c>
      <c r="C138" s="3">
        <v>7279</v>
      </c>
      <c r="D138" s="5">
        <v>97</v>
      </c>
      <c r="E138" s="3">
        <v>1</v>
      </c>
      <c r="F138" s="3" t="s">
        <v>790</v>
      </c>
      <c r="G138">
        <v>76.801531264100007</v>
      </c>
      <c r="H138" s="1">
        <v>1.8853698790538995</v>
      </c>
      <c r="I138">
        <v>-35.942278000000002</v>
      </c>
      <c r="J138">
        <v>1</v>
      </c>
    </row>
    <row r="139" spans="1:10" x14ac:dyDescent="0.25">
      <c r="A139" s="3">
        <v>138</v>
      </c>
      <c r="B139" s="4" t="s">
        <v>253</v>
      </c>
      <c r="C139" s="4">
        <v>501</v>
      </c>
      <c r="D139" s="5">
        <v>90</v>
      </c>
      <c r="E139" s="3">
        <v>1</v>
      </c>
      <c r="F139" s="3" t="s">
        <v>790</v>
      </c>
      <c r="G139">
        <v>1.2374528951799999</v>
      </c>
      <c r="H139" s="1">
        <v>9.2528676088227235E-2</v>
      </c>
      <c r="I139">
        <v>-35.914012999999997</v>
      </c>
      <c r="J139">
        <v>1</v>
      </c>
    </row>
    <row r="140" spans="1:10" x14ac:dyDescent="0.25">
      <c r="A140" s="3">
        <v>139</v>
      </c>
      <c r="B140" s="3" t="s">
        <v>255</v>
      </c>
      <c r="C140" s="3">
        <v>6033</v>
      </c>
      <c r="D140" s="5">
        <v>117</v>
      </c>
      <c r="E140" s="3">
        <v>0</v>
      </c>
      <c r="F140" s="3" t="s">
        <v>791</v>
      </c>
      <c r="G140">
        <v>701.36698885400006</v>
      </c>
      <c r="H140" s="1">
        <v>2.8459453211463788</v>
      </c>
      <c r="I140">
        <v>-37.625273</v>
      </c>
      <c r="J140">
        <v>1</v>
      </c>
    </row>
    <row r="141" spans="1:10" x14ac:dyDescent="0.25">
      <c r="A141" s="3">
        <v>140</v>
      </c>
      <c r="B141" s="3" t="s">
        <v>256</v>
      </c>
      <c r="C141" s="3">
        <v>5262</v>
      </c>
      <c r="D141" s="5">
        <v>117</v>
      </c>
      <c r="E141" s="3">
        <v>0</v>
      </c>
      <c r="F141" s="3" t="s">
        <v>791</v>
      </c>
      <c r="G141">
        <v>9.4637238694099999</v>
      </c>
      <c r="H141" s="1">
        <v>0.97606206004960405</v>
      </c>
      <c r="I141">
        <v>-41.041255999999997</v>
      </c>
      <c r="J141">
        <v>0</v>
      </c>
    </row>
    <row r="142" spans="1:10" x14ac:dyDescent="0.25">
      <c r="A142" s="3">
        <v>141</v>
      </c>
      <c r="B142" s="3" t="s">
        <v>257</v>
      </c>
      <c r="C142" s="3">
        <v>5229</v>
      </c>
      <c r="D142" s="5">
        <v>91</v>
      </c>
      <c r="E142" s="3">
        <v>1</v>
      </c>
      <c r="F142" s="3" t="s">
        <v>790</v>
      </c>
      <c r="G142">
        <v>60.4682804268</v>
      </c>
      <c r="H142" s="1">
        <v>1.7815276184857085</v>
      </c>
      <c r="I142">
        <v>-41.092097000000003</v>
      </c>
      <c r="J142">
        <v>3</v>
      </c>
    </row>
    <row r="143" spans="1:10" x14ac:dyDescent="0.25">
      <c r="A143" s="3">
        <v>142</v>
      </c>
      <c r="B143" s="3" t="s">
        <v>259</v>
      </c>
      <c r="C143" s="3">
        <v>7852</v>
      </c>
      <c r="D143" s="5">
        <v>109</v>
      </c>
      <c r="E143" s="3">
        <v>1</v>
      </c>
      <c r="F143" s="3" t="s">
        <v>790</v>
      </c>
      <c r="G143">
        <v>65.351634086800004</v>
      </c>
      <c r="H143" s="1">
        <v>1.8152564513811014</v>
      </c>
      <c r="I143">
        <v>-35.232290999999996</v>
      </c>
      <c r="J143">
        <v>3</v>
      </c>
    </row>
    <row r="144" spans="1:10" x14ac:dyDescent="0.25">
      <c r="A144" s="3">
        <v>143</v>
      </c>
      <c r="B144" s="3" t="s">
        <v>261</v>
      </c>
      <c r="C144" s="3">
        <v>6315</v>
      </c>
      <c r="D144" s="5">
        <v>117</v>
      </c>
      <c r="E144" s="3">
        <v>0</v>
      </c>
      <c r="F144" s="3" t="s">
        <v>791</v>
      </c>
      <c r="G144">
        <v>5.5871154678900004</v>
      </c>
      <c r="H144" s="1">
        <v>0.74718764693726669</v>
      </c>
      <c r="I144">
        <v>-36.819194000000003</v>
      </c>
      <c r="J144">
        <v>0</v>
      </c>
    </row>
    <row r="145" spans="1:10" x14ac:dyDescent="0.25">
      <c r="A145" s="3">
        <v>144</v>
      </c>
      <c r="B145" s="3" t="s">
        <v>262</v>
      </c>
      <c r="C145" s="3">
        <v>6022</v>
      </c>
      <c r="D145" s="5">
        <v>117</v>
      </c>
      <c r="E145" s="3">
        <v>0</v>
      </c>
      <c r="F145" s="3" t="s">
        <v>791</v>
      </c>
      <c r="G145">
        <v>107.209374485</v>
      </c>
      <c r="H145" s="1">
        <v>2.0302327621207668</v>
      </c>
      <c r="I145">
        <v>-37.640886999999999</v>
      </c>
      <c r="J145">
        <v>0</v>
      </c>
    </row>
    <row r="146" spans="1:10" x14ac:dyDescent="0.25">
      <c r="A146" s="3">
        <v>145</v>
      </c>
      <c r="B146" s="3" t="s">
        <v>263</v>
      </c>
      <c r="C146" s="3">
        <v>6355</v>
      </c>
      <c r="D146" s="5">
        <v>105</v>
      </c>
      <c r="E146" s="3">
        <v>1</v>
      </c>
      <c r="F146" s="3" t="s">
        <v>790</v>
      </c>
      <c r="G146">
        <v>180.634037038</v>
      </c>
      <c r="H146" s="1">
        <v>2.2567995881978309</v>
      </c>
      <c r="I146">
        <v>-36.812097000000001</v>
      </c>
      <c r="J146">
        <v>9</v>
      </c>
    </row>
    <row r="147" spans="1:10" x14ac:dyDescent="0.25">
      <c r="A147" s="3">
        <v>146</v>
      </c>
      <c r="B147" s="3" t="s">
        <v>265</v>
      </c>
      <c r="C147" s="3">
        <v>6563</v>
      </c>
      <c r="D147" s="5">
        <v>117</v>
      </c>
      <c r="E147" s="3">
        <v>0</v>
      </c>
      <c r="F147" s="3" t="s">
        <v>791</v>
      </c>
      <c r="G147">
        <v>17.8294763474</v>
      </c>
      <c r="H147" s="1">
        <v>1.2511385881123012</v>
      </c>
      <c r="I147">
        <v>-36.656517999999998</v>
      </c>
      <c r="J147">
        <v>0</v>
      </c>
    </row>
    <row r="148" spans="1:10" x14ac:dyDescent="0.25">
      <c r="A148" s="3">
        <v>147</v>
      </c>
      <c r="B148" s="3" t="s">
        <v>267</v>
      </c>
      <c r="C148" s="3">
        <v>6544</v>
      </c>
      <c r="D148" s="5">
        <v>117</v>
      </c>
      <c r="E148" s="3">
        <v>0</v>
      </c>
      <c r="F148" s="3" t="s">
        <v>791</v>
      </c>
      <c r="G148">
        <v>10.4642403632</v>
      </c>
      <c r="H148" s="1">
        <v>1.0197077068223657</v>
      </c>
      <c r="I148">
        <v>-36.679806999999997</v>
      </c>
      <c r="J148">
        <v>0</v>
      </c>
    </row>
    <row r="149" spans="1:10" x14ac:dyDescent="0.25">
      <c r="A149" s="3">
        <v>148</v>
      </c>
      <c r="B149" s="3" t="s">
        <v>269</v>
      </c>
      <c r="C149" s="3">
        <v>7695</v>
      </c>
      <c r="D149" s="5">
        <v>117</v>
      </c>
      <c r="E149" s="3">
        <v>0</v>
      </c>
      <c r="F149" s="3" t="s">
        <v>791</v>
      </c>
      <c r="G149">
        <v>5.7686614597099997</v>
      </c>
      <c r="H149" s="1">
        <v>0.76107505265307007</v>
      </c>
      <c r="I149">
        <v>-35.353909000000002</v>
      </c>
      <c r="J149">
        <v>0</v>
      </c>
    </row>
    <row r="150" spans="1:10" x14ac:dyDescent="0.25">
      <c r="A150" s="3">
        <v>149</v>
      </c>
      <c r="B150" s="3" t="s">
        <v>270</v>
      </c>
      <c r="C150" s="3">
        <v>6802</v>
      </c>
      <c r="D150" s="5">
        <v>117</v>
      </c>
      <c r="E150" s="3">
        <v>0</v>
      </c>
      <c r="F150" s="3" t="s">
        <v>791</v>
      </c>
      <c r="G150">
        <v>23.4800453378</v>
      </c>
      <c r="H150" s="1">
        <v>1.3706989311589395</v>
      </c>
      <c r="I150">
        <v>-36.470421999999999</v>
      </c>
      <c r="J150">
        <v>2</v>
      </c>
    </row>
    <row r="151" spans="1:10" x14ac:dyDescent="0.25">
      <c r="A151" s="3">
        <v>150</v>
      </c>
      <c r="B151" s="3" t="s">
        <v>271</v>
      </c>
      <c r="C151" s="3">
        <v>7923</v>
      </c>
      <c r="D151" s="5">
        <v>109</v>
      </c>
      <c r="E151" s="3">
        <v>1</v>
      </c>
      <c r="F151" s="3" t="s">
        <v>790</v>
      </c>
      <c r="G151">
        <v>33.574203661799999</v>
      </c>
      <c r="H151" s="1">
        <v>1.5260057205399349</v>
      </c>
      <c r="I151">
        <v>-35.217270999999997</v>
      </c>
      <c r="J151">
        <v>1</v>
      </c>
    </row>
    <row r="152" spans="1:10" x14ac:dyDescent="0.25">
      <c r="A152" s="3">
        <v>151</v>
      </c>
      <c r="B152" s="3" t="s">
        <v>273</v>
      </c>
      <c r="C152" s="3">
        <v>6435</v>
      </c>
      <c r="D152" s="5">
        <v>117</v>
      </c>
      <c r="E152" s="3">
        <v>0</v>
      </c>
      <c r="F152" s="3" t="s">
        <v>791</v>
      </c>
      <c r="G152">
        <v>13.210206743500001</v>
      </c>
      <c r="H152" s="1">
        <v>1.1209096145001149</v>
      </c>
      <c r="I152">
        <v>-36.753504999999997</v>
      </c>
      <c r="J152">
        <v>0</v>
      </c>
    </row>
    <row r="153" spans="1:10" x14ac:dyDescent="0.25">
      <c r="A153" s="3">
        <v>152</v>
      </c>
      <c r="B153" s="3" t="s">
        <v>274</v>
      </c>
      <c r="C153" s="3">
        <v>6413</v>
      </c>
      <c r="D153" s="5">
        <v>117</v>
      </c>
      <c r="E153" s="3">
        <v>0</v>
      </c>
      <c r="F153" s="3" t="s">
        <v>791</v>
      </c>
      <c r="G153">
        <v>6.3074734998500004</v>
      </c>
      <c r="H153" s="1">
        <v>0.79985543455337105</v>
      </c>
      <c r="I153">
        <v>-36.744976000000001</v>
      </c>
      <c r="J153">
        <v>0</v>
      </c>
    </row>
    <row r="154" spans="1:10" x14ac:dyDescent="0.25">
      <c r="A154" s="3">
        <v>153</v>
      </c>
      <c r="B154" s="3" t="s">
        <v>275</v>
      </c>
      <c r="C154" s="3">
        <v>6456</v>
      </c>
      <c r="D154" s="5">
        <v>117</v>
      </c>
      <c r="E154" s="3">
        <v>0</v>
      </c>
      <c r="F154" s="3" t="s">
        <v>791</v>
      </c>
      <c r="G154">
        <v>4.6707567915499997</v>
      </c>
      <c r="H154" s="1">
        <v>0.66938725396350807</v>
      </c>
      <c r="I154">
        <v>-36.730234000000003</v>
      </c>
      <c r="J154">
        <v>0</v>
      </c>
    </row>
    <row r="155" spans="1:10" x14ac:dyDescent="0.25">
      <c r="A155" s="3">
        <v>154</v>
      </c>
      <c r="B155" s="3" t="s">
        <v>276</v>
      </c>
      <c r="C155" s="3">
        <v>4774</v>
      </c>
      <c r="D155" s="5">
        <v>62</v>
      </c>
      <c r="E155" s="3">
        <v>1</v>
      </c>
      <c r="F155" s="3" t="s">
        <v>790</v>
      </c>
      <c r="G155">
        <v>3.7649819550800001</v>
      </c>
      <c r="H155" s="1">
        <v>0.57576289904190858</v>
      </c>
      <c r="I155">
        <v>-43.061999999999998</v>
      </c>
      <c r="J155">
        <v>1</v>
      </c>
    </row>
    <row r="156" spans="1:10" x14ac:dyDescent="0.25">
      <c r="A156" s="3">
        <v>155</v>
      </c>
      <c r="B156" s="3" t="s">
        <v>278</v>
      </c>
      <c r="C156" s="3">
        <v>6031</v>
      </c>
      <c r="D156" s="5">
        <v>117</v>
      </c>
      <c r="E156" s="3">
        <v>0</v>
      </c>
      <c r="F156" s="3" t="s">
        <v>791</v>
      </c>
      <c r="G156">
        <v>20.171247316300001</v>
      </c>
      <c r="H156" s="1">
        <v>1.3047327542285054</v>
      </c>
      <c r="I156">
        <v>-37.620477000000001</v>
      </c>
      <c r="J156">
        <v>0</v>
      </c>
    </row>
    <row r="157" spans="1:10" x14ac:dyDescent="0.25">
      <c r="A157" s="3">
        <v>156</v>
      </c>
      <c r="B157" s="3" t="s">
        <v>279</v>
      </c>
      <c r="C157" s="3">
        <v>8907</v>
      </c>
      <c r="D157" s="5">
        <v>89</v>
      </c>
      <c r="E157" s="3">
        <v>1</v>
      </c>
      <c r="F157" s="3" t="s">
        <v>790</v>
      </c>
      <c r="G157">
        <v>30.103698251299999</v>
      </c>
      <c r="H157" s="1">
        <v>1.4786198521211316</v>
      </c>
      <c r="I157">
        <v>-34.472499999999997</v>
      </c>
      <c r="J157">
        <v>1</v>
      </c>
    </row>
    <row r="158" spans="1:10" x14ac:dyDescent="0.25">
      <c r="A158" s="3">
        <v>157</v>
      </c>
      <c r="B158" s="3" t="s">
        <v>281</v>
      </c>
      <c r="C158" s="3">
        <v>6777</v>
      </c>
      <c r="D158" s="5">
        <v>117</v>
      </c>
      <c r="E158" s="3">
        <v>0</v>
      </c>
      <c r="F158" s="3" t="s">
        <v>791</v>
      </c>
      <c r="G158">
        <v>79.765162483699996</v>
      </c>
      <c r="H158" s="1">
        <v>1.9018132542006498</v>
      </c>
      <c r="I158">
        <v>-36.505474999999997</v>
      </c>
      <c r="J158">
        <v>0</v>
      </c>
    </row>
    <row r="159" spans="1:10" x14ac:dyDescent="0.25">
      <c r="A159" s="3">
        <v>158</v>
      </c>
      <c r="B159" s="3" t="s">
        <v>282</v>
      </c>
      <c r="C159" s="3">
        <v>5922</v>
      </c>
      <c r="D159" s="5">
        <v>117</v>
      </c>
      <c r="E159" s="3">
        <v>0</v>
      </c>
      <c r="F159" s="3" t="s">
        <v>791</v>
      </c>
      <c r="G159">
        <v>16.453530076500002</v>
      </c>
      <c r="H159" s="1">
        <v>1.2162590894149707</v>
      </c>
      <c r="I159">
        <v>-38.248964999999998</v>
      </c>
      <c r="J159">
        <v>0</v>
      </c>
    </row>
    <row r="160" spans="1:10" x14ac:dyDescent="0.25">
      <c r="A160" s="3">
        <v>159</v>
      </c>
      <c r="B160" s="3" t="s">
        <v>284</v>
      </c>
      <c r="C160" s="3">
        <v>6455</v>
      </c>
      <c r="D160" s="5">
        <v>117</v>
      </c>
      <c r="E160" s="3">
        <v>0</v>
      </c>
      <c r="F160" s="3" t="s">
        <v>791</v>
      </c>
      <c r="G160">
        <v>55.8310933506</v>
      </c>
      <c r="H160" s="1">
        <v>1.7468761328026583</v>
      </c>
      <c r="I160">
        <v>-36.742305999999999</v>
      </c>
      <c r="J160">
        <v>3</v>
      </c>
    </row>
    <row r="161" spans="1:10" x14ac:dyDescent="0.25">
      <c r="A161" s="3">
        <v>160</v>
      </c>
      <c r="B161" s="3" t="s">
        <v>286</v>
      </c>
      <c r="C161" s="3">
        <v>6794</v>
      </c>
      <c r="D161" s="5">
        <v>117</v>
      </c>
      <c r="E161" s="3">
        <v>0</v>
      </c>
      <c r="F161" s="3" t="s">
        <v>791</v>
      </c>
      <c r="G161">
        <v>15.1194495022</v>
      </c>
      <c r="H161" s="1">
        <v>1.1795359788299236</v>
      </c>
      <c r="I161">
        <v>-36.474169000000003</v>
      </c>
      <c r="J161">
        <v>1</v>
      </c>
    </row>
    <row r="162" spans="1:10" x14ac:dyDescent="0.25">
      <c r="A162" s="3">
        <v>161</v>
      </c>
      <c r="B162" s="3" t="s">
        <v>288</v>
      </c>
      <c r="C162" s="3">
        <v>6847</v>
      </c>
      <c r="D162" s="5">
        <v>117</v>
      </c>
      <c r="E162" s="3">
        <v>0</v>
      </c>
      <c r="F162" s="3" t="s">
        <v>791</v>
      </c>
      <c r="G162">
        <v>5.1634139817499998</v>
      </c>
      <c r="H162" s="1">
        <v>0.7129369464266575</v>
      </c>
      <c r="I162">
        <v>-36.422111000000001</v>
      </c>
      <c r="J162">
        <v>3</v>
      </c>
    </row>
    <row r="163" spans="1:10" x14ac:dyDescent="0.25">
      <c r="A163" s="3">
        <v>162</v>
      </c>
      <c r="B163" s="3" t="s">
        <v>290</v>
      </c>
      <c r="C163" s="3">
        <v>7959</v>
      </c>
      <c r="D163" s="5">
        <v>117</v>
      </c>
      <c r="E163" s="3">
        <v>0</v>
      </c>
      <c r="F163" s="3" t="s">
        <v>791</v>
      </c>
      <c r="G163">
        <v>159.26749508</v>
      </c>
      <c r="H163" s="1">
        <v>2.2021271496377111</v>
      </c>
      <c r="I163">
        <v>-35.211374999999997</v>
      </c>
      <c r="J163">
        <v>4</v>
      </c>
    </row>
    <row r="164" spans="1:10" x14ac:dyDescent="0.25">
      <c r="A164" s="3">
        <v>163</v>
      </c>
      <c r="B164" s="3" t="s">
        <v>292</v>
      </c>
      <c r="C164" s="3">
        <v>8853</v>
      </c>
      <c r="D164" s="5">
        <v>117</v>
      </c>
      <c r="E164" s="3">
        <v>0</v>
      </c>
      <c r="F164" s="3" t="s">
        <v>791</v>
      </c>
      <c r="G164">
        <v>4.8488714747600001</v>
      </c>
      <c r="H164" s="1">
        <v>0.68564067276426222</v>
      </c>
      <c r="I164">
        <v>-34.781188</v>
      </c>
      <c r="J164">
        <v>0</v>
      </c>
    </row>
    <row r="165" spans="1:10" x14ac:dyDescent="0.25">
      <c r="A165" s="3">
        <v>164</v>
      </c>
      <c r="B165" s="3" t="s">
        <v>293</v>
      </c>
      <c r="C165" s="3">
        <v>8866</v>
      </c>
      <c r="D165" s="5">
        <v>117</v>
      </c>
      <c r="E165" s="3">
        <v>0</v>
      </c>
      <c r="F165" s="3" t="s">
        <v>791</v>
      </c>
      <c r="G165">
        <v>10.945092618</v>
      </c>
      <c r="H165" s="1">
        <v>1.0392194409442554</v>
      </c>
      <c r="I165">
        <v>-34.770381</v>
      </c>
      <c r="J165">
        <v>0</v>
      </c>
    </row>
    <row r="166" spans="1:10" x14ac:dyDescent="0.25">
      <c r="A166" s="3">
        <v>165</v>
      </c>
      <c r="B166" s="3" t="s">
        <v>294</v>
      </c>
      <c r="C166" s="3">
        <v>8848</v>
      </c>
      <c r="D166" s="5">
        <v>117</v>
      </c>
      <c r="E166" s="3">
        <v>0</v>
      </c>
      <c r="F166" s="3" t="s">
        <v>791</v>
      </c>
      <c r="G166">
        <v>12.7631753389</v>
      </c>
      <c r="H166" s="1">
        <v>1.1059587355610159</v>
      </c>
      <c r="I166">
        <v>-34.786830000000002</v>
      </c>
      <c r="J166">
        <v>1</v>
      </c>
    </row>
    <row r="167" spans="1:10" x14ac:dyDescent="0.25">
      <c r="A167" s="3">
        <v>166</v>
      </c>
      <c r="B167" s="3" t="s">
        <v>296</v>
      </c>
      <c r="C167" s="3">
        <v>7912</v>
      </c>
      <c r="D167" s="5">
        <v>109</v>
      </c>
      <c r="E167" s="3">
        <v>1</v>
      </c>
      <c r="F167" s="3" t="s">
        <v>790</v>
      </c>
      <c r="G167">
        <v>162.19156036999999</v>
      </c>
      <c r="H167" s="1">
        <v>2.21002825197071</v>
      </c>
      <c r="I167">
        <v>-35.222943999999998</v>
      </c>
      <c r="J167">
        <v>6</v>
      </c>
    </row>
    <row r="168" spans="1:10" x14ac:dyDescent="0.25">
      <c r="A168" s="3">
        <v>167</v>
      </c>
      <c r="B168" s="3" t="s">
        <v>298</v>
      </c>
      <c r="C168" s="3">
        <v>6527</v>
      </c>
      <c r="D168" s="5">
        <v>117</v>
      </c>
      <c r="E168" s="3">
        <v>0</v>
      </c>
      <c r="F168" s="3" t="s">
        <v>791</v>
      </c>
      <c r="G168">
        <v>26.916779242499999</v>
      </c>
      <c r="H168" s="1">
        <v>1.430023092665929</v>
      </c>
      <c r="I168">
        <v>-36.697574000000003</v>
      </c>
      <c r="J168">
        <v>0</v>
      </c>
    </row>
    <row r="169" spans="1:10" x14ac:dyDescent="0.25">
      <c r="A169" s="3">
        <v>168</v>
      </c>
      <c r="B169" s="3" t="s">
        <v>300</v>
      </c>
      <c r="C169" s="3">
        <v>6354</v>
      </c>
      <c r="D169" s="5">
        <v>117</v>
      </c>
      <c r="E169" s="3">
        <v>0</v>
      </c>
      <c r="F169" s="3" t="s">
        <v>791</v>
      </c>
      <c r="G169">
        <v>185.351291909</v>
      </c>
      <c r="H169" s="1">
        <v>2.2679956174332623</v>
      </c>
      <c r="I169">
        <v>-36.780777999999998</v>
      </c>
      <c r="J169">
        <v>5</v>
      </c>
    </row>
    <row r="170" spans="1:10" x14ac:dyDescent="0.25">
      <c r="A170" s="3">
        <v>169</v>
      </c>
      <c r="B170" s="3" t="s">
        <v>302</v>
      </c>
      <c r="C170" s="3">
        <v>403</v>
      </c>
      <c r="D170" s="5">
        <v>89</v>
      </c>
      <c r="E170" s="3">
        <v>1</v>
      </c>
      <c r="F170" s="3" t="s">
        <v>790</v>
      </c>
      <c r="G170">
        <v>1550.70094189</v>
      </c>
      <c r="H170" s="1">
        <v>3.1905280506762907</v>
      </c>
      <c r="I170">
        <v>-36.766210999999998</v>
      </c>
      <c r="J170">
        <v>16</v>
      </c>
    </row>
    <row r="171" spans="1:10" x14ac:dyDescent="0.25">
      <c r="A171" s="3">
        <v>170</v>
      </c>
      <c r="B171" s="3" t="s">
        <v>304</v>
      </c>
      <c r="C171" s="3">
        <v>6547</v>
      </c>
      <c r="D171" s="5">
        <v>117</v>
      </c>
      <c r="E171" s="3">
        <v>0</v>
      </c>
      <c r="F171" s="3" t="s">
        <v>791</v>
      </c>
      <c r="G171">
        <v>18.528551647299999</v>
      </c>
      <c r="H171" s="1">
        <v>1.2678414724128357</v>
      </c>
      <c r="I171">
        <v>-36.675632999999998</v>
      </c>
      <c r="J171">
        <v>0</v>
      </c>
    </row>
    <row r="172" spans="1:10" x14ac:dyDescent="0.25">
      <c r="A172" s="3">
        <v>171</v>
      </c>
      <c r="B172" s="3" t="s">
        <v>306</v>
      </c>
      <c r="C172" s="3">
        <v>8944</v>
      </c>
      <c r="D172" s="5">
        <v>117</v>
      </c>
      <c r="E172" s="3">
        <v>0</v>
      </c>
      <c r="F172" s="3" t="s">
        <v>791</v>
      </c>
      <c r="G172">
        <v>8.99266660278</v>
      </c>
      <c r="H172" s="1">
        <v>0.95388849252866714</v>
      </c>
      <c r="I172">
        <v>-34.414692000000002</v>
      </c>
      <c r="J172">
        <v>0</v>
      </c>
    </row>
    <row r="173" spans="1:10" x14ac:dyDescent="0.25">
      <c r="A173" s="3">
        <v>172</v>
      </c>
      <c r="B173" s="3" t="s">
        <v>307</v>
      </c>
      <c r="C173" s="3">
        <v>1614</v>
      </c>
      <c r="D173" s="5">
        <v>117</v>
      </c>
      <c r="E173" s="3">
        <v>0</v>
      </c>
      <c r="F173" s="3" t="s">
        <v>791</v>
      </c>
      <c r="G173">
        <v>62.418287302700001</v>
      </c>
      <c r="H173" s="1">
        <v>1.79531184787319</v>
      </c>
      <c r="I173">
        <v>-46.917012999999997</v>
      </c>
      <c r="J173">
        <v>7</v>
      </c>
    </row>
    <row r="174" spans="1:10" x14ac:dyDescent="0.25">
      <c r="A174" s="3">
        <v>173</v>
      </c>
      <c r="B174" s="3" t="s">
        <v>309</v>
      </c>
      <c r="C174" s="3">
        <v>4176</v>
      </c>
      <c r="D174" s="5">
        <v>117</v>
      </c>
      <c r="E174" s="3">
        <v>0</v>
      </c>
      <c r="F174" s="3" t="s">
        <v>791</v>
      </c>
      <c r="G174">
        <v>4.87598738303</v>
      </c>
      <c r="H174" s="1">
        <v>0.68806257317941677</v>
      </c>
      <c r="I174">
        <v>-45.246316999999998</v>
      </c>
      <c r="J174">
        <v>0</v>
      </c>
    </row>
    <row r="175" spans="1:10" x14ac:dyDescent="0.25">
      <c r="A175" s="3">
        <v>174</v>
      </c>
      <c r="B175" s="3" t="s">
        <v>310</v>
      </c>
      <c r="C175" s="3">
        <v>972</v>
      </c>
      <c r="D175" s="5">
        <v>117</v>
      </c>
      <c r="E175" s="3">
        <v>0</v>
      </c>
      <c r="F175" s="3" t="s">
        <v>791</v>
      </c>
      <c r="G175">
        <v>161.94081804499999</v>
      </c>
      <c r="H175" s="1">
        <v>2.209356328786845</v>
      </c>
      <c r="I175">
        <v>-47.214956999999998</v>
      </c>
      <c r="J175">
        <v>0</v>
      </c>
    </row>
    <row r="176" spans="1:10" x14ac:dyDescent="0.25">
      <c r="A176" s="3">
        <v>175</v>
      </c>
      <c r="B176" s="3" t="s">
        <v>312</v>
      </c>
      <c r="C176" s="3">
        <v>6543</v>
      </c>
      <c r="D176" s="5">
        <v>103</v>
      </c>
      <c r="E176" s="3">
        <v>1</v>
      </c>
      <c r="F176" s="3" t="s">
        <v>790</v>
      </c>
      <c r="G176">
        <v>8.8813452474699996</v>
      </c>
      <c r="H176" s="1">
        <v>0.94847875286240491</v>
      </c>
      <c r="I176">
        <v>-36.690589000000003</v>
      </c>
      <c r="J176">
        <v>7</v>
      </c>
    </row>
    <row r="177" spans="1:10" x14ac:dyDescent="0.25">
      <c r="A177" s="3">
        <v>176</v>
      </c>
      <c r="B177" s="3" t="s">
        <v>314</v>
      </c>
      <c r="C177" s="3">
        <v>6541</v>
      </c>
      <c r="D177" s="5">
        <v>103</v>
      </c>
      <c r="E177" s="3">
        <v>1</v>
      </c>
      <c r="F177" s="3" t="s">
        <v>790</v>
      </c>
      <c r="G177">
        <v>16.562653323500001</v>
      </c>
      <c r="H177" s="1">
        <v>1.2191299116426515</v>
      </c>
      <c r="I177">
        <v>-36.696516000000003</v>
      </c>
      <c r="J177">
        <v>7</v>
      </c>
    </row>
    <row r="178" spans="1:10" x14ac:dyDescent="0.25">
      <c r="A178" s="3">
        <v>177</v>
      </c>
      <c r="B178" s="3" t="s">
        <v>316</v>
      </c>
      <c r="C178" s="3">
        <v>3485</v>
      </c>
      <c r="D178" s="5">
        <v>117</v>
      </c>
      <c r="E178" s="3">
        <v>0</v>
      </c>
      <c r="F178" s="3" t="s">
        <v>791</v>
      </c>
      <c r="G178">
        <v>20.049859656799999</v>
      </c>
      <c r="H178" s="1">
        <v>1.3021113370314805</v>
      </c>
      <c r="I178">
        <v>-45.777880000000003</v>
      </c>
      <c r="J178">
        <v>0</v>
      </c>
    </row>
    <row r="179" spans="1:10" x14ac:dyDescent="0.25">
      <c r="A179" s="3">
        <v>178</v>
      </c>
      <c r="B179" s="3" t="s">
        <v>317</v>
      </c>
      <c r="C179" s="3">
        <v>1770</v>
      </c>
      <c r="D179" s="5">
        <v>117</v>
      </c>
      <c r="E179" s="3">
        <v>0</v>
      </c>
      <c r="F179" s="3" t="s">
        <v>791</v>
      </c>
      <c r="G179">
        <v>7.5386440557999999</v>
      </c>
      <c r="H179" s="1">
        <v>0.87729323817212734</v>
      </c>
      <c r="I179">
        <v>-46.816271</v>
      </c>
      <c r="J179">
        <v>0</v>
      </c>
    </row>
    <row r="180" spans="1:10" x14ac:dyDescent="0.25">
      <c r="A180" s="3">
        <v>179</v>
      </c>
      <c r="B180" s="3" t="s">
        <v>318</v>
      </c>
      <c r="C180" s="3">
        <v>5965</v>
      </c>
      <c r="D180" s="5">
        <v>117</v>
      </c>
      <c r="E180" s="3">
        <v>0</v>
      </c>
      <c r="F180" s="3" t="s">
        <v>791</v>
      </c>
      <c r="G180">
        <v>46.158011658900001</v>
      </c>
      <c r="H180" s="1">
        <v>1.6642470925184163</v>
      </c>
      <c r="I180">
        <v>-37.989583000000003</v>
      </c>
      <c r="J180">
        <v>2</v>
      </c>
    </row>
    <row r="181" spans="1:10" x14ac:dyDescent="0.25">
      <c r="A181" s="3">
        <v>180</v>
      </c>
      <c r="B181" s="3" t="s">
        <v>319</v>
      </c>
      <c r="C181" s="3">
        <v>8315</v>
      </c>
      <c r="D181" s="5">
        <v>117</v>
      </c>
      <c r="E181" s="3">
        <v>0</v>
      </c>
      <c r="F181" s="3" t="s">
        <v>791</v>
      </c>
      <c r="G181">
        <v>10.803494286799999</v>
      </c>
      <c r="H181" s="1">
        <v>1.0335642466008885</v>
      </c>
      <c r="I181">
        <v>-35.020764</v>
      </c>
      <c r="J181">
        <v>1</v>
      </c>
    </row>
    <row r="182" spans="1:10" x14ac:dyDescent="0.25">
      <c r="A182" s="3">
        <v>181</v>
      </c>
      <c r="B182" s="3" t="s">
        <v>320</v>
      </c>
      <c r="C182" s="3">
        <v>6469</v>
      </c>
      <c r="D182" s="5">
        <v>105</v>
      </c>
      <c r="E182" s="3">
        <v>1</v>
      </c>
      <c r="F182" s="3" t="s">
        <v>790</v>
      </c>
      <c r="G182">
        <v>41.9550731175</v>
      </c>
      <c r="H182" s="1">
        <v>1.6227844822976436</v>
      </c>
      <c r="I182">
        <v>-36.728665999999997</v>
      </c>
      <c r="J182">
        <v>3</v>
      </c>
    </row>
    <row r="183" spans="1:10" x14ac:dyDescent="0.25">
      <c r="A183" s="3">
        <v>182</v>
      </c>
      <c r="B183" s="3" t="s">
        <v>322</v>
      </c>
      <c r="C183" s="3">
        <v>6482</v>
      </c>
      <c r="D183" s="5">
        <v>117</v>
      </c>
      <c r="E183" s="3">
        <v>0</v>
      </c>
      <c r="F183" s="3" t="s">
        <v>791</v>
      </c>
      <c r="G183">
        <v>5.2780895086799999</v>
      </c>
      <c r="H183" s="1">
        <v>0.72247675094583252</v>
      </c>
      <c r="I183">
        <v>-36.716653999999998</v>
      </c>
      <c r="J183">
        <v>0</v>
      </c>
    </row>
    <row r="184" spans="1:10" x14ac:dyDescent="0.25">
      <c r="A184" s="3">
        <v>183</v>
      </c>
      <c r="B184" s="3" t="s">
        <v>323</v>
      </c>
      <c r="C184" s="3">
        <v>8042</v>
      </c>
      <c r="D184" s="5">
        <v>109</v>
      </c>
      <c r="E184" s="3">
        <v>1</v>
      </c>
      <c r="F184" s="3" t="s">
        <v>790</v>
      </c>
      <c r="G184">
        <v>27.7120128442</v>
      </c>
      <c r="H184" s="1">
        <v>1.4426680716278089</v>
      </c>
      <c r="I184">
        <v>-35.200012999999998</v>
      </c>
      <c r="J184">
        <v>2</v>
      </c>
    </row>
    <row r="185" spans="1:10" x14ac:dyDescent="0.25">
      <c r="A185" s="3">
        <v>184</v>
      </c>
      <c r="B185" s="3" t="s">
        <v>325</v>
      </c>
      <c r="C185" s="3">
        <v>3878</v>
      </c>
      <c r="D185" s="5">
        <v>117</v>
      </c>
      <c r="E185" s="3">
        <v>0</v>
      </c>
      <c r="F185" s="3" t="s">
        <v>791</v>
      </c>
      <c r="G185">
        <v>34.8626400347</v>
      </c>
      <c r="H185" s="1">
        <v>1.5423602717323448</v>
      </c>
      <c r="I185">
        <v>-45.637155</v>
      </c>
      <c r="J185">
        <v>0</v>
      </c>
    </row>
    <row r="186" spans="1:10" x14ac:dyDescent="0.25">
      <c r="A186" s="3">
        <v>185</v>
      </c>
      <c r="B186" s="3" t="s">
        <v>326</v>
      </c>
      <c r="C186" s="3">
        <v>3015</v>
      </c>
      <c r="D186" s="5">
        <v>117</v>
      </c>
      <c r="E186" s="3">
        <v>0</v>
      </c>
      <c r="F186" s="3" t="s">
        <v>791</v>
      </c>
      <c r="G186">
        <v>13.5475733261</v>
      </c>
      <c r="H186" s="1">
        <v>1.131861510305165</v>
      </c>
      <c r="I186">
        <v>-45.960523999999999</v>
      </c>
      <c r="J186">
        <v>0</v>
      </c>
    </row>
    <row r="187" spans="1:10" x14ac:dyDescent="0.25">
      <c r="A187" s="3">
        <v>186</v>
      </c>
      <c r="B187" s="3" t="s">
        <v>327</v>
      </c>
      <c r="C187" s="3">
        <v>4603</v>
      </c>
      <c r="D187" s="5">
        <v>117</v>
      </c>
      <c r="E187" s="3">
        <v>0</v>
      </c>
      <c r="F187" s="3" t="s">
        <v>791</v>
      </c>
      <c r="G187">
        <v>14.289158457799999</v>
      </c>
      <c r="H187" s="1">
        <v>1.1550066523112152</v>
      </c>
      <c r="I187">
        <v>-43.860208999999998</v>
      </c>
      <c r="J187">
        <v>0</v>
      </c>
    </row>
    <row r="188" spans="1:10" x14ac:dyDescent="0.25">
      <c r="A188" s="3">
        <v>187</v>
      </c>
      <c r="B188" s="3" t="s">
        <v>329</v>
      </c>
      <c r="C188" s="3">
        <v>5267</v>
      </c>
      <c r="D188" s="5">
        <v>117</v>
      </c>
      <c r="E188" s="3">
        <v>0</v>
      </c>
      <c r="F188" s="3" t="s">
        <v>791</v>
      </c>
      <c r="G188">
        <v>20.9947451118</v>
      </c>
      <c r="H188" s="1">
        <v>1.3221106064228407</v>
      </c>
      <c r="I188">
        <v>-41.040416999999998</v>
      </c>
      <c r="J188">
        <v>0</v>
      </c>
    </row>
    <row r="189" spans="1:10" x14ac:dyDescent="0.25">
      <c r="A189" s="3">
        <v>188</v>
      </c>
      <c r="B189" s="3" t="s">
        <v>331</v>
      </c>
      <c r="C189" s="3">
        <v>8088</v>
      </c>
      <c r="D189" s="5">
        <v>117</v>
      </c>
      <c r="E189" s="3">
        <v>0</v>
      </c>
      <c r="F189" s="3" t="s">
        <v>791</v>
      </c>
      <c r="G189">
        <v>6.0988193518099996</v>
      </c>
      <c r="H189" s="1">
        <v>0.78524576966299853</v>
      </c>
      <c r="I189">
        <v>-35.170709000000002</v>
      </c>
      <c r="J189">
        <v>0</v>
      </c>
    </row>
    <row r="190" spans="1:10" x14ac:dyDescent="0.25">
      <c r="A190" s="3">
        <v>189</v>
      </c>
      <c r="B190" s="3" t="s">
        <v>332</v>
      </c>
      <c r="C190" s="3">
        <v>1193</v>
      </c>
      <c r="D190" s="5">
        <v>117</v>
      </c>
      <c r="E190" s="3">
        <v>0</v>
      </c>
      <c r="F190" s="3" t="s">
        <v>791</v>
      </c>
      <c r="G190">
        <v>32.966003183799998</v>
      </c>
      <c r="H190" s="1">
        <v>1.5180662962350253</v>
      </c>
      <c r="I190">
        <v>-47.125444000000002</v>
      </c>
      <c r="J190">
        <v>1</v>
      </c>
    </row>
    <row r="191" spans="1:10" x14ac:dyDescent="0.25">
      <c r="A191" s="3">
        <v>190</v>
      </c>
      <c r="B191" s="3" t="s">
        <v>334</v>
      </c>
      <c r="C191" s="3">
        <v>6361</v>
      </c>
      <c r="D191" s="5">
        <v>117</v>
      </c>
      <c r="E191" s="3">
        <v>0</v>
      </c>
      <c r="F191" s="3" t="s">
        <v>791</v>
      </c>
      <c r="G191">
        <v>27.388796448200001</v>
      </c>
      <c r="H191" s="1">
        <v>1.437572948377009</v>
      </c>
      <c r="I191">
        <v>-36.796776999999999</v>
      </c>
      <c r="J191">
        <v>2</v>
      </c>
    </row>
    <row r="192" spans="1:10" x14ac:dyDescent="0.25">
      <c r="A192" s="3">
        <v>191</v>
      </c>
      <c r="B192" s="3" t="s">
        <v>335</v>
      </c>
      <c r="C192" s="3">
        <v>6252</v>
      </c>
      <c r="D192" s="5">
        <v>117</v>
      </c>
      <c r="E192" s="3">
        <v>0</v>
      </c>
      <c r="F192" s="3" t="s">
        <v>791</v>
      </c>
      <c r="G192">
        <v>114.875737685</v>
      </c>
      <c r="H192" s="1">
        <v>2.0602283132646462</v>
      </c>
      <c r="I192">
        <v>-36.909143999999998</v>
      </c>
      <c r="J192">
        <v>2</v>
      </c>
    </row>
    <row r="193" spans="1:10" x14ac:dyDescent="0.25">
      <c r="A193" s="3">
        <v>192</v>
      </c>
      <c r="B193" s="3" t="s">
        <v>337</v>
      </c>
      <c r="C193" s="3">
        <v>3731</v>
      </c>
      <c r="D193" s="5">
        <v>117</v>
      </c>
      <c r="E193" s="3">
        <v>0</v>
      </c>
      <c r="F193" s="3" t="s">
        <v>791</v>
      </c>
      <c r="G193">
        <v>40.184620521799999</v>
      </c>
      <c r="H193" s="1">
        <v>1.6040598714802041</v>
      </c>
      <c r="I193">
        <v>-45.707999999999998</v>
      </c>
      <c r="J193">
        <v>1</v>
      </c>
    </row>
    <row r="194" spans="1:10" x14ac:dyDescent="0.25">
      <c r="A194" s="3">
        <v>193</v>
      </c>
      <c r="B194" s="3" t="s">
        <v>339</v>
      </c>
      <c r="C194" s="3">
        <v>2861</v>
      </c>
      <c r="D194" s="5">
        <v>117</v>
      </c>
      <c r="E194" s="3">
        <v>0</v>
      </c>
      <c r="F194" s="3" t="s">
        <v>791</v>
      </c>
      <c r="G194">
        <v>10.144932693499999</v>
      </c>
      <c r="H194" s="1">
        <v>1.0062491700545779</v>
      </c>
      <c r="I194">
        <v>-46.016500000000001</v>
      </c>
      <c r="J194">
        <v>1</v>
      </c>
    </row>
    <row r="195" spans="1:10" x14ac:dyDescent="0.25">
      <c r="A195" s="3">
        <v>194</v>
      </c>
      <c r="B195" s="3" t="s">
        <v>340</v>
      </c>
      <c r="C195" s="3">
        <v>165</v>
      </c>
      <c r="D195" s="5">
        <v>117</v>
      </c>
      <c r="E195" s="3">
        <v>0</v>
      </c>
      <c r="F195" s="3" t="s">
        <v>791</v>
      </c>
      <c r="G195">
        <v>179.72337769800001</v>
      </c>
      <c r="H195" s="1">
        <v>2.2546045720722137</v>
      </c>
      <c r="I195">
        <v>-46.025846999999999</v>
      </c>
      <c r="J195">
        <v>1</v>
      </c>
    </row>
    <row r="196" spans="1:10" x14ac:dyDescent="0.25">
      <c r="A196" s="3">
        <v>195</v>
      </c>
      <c r="B196" s="3" t="s">
        <v>341</v>
      </c>
      <c r="C196" s="3">
        <v>3537</v>
      </c>
      <c r="D196" s="5">
        <v>117</v>
      </c>
      <c r="E196" s="3">
        <v>0</v>
      </c>
      <c r="F196" s="3" t="s">
        <v>791</v>
      </c>
      <c r="G196">
        <v>16.413907206200001</v>
      </c>
      <c r="H196" s="1">
        <v>1.2152119738691691</v>
      </c>
      <c r="I196">
        <v>-45.765963999999997</v>
      </c>
      <c r="J196">
        <v>0</v>
      </c>
    </row>
    <row r="197" spans="1:10" x14ac:dyDescent="0.25">
      <c r="A197" s="3">
        <v>196</v>
      </c>
      <c r="B197" s="3" t="s">
        <v>343</v>
      </c>
      <c r="C197" s="3">
        <v>1066</v>
      </c>
      <c r="D197" s="5">
        <v>117</v>
      </c>
      <c r="E197" s="3">
        <v>0</v>
      </c>
      <c r="F197" s="3" t="s">
        <v>791</v>
      </c>
      <c r="G197">
        <v>513.06806263199996</v>
      </c>
      <c r="H197" s="1">
        <v>2.710174981612361</v>
      </c>
      <c r="I197">
        <v>-47.194625000000002</v>
      </c>
      <c r="J197">
        <v>3</v>
      </c>
    </row>
    <row r="198" spans="1:10" x14ac:dyDescent="0.25">
      <c r="A198" s="3">
        <v>197</v>
      </c>
      <c r="B198" s="3" t="s">
        <v>345</v>
      </c>
      <c r="C198" s="3">
        <v>3625</v>
      </c>
      <c r="D198" s="5">
        <v>117</v>
      </c>
      <c r="E198" s="3">
        <v>0</v>
      </c>
      <c r="F198" s="3" t="s">
        <v>791</v>
      </c>
      <c r="G198">
        <v>5.5220791884300002</v>
      </c>
      <c r="H198" s="1">
        <v>0.74210263027347045</v>
      </c>
      <c r="I198">
        <v>-45.735263000000003</v>
      </c>
      <c r="J198">
        <v>0</v>
      </c>
    </row>
    <row r="199" spans="1:10" x14ac:dyDescent="0.25">
      <c r="A199" s="3">
        <v>198</v>
      </c>
      <c r="B199" s="3" t="s">
        <v>346</v>
      </c>
      <c r="C199" s="3">
        <v>3608</v>
      </c>
      <c r="D199" s="5">
        <v>117</v>
      </c>
      <c r="E199" s="3">
        <v>0</v>
      </c>
      <c r="F199" s="3" t="s">
        <v>791</v>
      </c>
      <c r="G199">
        <v>21.128430668299998</v>
      </c>
      <c r="H199" s="1">
        <v>1.324867240667629</v>
      </c>
      <c r="I199">
        <v>-45.740091</v>
      </c>
      <c r="J199">
        <v>0</v>
      </c>
    </row>
    <row r="200" spans="1:10" x14ac:dyDescent="0.25">
      <c r="A200" s="3">
        <v>199</v>
      </c>
      <c r="B200" s="3" t="s">
        <v>347</v>
      </c>
      <c r="C200" s="3">
        <v>5128</v>
      </c>
      <c r="D200" s="5">
        <v>105</v>
      </c>
      <c r="E200" s="3">
        <v>1</v>
      </c>
      <c r="F200" s="3" t="s">
        <v>790</v>
      </c>
      <c r="G200">
        <v>101.84675418899999</v>
      </c>
      <c r="H200" s="1">
        <v>2.0079471927837171</v>
      </c>
      <c r="I200">
        <v>-41.161278000000003</v>
      </c>
      <c r="J200">
        <v>4</v>
      </c>
    </row>
    <row r="201" spans="1:10" x14ac:dyDescent="0.25">
      <c r="A201" s="3">
        <v>200</v>
      </c>
      <c r="B201" s="3" t="s">
        <v>349</v>
      </c>
      <c r="C201" s="3">
        <v>8094</v>
      </c>
      <c r="D201" s="5">
        <v>117</v>
      </c>
      <c r="E201" s="3">
        <v>0</v>
      </c>
      <c r="F201" s="3" t="s">
        <v>791</v>
      </c>
      <c r="G201">
        <v>6.5187572032399999</v>
      </c>
      <c r="H201" s="1">
        <v>0.81416480566715921</v>
      </c>
      <c r="I201">
        <v>-35.164903000000002</v>
      </c>
      <c r="J201">
        <v>0</v>
      </c>
    </row>
    <row r="202" spans="1:10" x14ac:dyDescent="0.25">
      <c r="A202" s="3">
        <v>201</v>
      </c>
      <c r="B202" s="3" t="s">
        <v>350</v>
      </c>
      <c r="C202" s="3">
        <v>2209</v>
      </c>
      <c r="D202" s="5">
        <v>117</v>
      </c>
      <c r="E202" s="3">
        <v>0</v>
      </c>
      <c r="F202" s="3" t="s">
        <v>791</v>
      </c>
      <c r="G202">
        <v>7.2794713629399999</v>
      </c>
      <c r="H202" s="1">
        <v>0.86209984188252675</v>
      </c>
      <c r="I202">
        <v>-46.405881000000001</v>
      </c>
      <c r="J202">
        <v>0</v>
      </c>
    </row>
    <row r="203" spans="1:10" x14ac:dyDescent="0.25">
      <c r="A203" s="3">
        <v>202</v>
      </c>
      <c r="B203" s="3" t="s">
        <v>351</v>
      </c>
      <c r="C203" s="3">
        <v>3735</v>
      </c>
      <c r="D203" s="5">
        <v>117</v>
      </c>
      <c r="E203" s="3">
        <v>0</v>
      </c>
      <c r="F203" s="3" t="s">
        <v>791</v>
      </c>
      <c r="G203">
        <v>72.826469524000004</v>
      </c>
      <c r="H203" s="1">
        <v>1.8622892567700129</v>
      </c>
      <c r="I203">
        <v>-45.708731</v>
      </c>
      <c r="J203">
        <v>3</v>
      </c>
    </row>
    <row r="204" spans="1:10" x14ac:dyDescent="0.25">
      <c r="A204" s="3">
        <v>203</v>
      </c>
      <c r="B204" s="3" t="s">
        <v>353</v>
      </c>
      <c r="C204" s="3">
        <v>373</v>
      </c>
      <c r="D204" s="5">
        <v>117</v>
      </c>
      <c r="E204" s="3">
        <v>0</v>
      </c>
      <c r="F204" s="3" t="s">
        <v>791</v>
      </c>
      <c r="G204">
        <v>1796.6933288</v>
      </c>
      <c r="H204" s="1">
        <v>3.2544739552526791</v>
      </c>
      <c r="I204">
        <v>-36.866641000000001</v>
      </c>
      <c r="J204">
        <v>0</v>
      </c>
    </row>
    <row r="205" spans="1:10" x14ac:dyDescent="0.25">
      <c r="A205" s="3">
        <v>204</v>
      </c>
      <c r="B205" s="3" t="s">
        <v>355</v>
      </c>
      <c r="C205" s="3">
        <v>7594</v>
      </c>
      <c r="D205" s="5">
        <v>117</v>
      </c>
      <c r="E205" s="3">
        <v>0</v>
      </c>
      <c r="F205" s="3" t="s">
        <v>791</v>
      </c>
      <c r="G205">
        <v>5.5176072916100001</v>
      </c>
      <c r="H205" s="1">
        <v>0.7417507869086607</v>
      </c>
      <c r="I205">
        <v>-35.486274000000002</v>
      </c>
      <c r="J205">
        <v>0</v>
      </c>
    </row>
    <row r="206" spans="1:10" x14ac:dyDescent="0.25">
      <c r="A206" s="3">
        <v>205</v>
      </c>
      <c r="B206" s="3" t="s">
        <v>356</v>
      </c>
      <c r="C206" s="3">
        <v>7616</v>
      </c>
      <c r="D206" s="5">
        <v>36</v>
      </c>
      <c r="E206" s="3">
        <v>1</v>
      </c>
      <c r="F206" s="3" t="s">
        <v>790</v>
      </c>
      <c r="G206">
        <v>103.838133446</v>
      </c>
      <c r="H206" s="1">
        <v>2.0163568728173482</v>
      </c>
      <c r="I206">
        <v>-35.483778000000001</v>
      </c>
      <c r="J206">
        <v>2</v>
      </c>
    </row>
    <row r="207" spans="1:10" x14ac:dyDescent="0.25">
      <c r="A207" s="3">
        <v>206</v>
      </c>
      <c r="B207" s="3" t="s">
        <v>358</v>
      </c>
      <c r="C207" s="3">
        <v>7587</v>
      </c>
      <c r="D207" s="5">
        <v>117</v>
      </c>
      <c r="E207" s="3">
        <v>0</v>
      </c>
      <c r="F207" s="3" t="s">
        <v>791</v>
      </c>
      <c r="G207">
        <v>6.0317132672699998</v>
      </c>
      <c r="H207" s="1">
        <v>0.78044068806692113</v>
      </c>
      <c r="I207">
        <v>-35.490240999999997</v>
      </c>
      <c r="J207">
        <v>0</v>
      </c>
    </row>
    <row r="208" spans="1:10" x14ac:dyDescent="0.25">
      <c r="A208" s="3">
        <v>207</v>
      </c>
      <c r="B208" s="3" t="s">
        <v>359</v>
      </c>
      <c r="C208" s="3">
        <v>7652</v>
      </c>
      <c r="D208" s="5">
        <v>117</v>
      </c>
      <c r="E208" s="3">
        <v>0</v>
      </c>
      <c r="F208" s="3" t="s">
        <v>791</v>
      </c>
      <c r="G208">
        <v>155.92693664699999</v>
      </c>
      <c r="H208" s="1">
        <v>2.1929211467900753</v>
      </c>
      <c r="I208">
        <v>-35.456223999999999</v>
      </c>
      <c r="J208">
        <v>0</v>
      </c>
    </row>
    <row r="209" spans="1:10" x14ac:dyDescent="0.25">
      <c r="A209" s="3">
        <v>208</v>
      </c>
      <c r="B209" s="3" t="s">
        <v>360</v>
      </c>
      <c r="C209" s="3">
        <v>7856</v>
      </c>
      <c r="D209" s="5">
        <v>109</v>
      </c>
      <c r="E209" s="3">
        <v>1</v>
      </c>
      <c r="F209" s="3" t="s">
        <v>790</v>
      </c>
      <c r="G209">
        <v>8.1984873146799995</v>
      </c>
      <c r="H209" s="1">
        <v>0.91373372903128924</v>
      </c>
      <c r="I209">
        <v>-35.230443999999999</v>
      </c>
      <c r="J209">
        <v>1</v>
      </c>
    </row>
    <row r="210" spans="1:10" x14ac:dyDescent="0.25">
      <c r="A210" s="3">
        <v>209</v>
      </c>
      <c r="B210" s="3" t="s">
        <v>362</v>
      </c>
      <c r="C210" s="3">
        <v>5861</v>
      </c>
      <c r="D210" s="5">
        <v>117</v>
      </c>
      <c r="E210" s="3">
        <v>0</v>
      </c>
      <c r="F210" s="3" t="s">
        <v>791</v>
      </c>
      <c r="G210">
        <v>147.01027382800001</v>
      </c>
      <c r="H210" s="1">
        <v>2.1673476865229775</v>
      </c>
      <c r="I210">
        <v>-39.292613000000003</v>
      </c>
      <c r="J210">
        <v>0</v>
      </c>
    </row>
    <row r="211" spans="1:10" x14ac:dyDescent="0.25">
      <c r="A211" s="3">
        <v>210</v>
      </c>
      <c r="B211" s="3" t="s">
        <v>364</v>
      </c>
      <c r="C211" s="3">
        <v>5916</v>
      </c>
      <c r="D211" s="5">
        <v>117</v>
      </c>
      <c r="E211" s="3">
        <v>0</v>
      </c>
      <c r="F211" s="3" t="s">
        <v>791</v>
      </c>
      <c r="G211">
        <v>39.7367103172</v>
      </c>
      <c r="H211" s="1">
        <v>1.5991919103272905</v>
      </c>
      <c r="I211">
        <v>-38.384014000000001</v>
      </c>
      <c r="J211">
        <v>1</v>
      </c>
    </row>
    <row r="212" spans="1:10" x14ac:dyDescent="0.25">
      <c r="A212" s="3">
        <v>211</v>
      </c>
      <c r="B212" s="3" t="s">
        <v>366</v>
      </c>
      <c r="C212" s="3">
        <v>866</v>
      </c>
      <c r="D212" s="5">
        <v>117</v>
      </c>
      <c r="E212" s="3">
        <v>0</v>
      </c>
      <c r="F212" s="3" t="s">
        <v>791</v>
      </c>
      <c r="G212">
        <v>37.623012478600003</v>
      </c>
      <c r="H212" s="1">
        <v>1.575453566611847</v>
      </c>
      <c r="I212">
        <v>-47.266907000000003</v>
      </c>
      <c r="J212">
        <v>0</v>
      </c>
    </row>
    <row r="213" spans="1:10" x14ac:dyDescent="0.25">
      <c r="A213" s="3">
        <v>212</v>
      </c>
      <c r="B213" s="3" t="s">
        <v>368</v>
      </c>
      <c r="C213" s="3">
        <v>3542</v>
      </c>
      <c r="D213" s="5">
        <v>117</v>
      </c>
      <c r="E213" s="3">
        <v>0</v>
      </c>
      <c r="F213" s="3" t="s">
        <v>791</v>
      </c>
      <c r="G213">
        <v>8.1063974576</v>
      </c>
      <c r="H213" s="1">
        <v>0.90882789343611681</v>
      </c>
      <c r="I213">
        <v>-45.764256000000003</v>
      </c>
      <c r="J213">
        <v>0</v>
      </c>
    </row>
    <row r="214" spans="1:10" x14ac:dyDescent="0.25">
      <c r="A214" s="3">
        <v>213</v>
      </c>
      <c r="B214" s="3" t="s">
        <v>370</v>
      </c>
      <c r="C214" s="3">
        <v>948</v>
      </c>
      <c r="D214" s="5">
        <v>97</v>
      </c>
      <c r="E214" s="3">
        <v>1</v>
      </c>
      <c r="F214" s="3" t="s">
        <v>790</v>
      </c>
      <c r="G214">
        <v>148.87104302099999</v>
      </c>
      <c r="H214" s="1">
        <v>2.1728102311357831</v>
      </c>
      <c r="I214">
        <v>-47.216653000000001</v>
      </c>
      <c r="J214">
        <v>2</v>
      </c>
    </row>
    <row r="215" spans="1:10" x14ac:dyDescent="0.25">
      <c r="A215" s="3">
        <v>214</v>
      </c>
      <c r="B215" s="3" t="s">
        <v>372</v>
      </c>
      <c r="C215" s="3">
        <v>50</v>
      </c>
      <c r="D215" s="5">
        <v>117</v>
      </c>
      <c r="E215" s="3">
        <v>0</v>
      </c>
      <c r="F215" s="3" t="s">
        <v>791</v>
      </c>
      <c r="G215">
        <v>7.2603876232899998</v>
      </c>
      <c r="H215" s="1">
        <v>0.86095980777475201</v>
      </c>
      <c r="I215">
        <v>-47.228371000000003</v>
      </c>
      <c r="J215">
        <v>1</v>
      </c>
    </row>
    <row r="216" spans="1:10" x14ac:dyDescent="0.25">
      <c r="A216" s="3">
        <v>215</v>
      </c>
      <c r="B216" s="3" t="s">
        <v>373</v>
      </c>
      <c r="C216" s="3">
        <v>916</v>
      </c>
      <c r="D216" s="5">
        <v>117</v>
      </c>
      <c r="E216" s="3">
        <v>0</v>
      </c>
      <c r="F216" s="3" t="s">
        <v>791</v>
      </c>
      <c r="G216">
        <v>4.89234448824</v>
      </c>
      <c r="H216" s="1">
        <v>0.68951702973675655</v>
      </c>
      <c r="I216">
        <v>-47.226691000000002</v>
      </c>
      <c r="J216">
        <v>0</v>
      </c>
    </row>
    <row r="217" spans="1:10" x14ac:dyDescent="0.25">
      <c r="A217" s="3">
        <v>216</v>
      </c>
      <c r="B217" s="3" t="s">
        <v>374</v>
      </c>
      <c r="C217" s="3">
        <v>897</v>
      </c>
      <c r="D217" s="5">
        <v>117</v>
      </c>
      <c r="E217" s="3">
        <v>0</v>
      </c>
      <c r="F217" s="3" t="s">
        <v>791</v>
      </c>
      <c r="G217">
        <v>4.9185421579000002</v>
      </c>
      <c r="H217" s="1">
        <v>0.69183639817393805</v>
      </c>
      <c r="I217">
        <v>-47.232317999999999</v>
      </c>
      <c r="J217">
        <v>0</v>
      </c>
    </row>
    <row r="218" spans="1:10" x14ac:dyDescent="0.25">
      <c r="A218" s="3">
        <v>217</v>
      </c>
      <c r="B218" s="3" t="s">
        <v>375</v>
      </c>
      <c r="C218" s="3">
        <v>4733</v>
      </c>
      <c r="D218" s="5">
        <v>117</v>
      </c>
      <c r="E218" s="3">
        <v>0</v>
      </c>
      <c r="F218" s="3" t="s">
        <v>791</v>
      </c>
      <c r="G218">
        <v>84.249860188599996</v>
      </c>
      <c r="H218" s="1">
        <v>1.9255691888386888</v>
      </c>
      <c r="I218">
        <v>-43.629486</v>
      </c>
      <c r="J218">
        <v>11</v>
      </c>
    </row>
    <row r="219" spans="1:10" x14ac:dyDescent="0.25">
      <c r="A219" s="3">
        <v>218</v>
      </c>
      <c r="B219" s="3" t="s">
        <v>377</v>
      </c>
      <c r="C219" s="3">
        <v>5845</v>
      </c>
      <c r="D219" s="5">
        <v>117</v>
      </c>
      <c r="E219" s="3">
        <v>0</v>
      </c>
      <c r="F219" s="3" t="s">
        <v>791</v>
      </c>
      <c r="G219">
        <v>2.8236408222499998</v>
      </c>
      <c r="H219" s="1">
        <v>0.45080945199888239</v>
      </c>
      <c r="I219">
        <v>-39.486918000000003</v>
      </c>
      <c r="J219">
        <v>0</v>
      </c>
    </row>
    <row r="220" spans="1:10" x14ac:dyDescent="0.25">
      <c r="A220" s="3">
        <v>219</v>
      </c>
      <c r="B220" s="3" t="s">
        <v>378</v>
      </c>
      <c r="C220" s="3">
        <v>6519</v>
      </c>
      <c r="D220" s="5">
        <v>103</v>
      </c>
      <c r="E220" s="3">
        <v>1</v>
      </c>
      <c r="F220" s="3" t="s">
        <v>790</v>
      </c>
      <c r="G220">
        <v>149.74720168799999</v>
      </c>
      <c r="H220" s="1">
        <v>2.1753587155166731</v>
      </c>
      <c r="I220">
        <v>-36.721277999999998</v>
      </c>
      <c r="J220">
        <v>3</v>
      </c>
    </row>
    <row r="221" spans="1:10" x14ac:dyDescent="0.25">
      <c r="A221" s="3">
        <v>220</v>
      </c>
      <c r="B221" s="3" t="s">
        <v>380</v>
      </c>
      <c r="C221" s="3">
        <v>7174</v>
      </c>
      <c r="D221" s="5">
        <v>117</v>
      </c>
      <c r="E221" s="3">
        <v>0</v>
      </c>
      <c r="F221" s="3" t="s">
        <v>791</v>
      </c>
      <c r="G221">
        <v>312.33078286900002</v>
      </c>
      <c r="H221" s="1">
        <v>2.4946147897739577</v>
      </c>
      <c r="I221">
        <v>-36.126249999999999</v>
      </c>
      <c r="J221">
        <v>2</v>
      </c>
    </row>
    <row r="222" spans="1:10" x14ac:dyDescent="0.25">
      <c r="A222" s="3">
        <v>221</v>
      </c>
      <c r="B222" s="3" t="s">
        <v>382</v>
      </c>
      <c r="C222" s="3">
        <v>6331</v>
      </c>
      <c r="D222" s="5">
        <v>117</v>
      </c>
      <c r="E222" s="3">
        <v>0</v>
      </c>
      <c r="F222" s="3" t="s">
        <v>791</v>
      </c>
      <c r="G222">
        <v>33.524962453000001</v>
      </c>
      <c r="H222" s="1">
        <v>1.5253683001264988</v>
      </c>
      <c r="I222">
        <v>-36.826892000000001</v>
      </c>
      <c r="J222">
        <v>1</v>
      </c>
    </row>
    <row r="223" spans="1:10" x14ac:dyDescent="0.25">
      <c r="A223" s="3">
        <v>222</v>
      </c>
      <c r="B223" s="3" t="s">
        <v>384</v>
      </c>
      <c r="C223" s="3">
        <v>395</v>
      </c>
      <c r="D223" s="5">
        <v>109</v>
      </c>
      <c r="E223" s="3">
        <v>1</v>
      </c>
      <c r="F223" s="3" t="s">
        <v>790</v>
      </c>
      <c r="G223">
        <v>2323.5585101900001</v>
      </c>
      <c r="H223" s="1">
        <v>3.3661536130458805</v>
      </c>
      <c r="I223">
        <v>-36.787111000000003</v>
      </c>
      <c r="J223">
        <v>11</v>
      </c>
    </row>
    <row r="224" spans="1:10" x14ac:dyDescent="0.25">
      <c r="A224" s="3">
        <v>223</v>
      </c>
      <c r="B224" s="3" t="s">
        <v>386</v>
      </c>
      <c r="C224" s="3">
        <v>5587</v>
      </c>
      <c r="D224" s="5">
        <v>99</v>
      </c>
      <c r="E224" s="3">
        <v>1</v>
      </c>
      <c r="F224" s="3" t="s">
        <v>790</v>
      </c>
      <c r="G224">
        <v>64.305919388500001</v>
      </c>
      <c r="H224" s="1">
        <v>1.8082509517646337</v>
      </c>
      <c r="I224">
        <v>-40.77075</v>
      </c>
      <c r="J224">
        <v>2</v>
      </c>
    </row>
    <row r="225" spans="1:10" x14ac:dyDescent="0.25">
      <c r="A225" s="3">
        <v>224</v>
      </c>
      <c r="B225" s="3" t="s">
        <v>388</v>
      </c>
      <c r="C225" s="3">
        <v>5577</v>
      </c>
      <c r="D225" s="5">
        <v>99</v>
      </c>
      <c r="E225" s="3">
        <v>1</v>
      </c>
      <c r="F225" s="3" t="s">
        <v>790</v>
      </c>
      <c r="G225">
        <v>94.255539432099994</v>
      </c>
      <c r="H225" s="1">
        <v>1.9743068832714568</v>
      </c>
      <c r="I225">
        <v>-40.777014000000001</v>
      </c>
      <c r="J225">
        <v>2</v>
      </c>
    </row>
    <row r="226" spans="1:10" x14ac:dyDescent="0.25">
      <c r="A226" s="3">
        <v>225</v>
      </c>
      <c r="B226" s="3" t="s">
        <v>390</v>
      </c>
      <c r="C226" s="3">
        <v>5625</v>
      </c>
      <c r="D226" s="5">
        <v>99</v>
      </c>
      <c r="E226" s="3">
        <v>1</v>
      </c>
      <c r="F226" s="3" t="s">
        <v>790</v>
      </c>
      <c r="G226">
        <v>75.960508224700007</v>
      </c>
      <c r="H226" s="1">
        <v>1.8805878617843639</v>
      </c>
      <c r="I226">
        <v>-40.755429999999997</v>
      </c>
      <c r="J226">
        <v>2</v>
      </c>
    </row>
    <row r="227" spans="1:10" x14ac:dyDescent="0.25">
      <c r="A227" s="3">
        <v>226</v>
      </c>
      <c r="B227" s="3" t="s">
        <v>392</v>
      </c>
      <c r="C227" s="3">
        <v>6036</v>
      </c>
      <c r="D227" s="5">
        <v>117</v>
      </c>
      <c r="E227" s="3">
        <v>0</v>
      </c>
      <c r="F227" s="3" t="s">
        <v>791</v>
      </c>
      <c r="G227">
        <v>334.055847707</v>
      </c>
      <c r="H227" s="1">
        <v>2.5238190785583723</v>
      </c>
      <c r="I227">
        <v>-37.627578999999997</v>
      </c>
      <c r="J227">
        <v>0</v>
      </c>
    </row>
    <row r="228" spans="1:10" x14ac:dyDescent="0.25">
      <c r="A228" s="3">
        <v>227</v>
      </c>
      <c r="B228" s="3" t="s">
        <v>393</v>
      </c>
      <c r="C228" s="3">
        <v>1140</v>
      </c>
      <c r="D228" s="5">
        <v>117</v>
      </c>
      <c r="E228" s="3">
        <v>0</v>
      </c>
      <c r="F228" s="3" t="s">
        <v>791</v>
      </c>
      <c r="G228">
        <v>12.3719975584</v>
      </c>
      <c r="H228" s="1">
        <v>1.0924398256236154</v>
      </c>
      <c r="I228">
        <v>-47.133505</v>
      </c>
      <c r="J228">
        <v>0</v>
      </c>
    </row>
    <row r="229" spans="1:10" x14ac:dyDescent="0.25">
      <c r="A229" s="3">
        <v>228</v>
      </c>
      <c r="B229" s="3" t="s">
        <v>394</v>
      </c>
      <c r="C229" s="3">
        <v>207</v>
      </c>
      <c r="D229" s="5">
        <v>117</v>
      </c>
      <c r="E229" s="3">
        <v>0</v>
      </c>
      <c r="F229" s="3" t="s">
        <v>791</v>
      </c>
      <c r="G229">
        <v>20887.5938398</v>
      </c>
      <c r="H229" s="1">
        <v>4.3198884140212934</v>
      </c>
      <c r="I229">
        <v>-45.680027000000003</v>
      </c>
      <c r="J229">
        <v>2</v>
      </c>
    </row>
    <row r="230" spans="1:10" x14ac:dyDescent="0.25">
      <c r="A230" s="3">
        <v>229</v>
      </c>
      <c r="B230" s="3" t="s">
        <v>396</v>
      </c>
      <c r="C230" s="3">
        <v>7670</v>
      </c>
      <c r="D230" s="5">
        <v>117</v>
      </c>
      <c r="E230" s="3">
        <v>0</v>
      </c>
      <c r="F230" s="3" t="s">
        <v>791</v>
      </c>
      <c r="G230">
        <v>18.102111370399999</v>
      </c>
      <c r="H230" s="1">
        <v>1.2577292324955109</v>
      </c>
      <c r="I230">
        <v>-35.423957999999999</v>
      </c>
      <c r="J230">
        <v>1</v>
      </c>
    </row>
    <row r="231" spans="1:10" x14ac:dyDescent="0.25">
      <c r="A231" s="3">
        <v>230</v>
      </c>
      <c r="B231" s="3" t="s">
        <v>398</v>
      </c>
      <c r="C231" s="3">
        <v>6341</v>
      </c>
      <c r="D231" s="5">
        <v>117</v>
      </c>
      <c r="E231" s="3">
        <v>0</v>
      </c>
      <c r="F231" s="3" t="s">
        <v>791</v>
      </c>
      <c r="G231">
        <v>89.241135884100004</v>
      </c>
      <c r="H231" s="1">
        <v>1.9505650894586986</v>
      </c>
      <c r="I231">
        <v>-36.813777999999999</v>
      </c>
      <c r="J231">
        <v>4</v>
      </c>
    </row>
    <row r="232" spans="1:10" x14ac:dyDescent="0.25">
      <c r="A232" s="3">
        <v>231</v>
      </c>
      <c r="B232" s="3" t="s">
        <v>399</v>
      </c>
      <c r="C232" s="3">
        <v>1945</v>
      </c>
      <c r="D232" s="5">
        <v>117</v>
      </c>
      <c r="E232" s="3">
        <v>0</v>
      </c>
      <c r="F232" s="3" t="s">
        <v>791</v>
      </c>
      <c r="G232">
        <v>1467.68501354</v>
      </c>
      <c r="H232" s="1">
        <v>3.1666328596946989</v>
      </c>
      <c r="I232">
        <v>-46.766534999999998</v>
      </c>
      <c r="J232">
        <v>1</v>
      </c>
    </row>
    <row r="233" spans="1:10" x14ac:dyDescent="0.25">
      <c r="A233" s="3">
        <v>232</v>
      </c>
      <c r="B233" s="3" t="s">
        <v>402</v>
      </c>
      <c r="C233" s="3">
        <v>1935</v>
      </c>
      <c r="D233" s="5">
        <v>117</v>
      </c>
      <c r="E233" s="3">
        <v>0</v>
      </c>
      <c r="F233" s="3" t="s">
        <v>791</v>
      </c>
      <c r="G233">
        <v>8.9873304001100003</v>
      </c>
      <c r="H233" s="1">
        <v>0.95363070789816151</v>
      </c>
      <c r="I233">
        <v>-46.706476000000002</v>
      </c>
      <c r="J233">
        <v>0</v>
      </c>
    </row>
    <row r="234" spans="1:10" x14ac:dyDescent="0.25">
      <c r="A234" s="3">
        <v>233</v>
      </c>
      <c r="B234" s="3" t="s">
        <v>403</v>
      </c>
      <c r="C234" s="3">
        <v>1944</v>
      </c>
      <c r="D234" s="5">
        <v>117</v>
      </c>
      <c r="E234" s="3">
        <v>0</v>
      </c>
      <c r="F234" s="3" t="s">
        <v>791</v>
      </c>
      <c r="G234">
        <v>30.966616861199999</v>
      </c>
      <c r="H234" s="1">
        <v>1.4908937607726853</v>
      </c>
      <c r="I234">
        <v>-46.703947999999997</v>
      </c>
      <c r="J234">
        <v>0</v>
      </c>
    </row>
    <row r="235" spans="1:10" x14ac:dyDescent="0.25">
      <c r="A235" s="3">
        <v>234</v>
      </c>
      <c r="B235" s="3" t="s">
        <v>404</v>
      </c>
      <c r="C235" s="3">
        <v>5974</v>
      </c>
      <c r="D235" s="5">
        <v>84</v>
      </c>
      <c r="E235" s="3">
        <v>1</v>
      </c>
      <c r="F235" s="3" t="s">
        <v>790</v>
      </c>
      <c r="G235">
        <v>5.5989416945099997</v>
      </c>
      <c r="H235" s="1">
        <v>0.74810594492230698</v>
      </c>
      <c r="I235">
        <v>-37.831994000000002</v>
      </c>
      <c r="J235">
        <v>2</v>
      </c>
    </row>
    <row r="236" spans="1:10" x14ac:dyDescent="0.25">
      <c r="A236" s="3">
        <v>235</v>
      </c>
      <c r="B236" s="3" t="s">
        <v>406</v>
      </c>
      <c r="C236" s="3">
        <v>3457</v>
      </c>
      <c r="D236" s="5">
        <v>117</v>
      </c>
      <c r="E236" s="3">
        <v>0</v>
      </c>
      <c r="F236" s="3" t="s">
        <v>791</v>
      </c>
      <c r="G236">
        <v>13.715948172199999</v>
      </c>
      <c r="H236" s="1">
        <v>1.1372258353981359</v>
      </c>
      <c r="I236">
        <v>-45.778101999999997</v>
      </c>
      <c r="J236">
        <v>0</v>
      </c>
    </row>
    <row r="237" spans="1:10" x14ac:dyDescent="0.25">
      <c r="A237" s="3">
        <v>236</v>
      </c>
      <c r="B237" s="3" t="s">
        <v>408</v>
      </c>
      <c r="C237" s="3">
        <v>3435</v>
      </c>
      <c r="D237" s="5">
        <v>117</v>
      </c>
      <c r="E237" s="3">
        <v>0</v>
      </c>
      <c r="F237" s="3" t="s">
        <v>791</v>
      </c>
      <c r="G237">
        <v>9.5459114507600002</v>
      </c>
      <c r="H237" s="1">
        <v>0.97981740147117724</v>
      </c>
      <c r="I237">
        <v>-45.780813999999999</v>
      </c>
      <c r="J237">
        <v>0</v>
      </c>
    </row>
    <row r="238" spans="1:10" x14ac:dyDescent="0.25">
      <c r="A238" s="3">
        <v>237</v>
      </c>
      <c r="B238" s="3" t="s">
        <v>409</v>
      </c>
      <c r="C238" s="3">
        <v>235</v>
      </c>
      <c r="D238" s="5">
        <v>117</v>
      </c>
      <c r="E238" s="3">
        <v>0</v>
      </c>
      <c r="F238" s="3" t="s">
        <v>791</v>
      </c>
      <c r="G238">
        <v>8024.5184348399998</v>
      </c>
      <c r="H238" s="1">
        <v>3.9044189790997139</v>
      </c>
      <c r="I238">
        <v>-45.227513999999999</v>
      </c>
      <c r="J238">
        <v>2</v>
      </c>
    </row>
    <row r="239" spans="1:10" x14ac:dyDescent="0.25">
      <c r="A239" s="3">
        <v>238</v>
      </c>
      <c r="B239" s="3" t="s">
        <v>411</v>
      </c>
      <c r="C239" s="3">
        <v>4161</v>
      </c>
      <c r="D239" s="5">
        <v>117</v>
      </c>
      <c r="E239" s="3">
        <v>0</v>
      </c>
      <c r="F239" s="3" t="s">
        <v>791</v>
      </c>
      <c r="G239">
        <v>7.0943891072599996</v>
      </c>
      <c r="H239" s="1">
        <v>0.85091500461824243</v>
      </c>
      <c r="I239">
        <v>-45.270108</v>
      </c>
      <c r="J239">
        <v>0</v>
      </c>
    </row>
    <row r="240" spans="1:10" x14ac:dyDescent="0.25">
      <c r="A240" s="3">
        <v>239</v>
      </c>
      <c r="B240" s="3" t="s">
        <v>411</v>
      </c>
      <c r="C240" s="3">
        <v>4160</v>
      </c>
      <c r="D240" s="5">
        <v>117</v>
      </c>
      <c r="E240" s="3">
        <v>0</v>
      </c>
      <c r="F240" s="3" t="s">
        <v>791</v>
      </c>
      <c r="G240">
        <v>11.630138902500001</v>
      </c>
      <c r="H240" s="1">
        <v>1.0655849016784942</v>
      </c>
      <c r="I240">
        <v>-45.270778999999997</v>
      </c>
      <c r="J240">
        <v>0</v>
      </c>
    </row>
    <row r="241" spans="1:10" x14ac:dyDescent="0.25">
      <c r="A241" s="3">
        <v>240</v>
      </c>
      <c r="B241" s="3" t="s">
        <v>414</v>
      </c>
      <c r="C241" s="3">
        <v>6120</v>
      </c>
      <c r="D241" s="5">
        <v>117</v>
      </c>
      <c r="E241" s="3">
        <v>0</v>
      </c>
      <c r="F241" s="3" t="s">
        <v>791</v>
      </c>
      <c r="G241">
        <v>45.715551207399997</v>
      </c>
      <c r="H241" s="1">
        <v>1.6600639605665426</v>
      </c>
      <c r="I241">
        <v>-36.994047000000002</v>
      </c>
      <c r="J241">
        <v>0</v>
      </c>
    </row>
    <row r="242" spans="1:10" x14ac:dyDescent="0.25">
      <c r="A242" s="3">
        <v>241</v>
      </c>
      <c r="B242" s="3" t="s">
        <v>416</v>
      </c>
      <c r="C242" s="3">
        <v>6099</v>
      </c>
      <c r="D242" s="5">
        <v>117</v>
      </c>
      <c r="E242" s="3">
        <v>0</v>
      </c>
      <c r="F242" s="3" t="s">
        <v>791</v>
      </c>
      <c r="G242">
        <v>9.4738149224800008</v>
      </c>
      <c r="H242" s="1">
        <v>0.97652489623205019</v>
      </c>
      <c r="I242">
        <v>-37.065268000000003</v>
      </c>
      <c r="J242">
        <v>0</v>
      </c>
    </row>
    <row r="243" spans="1:10" x14ac:dyDescent="0.25">
      <c r="A243" s="3">
        <v>242</v>
      </c>
      <c r="B243" s="3" t="s">
        <v>418</v>
      </c>
      <c r="C243" s="3">
        <v>6096</v>
      </c>
      <c r="D243" s="5">
        <v>117</v>
      </c>
      <c r="E243" s="3">
        <v>0</v>
      </c>
      <c r="F243" s="3" t="s">
        <v>791</v>
      </c>
      <c r="G243">
        <v>9.6107885496400005</v>
      </c>
      <c r="H243" s="1">
        <v>0.98275902228953571</v>
      </c>
      <c r="I243">
        <v>-37.070287</v>
      </c>
      <c r="J243">
        <v>0</v>
      </c>
    </row>
    <row r="244" spans="1:10" x14ac:dyDescent="0.25">
      <c r="A244" s="3">
        <v>243</v>
      </c>
      <c r="B244" s="3" t="s">
        <v>420</v>
      </c>
      <c r="C244" s="3">
        <v>6113</v>
      </c>
      <c r="D244" s="5">
        <v>117</v>
      </c>
      <c r="E244" s="3">
        <v>0</v>
      </c>
      <c r="F244" s="3" t="s">
        <v>791</v>
      </c>
      <c r="G244">
        <v>234.58504072299999</v>
      </c>
      <c r="H244" s="1">
        <v>2.3703003140941084</v>
      </c>
      <c r="I244">
        <v>-37.048681999999999</v>
      </c>
      <c r="J244">
        <v>0</v>
      </c>
    </row>
    <row r="245" spans="1:10" x14ac:dyDescent="0.25">
      <c r="A245" s="3">
        <v>244</v>
      </c>
      <c r="B245" s="3" t="s">
        <v>422</v>
      </c>
      <c r="C245" s="3">
        <v>2983</v>
      </c>
      <c r="D245" s="5">
        <v>117</v>
      </c>
      <c r="E245" s="3">
        <v>0</v>
      </c>
      <c r="F245" s="3" t="s">
        <v>791</v>
      </c>
      <c r="G245">
        <v>24.602230631499999</v>
      </c>
      <c r="H245" s="1">
        <v>1.3909744854380537</v>
      </c>
      <c r="I245">
        <v>-45.969138999999998</v>
      </c>
      <c r="J245">
        <v>0</v>
      </c>
    </row>
    <row r="246" spans="1:10" x14ac:dyDescent="0.25">
      <c r="A246" s="3">
        <v>245</v>
      </c>
      <c r="B246" s="3" t="s">
        <v>424</v>
      </c>
      <c r="C246" s="3">
        <v>2067</v>
      </c>
      <c r="D246" s="5">
        <v>117</v>
      </c>
      <c r="E246" s="3">
        <v>0</v>
      </c>
      <c r="F246" s="3" t="s">
        <v>791</v>
      </c>
      <c r="G246">
        <v>84.707638620799997</v>
      </c>
      <c r="H246" s="1">
        <v>1.9279225751628484</v>
      </c>
      <c r="I246">
        <v>-46.573135999999998</v>
      </c>
      <c r="J246">
        <v>0</v>
      </c>
    </row>
    <row r="247" spans="1:10" x14ac:dyDescent="0.25">
      <c r="A247" s="3">
        <v>246</v>
      </c>
      <c r="B247" s="3" t="s">
        <v>426</v>
      </c>
      <c r="C247" s="3">
        <v>2046</v>
      </c>
      <c r="D247" s="5">
        <v>117</v>
      </c>
      <c r="E247" s="3">
        <v>0</v>
      </c>
      <c r="F247" s="3" t="s">
        <v>791</v>
      </c>
      <c r="G247">
        <v>6.7446761983099996</v>
      </c>
      <c r="H247" s="1">
        <v>0.82896110468801976</v>
      </c>
      <c r="I247">
        <v>-46.569322999999997</v>
      </c>
      <c r="J247">
        <v>0</v>
      </c>
    </row>
    <row r="248" spans="1:10" x14ac:dyDescent="0.25">
      <c r="A248" s="3">
        <v>247</v>
      </c>
      <c r="B248" s="3" t="s">
        <v>427</v>
      </c>
      <c r="C248" s="3">
        <v>940</v>
      </c>
      <c r="D248" s="5">
        <v>106</v>
      </c>
      <c r="E248" s="3">
        <v>1</v>
      </c>
      <c r="F248" s="3" t="s">
        <v>790</v>
      </c>
      <c r="G248">
        <v>28.695259911899999</v>
      </c>
      <c r="H248" s="1">
        <v>1.4578101627924298</v>
      </c>
      <c r="I248">
        <v>-47.220083000000002</v>
      </c>
      <c r="J248">
        <v>2</v>
      </c>
    </row>
    <row r="249" spans="1:10" x14ac:dyDescent="0.25">
      <c r="A249" s="3">
        <v>248</v>
      </c>
      <c r="B249" s="3" t="s">
        <v>429</v>
      </c>
      <c r="C249" s="3">
        <v>5079</v>
      </c>
      <c r="D249" s="5">
        <v>90</v>
      </c>
      <c r="E249" s="3">
        <v>1</v>
      </c>
      <c r="F249" s="3" t="s">
        <v>790</v>
      </c>
      <c r="G249">
        <v>25.6585323788</v>
      </c>
      <c r="H249" s="1">
        <v>1.4092318118979581</v>
      </c>
      <c r="I249">
        <v>-41.259194000000001</v>
      </c>
      <c r="J249">
        <v>1</v>
      </c>
    </row>
    <row r="250" spans="1:10" x14ac:dyDescent="0.25">
      <c r="A250" s="3">
        <v>249</v>
      </c>
      <c r="B250" s="3" t="s">
        <v>431</v>
      </c>
      <c r="C250" s="3">
        <v>1834</v>
      </c>
      <c r="D250" s="5">
        <v>117</v>
      </c>
      <c r="E250" s="3">
        <v>0</v>
      </c>
      <c r="F250" s="3" t="s">
        <v>791</v>
      </c>
      <c r="G250">
        <v>8.0171580131199995</v>
      </c>
      <c r="H250" s="1">
        <v>0.90402044335163667</v>
      </c>
      <c r="I250">
        <v>-46.803395000000002</v>
      </c>
      <c r="J250">
        <v>0</v>
      </c>
    </row>
    <row r="251" spans="1:10" x14ac:dyDescent="0.25">
      <c r="A251" s="3">
        <v>250</v>
      </c>
      <c r="B251" s="3" t="s">
        <v>432</v>
      </c>
      <c r="C251" s="3">
        <v>6796</v>
      </c>
      <c r="D251" s="5">
        <v>117</v>
      </c>
      <c r="E251" s="3">
        <v>0</v>
      </c>
      <c r="F251" s="3" t="s">
        <v>791</v>
      </c>
      <c r="G251">
        <v>4.0359435012400002</v>
      </c>
      <c r="H251" s="1">
        <v>0.60594507796342401</v>
      </c>
      <c r="I251">
        <v>-36.461978000000002</v>
      </c>
      <c r="J251">
        <v>0</v>
      </c>
    </row>
    <row r="252" spans="1:10" x14ac:dyDescent="0.25">
      <c r="A252" s="3">
        <v>251</v>
      </c>
      <c r="B252" s="3" t="s">
        <v>433</v>
      </c>
      <c r="C252" s="3">
        <v>2654</v>
      </c>
      <c r="D252" s="5">
        <v>117</v>
      </c>
      <c r="E252" s="3">
        <v>0</v>
      </c>
      <c r="F252" s="3" t="s">
        <v>791</v>
      </c>
      <c r="G252">
        <v>59.998307645099999</v>
      </c>
      <c r="H252" s="1">
        <v>1.7781390005376423</v>
      </c>
      <c r="I252">
        <v>-46.097755999999997</v>
      </c>
      <c r="J252">
        <v>2</v>
      </c>
    </row>
    <row r="253" spans="1:10" x14ac:dyDescent="0.25">
      <c r="A253" s="3">
        <v>252</v>
      </c>
      <c r="B253" s="3" t="s">
        <v>435</v>
      </c>
      <c r="C253" s="3">
        <v>5744</v>
      </c>
      <c r="D253" s="5">
        <v>25</v>
      </c>
      <c r="E253" s="3">
        <v>1</v>
      </c>
      <c r="F253" s="3" t="s">
        <v>790</v>
      </c>
      <c r="G253">
        <v>143.98294911100001</v>
      </c>
      <c r="H253" s="1">
        <v>2.1583110646962611</v>
      </c>
      <c r="I253">
        <v>-40.672527000000002</v>
      </c>
      <c r="J253">
        <v>2</v>
      </c>
    </row>
    <row r="254" spans="1:10" x14ac:dyDescent="0.25">
      <c r="A254" s="3">
        <v>253</v>
      </c>
      <c r="B254" s="3" t="s">
        <v>437</v>
      </c>
      <c r="C254" s="3">
        <v>8704</v>
      </c>
      <c r="D254" s="5">
        <v>117</v>
      </c>
      <c r="E254" s="3">
        <v>0</v>
      </c>
      <c r="F254" s="3" t="s">
        <v>791</v>
      </c>
      <c r="G254">
        <v>112.47584755600001</v>
      </c>
      <c r="H254" s="1">
        <v>2.0510592744538041</v>
      </c>
      <c r="I254">
        <v>-34.965846999999997</v>
      </c>
      <c r="J254">
        <v>2</v>
      </c>
    </row>
    <row r="255" spans="1:10" x14ac:dyDescent="0.25">
      <c r="A255" s="3">
        <v>254</v>
      </c>
      <c r="B255" s="3" t="s">
        <v>439</v>
      </c>
      <c r="C255" s="3">
        <v>31</v>
      </c>
      <c r="D255" s="5">
        <v>117</v>
      </c>
      <c r="E255" s="3">
        <v>0</v>
      </c>
      <c r="F255" s="3" t="s">
        <v>791</v>
      </c>
      <c r="G255">
        <v>168537.541917</v>
      </c>
      <c r="H255" s="1">
        <v>5.2266966555418621</v>
      </c>
      <c r="I255">
        <v>-46.988332999999997</v>
      </c>
      <c r="J255">
        <v>5</v>
      </c>
    </row>
    <row r="256" spans="1:10" x14ac:dyDescent="0.25">
      <c r="A256" s="3">
        <v>255</v>
      </c>
      <c r="B256" s="3" t="s">
        <v>441</v>
      </c>
      <c r="C256" s="3">
        <v>3534</v>
      </c>
      <c r="D256" s="5">
        <v>117</v>
      </c>
      <c r="E256" s="3">
        <v>0</v>
      </c>
      <c r="F256" s="3" t="s">
        <v>791</v>
      </c>
      <c r="G256">
        <v>10.1536595625</v>
      </c>
      <c r="H256" s="1">
        <v>1.0066225980476826</v>
      </c>
      <c r="I256">
        <v>-45.765855000000002</v>
      </c>
      <c r="J256">
        <v>0</v>
      </c>
    </row>
    <row r="257" spans="1:10" x14ac:dyDescent="0.25">
      <c r="A257" s="3">
        <v>256</v>
      </c>
      <c r="B257" s="3" t="s">
        <v>443</v>
      </c>
      <c r="C257" s="3">
        <v>4330</v>
      </c>
      <c r="D257" s="5">
        <v>117</v>
      </c>
      <c r="E257" s="3">
        <v>0</v>
      </c>
      <c r="F257" s="3" t="s">
        <v>791</v>
      </c>
      <c r="G257">
        <v>12.0168424857</v>
      </c>
      <c r="H257" s="1">
        <v>1.0797903685669139</v>
      </c>
      <c r="I257">
        <v>-45.004686</v>
      </c>
      <c r="J257">
        <v>0</v>
      </c>
    </row>
    <row r="258" spans="1:10" x14ac:dyDescent="0.25">
      <c r="A258" s="18">
        <v>257</v>
      </c>
      <c r="B258" s="18" t="s">
        <v>445</v>
      </c>
      <c r="C258" s="18">
        <v>6363</v>
      </c>
      <c r="D258" s="17" t="s">
        <v>577</v>
      </c>
      <c r="E258" s="18">
        <v>1</v>
      </c>
      <c r="F258" s="3" t="s">
        <v>791</v>
      </c>
      <c r="G258">
        <v>6.08526064531</v>
      </c>
      <c r="H258" s="1">
        <v>0.78427918476749647</v>
      </c>
      <c r="I258">
        <v>-36.790097000000003</v>
      </c>
      <c r="J258">
        <v>1</v>
      </c>
    </row>
    <row r="259" spans="1:10" x14ac:dyDescent="0.25">
      <c r="A259" s="3">
        <v>258</v>
      </c>
      <c r="B259" s="3" t="s">
        <v>446</v>
      </c>
      <c r="C259" s="3">
        <v>5246</v>
      </c>
      <c r="D259" s="5">
        <v>117</v>
      </c>
      <c r="E259" s="3">
        <v>0</v>
      </c>
      <c r="F259" s="3" t="s">
        <v>791</v>
      </c>
      <c r="G259">
        <v>34.470963766200001</v>
      </c>
      <c r="H259" s="1">
        <v>1.5374534259229247</v>
      </c>
      <c r="I259">
        <v>-41.066707999999998</v>
      </c>
      <c r="J259">
        <v>1</v>
      </c>
    </row>
    <row r="260" spans="1:10" x14ac:dyDescent="0.25">
      <c r="A260" s="8">
        <v>259</v>
      </c>
      <c r="B260" s="8" t="s">
        <v>448</v>
      </c>
      <c r="C260" s="8">
        <v>5258</v>
      </c>
      <c r="D260" s="5">
        <v>117</v>
      </c>
      <c r="E260" s="3">
        <v>0</v>
      </c>
      <c r="F260" s="3" t="s">
        <v>791</v>
      </c>
      <c r="G260">
        <v>21.083638832999998</v>
      </c>
      <c r="H260" s="1">
        <v>1.3239455680542744</v>
      </c>
      <c r="I260">
        <v>-41.050415999999998</v>
      </c>
      <c r="J260">
        <v>3</v>
      </c>
    </row>
    <row r="261" spans="1:10" x14ac:dyDescent="0.25">
      <c r="A261" s="3">
        <v>260</v>
      </c>
      <c r="B261" s="3" t="s">
        <v>450</v>
      </c>
      <c r="C261" s="3">
        <v>6767</v>
      </c>
      <c r="D261" s="5">
        <v>117</v>
      </c>
      <c r="E261" s="3">
        <v>0</v>
      </c>
      <c r="F261" s="3" t="s">
        <v>791</v>
      </c>
      <c r="G261">
        <v>4.15722733531</v>
      </c>
      <c r="H261" s="1">
        <v>0.61880377427073707</v>
      </c>
      <c r="I261">
        <v>-36.512262999999997</v>
      </c>
      <c r="J261">
        <v>3</v>
      </c>
    </row>
    <row r="262" spans="1:10" x14ac:dyDescent="0.25">
      <c r="A262" s="3">
        <v>261</v>
      </c>
      <c r="B262" s="3" t="s">
        <v>452</v>
      </c>
      <c r="C262" s="3">
        <v>5932</v>
      </c>
      <c r="D262" s="5">
        <v>117</v>
      </c>
      <c r="E262" s="3">
        <v>0</v>
      </c>
      <c r="F262" s="3" t="s">
        <v>791</v>
      </c>
      <c r="G262">
        <v>14.870369628900001</v>
      </c>
      <c r="H262" s="1">
        <v>1.1723217638008048</v>
      </c>
      <c r="I262">
        <v>-38.101689999999998</v>
      </c>
      <c r="J262">
        <v>0</v>
      </c>
    </row>
    <row r="263" spans="1:10" x14ac:dyDescent="0.25">
      <c r="A263" s="3">
        <v>262</v>
      </c>
      <c r="B263" s="3" t="s">
        <v>453</v>
      </c>
      <c r="C263" s="3">
        <v>4973</v>
      </c>
      <c r="D263" s="5">
        <v>117</v>
      </c>
      <c r="E263" s="3">
        <v>0</v>
      </c>
      <c r="F263" s="3" t="s">
        <v>791</v>
      </c>
      <c r="G263">
        <v>20.4943958237</v>
      </c>
      <c r="H263" s="1">
        <v>1.3116351198078855</v>
      </c>
      <c r="I263">
        <v>-41.532302000000001</v>
      </c>
      <c r="J263">
        <v>0</v>
      </c>
    </row>
    <row r="264" spans="1:10" x14ac:dyDescent="0.25">
      <c r="A264" s="3">
        <v>263</v>
      </c>
      <c r="B264" s="3" t="s">
        <v>454</v>
      </c>
      <c r="C264" s="3">
        <v>1326</v>
      </c>
      <c r="D264" s="5">
        <v>117</v>
      </c>
      <c r="E264" s="3">
        <v>0</v>
      </c>
      <c r="F264" s="3" t="s">
        <v>791</v>
      </c>
      <c r="G264">
        <v>20.811916294500001</v>
      </c>
      <c r="H264" s="1">
        <v>1.3183120704956759</v>
      </c>
      <c r="I264">
        <v>-47.073428999999997</v>
      </c>
      <c r="J264">
        <v>0</v>
      </c>
    </row>
    <row r="265" spans="1:10" x14ac:dyDescent="0.25">
      <c r="A265" s="3">
        <v>264</v>
      </c>
      <c r="B265" s="3" t="s">
        <v>455</v>
      </c>
      <c r="C265" s="3">
        <v>434</v>
      </c>
      <c r="D265" s="5">
        <v>93</v>
      </c>
      <c r="E265" s="3">
        <v>1</v>
      </c>
      <c r="F265" s="3" t="s">
        <v>790</v>
      </c>
      <c r="G265">
        <v>187.64661516000001</v>
      </c>
      <c r="H265" s="1">
        <v>2.2733407348530585</v>
      </c>
      <c r="I265">
        <v>-36.602930000000001</v>
      </c>
      <c r="J265">
        <v>7</v>
      </c>
    </row>
    <row r="266" spans="1:10" x14ac:dyDescent="0.25">
      <c r="A266" s="3">
        <v>265</v>
      </c>
      <c r="B266" s="3" t="s">
        <v>457</v>
      </c>
      <c r="C266" s="3">
        <v>5353</v>
      </c>
      <c r="D266" s="5">
        <v>75</v>
      </c>
      <c r="E266" s="3">
        <v>1</v>
      </c>
      <c r="F266" s="3" t="s">
        <v>790</v>
      </c>
      <c r="G266">
        <v>23.496215629000002</v>
      </c>
      <c r="H266" s="1">
        <v>1.370997919131663</v>
      </c>
      <c r="I266">
        <v>-40.951346999999998</v>
      </c>
      <c r="J266">
        <v>2</v>
      </c>
    </row>
    <row r="267" spans="1:10" x14ac:dyDescent="0.25">
      <c r="A267" s="3">
        <v>266</v>
      </c>
      <c r="B267" s="3" t="s">
        <v>459</v>
      </c>
      <c r="C267" s="3">
        <v>5475</v>
      </c>
      <c r="D267" s="5">
        <v>107</v>
      </c>
      <c r="E267" s="3">
        <v>1</v>
      </c>
      <c r="F267" s="3" t="s">
        <v>790</v>
      </c>
      <c r="G267">
        <v>8.3323464675699999</v>
      </c>
      <c r="H267" s="1">
        <v>0.92076732006416706</v>
      </c>
      <c r="I267">
        <v>-40.890680000000003</v>
      </c>
      <c r="J267">
        <v>1</v>
      </c>
    </row>
    <row r="268" spans="1:10" x14ac:dyDescent="0.25">
      <c r="A268" s="3">
        <v>267</v>
      </c>
      <c r="B268" s="3" t="s">
        <v>460</v>
      </c>
      <c r="C268" s="3">
        <v>5518</v>
      </c>
      <c r="D268" s="5">
        <v>117</v>
      </c>
      <c r="E268" s="3">
        <v>0</v>
      </c>
      <c r="F268" s="3" t="s">
        <v>791</v>
      </c>
      <c r="G268">
        <v>15.620933437</v>
      </c>
      <c r="H268" s="1">
        <v>1.1937069818092727</v>
      </c>
      <c r="I268">
        <v>-40.838113</v>
      </c>
      <c r="J268">
        <v>0</v>
      </c>
    </row>
    <row r="269" spans="1:10" x14ac:dyDescent="0.25">
      <c r="A269" s="3">
        <v>268</v>
      </c>
      <c r="B269" s="3" t="s">
        <v>462</v>
      </c>
      <c r="C269" s="3">
        <v>2185</v>
      </c>
      <c r="D269" s="5">
        <v>117</v>
      </c>
      <c r="E269" s="3">
        <v>0</v>
      </c>
      <c r="F269" s="3" t="s">
        <v>791</v>
      </c>
      <c r="G269">
        <v>9.58504829472</v>
      </c>
      <c r="H269" s="1">
        <v>0.98159430543291937</v>
      </c>
      <c r="I269">
        <v>-46.502823999999997</v>
      </c>
      <c r="J269">
        <v>0</v>
      </c>
    </row>
    <row r="270" spans="1:10" x14ac:dyDescent="0.25">
      <c r="A270" s="3">
        <v>269</v>
      </c>
      <c r="B270" s="3" t="s">
        <v>463</v>
      </c>
      <c r="C270" s="3">
        <v>1591</v>
      </c>
      <c r="D270" s="5">
        <v>97</v>
      </c>
      <c r="E270" s="3">
        <v>1</v>
      </c>
      <c r="F270" s="3" t="s">
        <v>790</v>
      </c>
      <c r="G270">
        <v>262.08477740199999</v>
      </c>
      <c r="H270" s="1">
        <v>2.4184417966722664</v>
      </c>
      <c r="I270">
        <v>-46.933292000000002</v>
      </c>
      <c r="J270">
        <v>2</v>
      </c>
    </row>
    <row r="271" spans="1:10" x14ac:dyDescent="0.25">
      <c r="A271" s="3">
        <v>270</v>
      </c>
      <c r="B271" s="3" t="s">
        <v>465</v>
      </c>
      <c r="C271" s="3">
        <v>3957</v>
      </c>
      <c r="D271" s="5">
        <v>117</v>
      </c>
      <c r="E271" s="3">
        <v>0</v>
      </c>
      <c r="F271" s="3" t="s">
        <v>791</v>
      </c>
      <c r="G271">
        <v>21.637915573800001</v>
      </c>
      <c r="H271" s="1">
        <v>1.3352154219429537</v>
      </c>
      <c r="I271">
        <v>-45.730739999999997</v>
      </c>
      <c r="J271">
        <v>0</v>
      </c>
    </row>
    <row r="272" spans="1:10" x14ac:dyDescent="0.25">
      <c r="A272" s="3">
        <v>271</v>
      </c>
      <c r="B272" s="3" t="s">
        <v>466</v>
      </c>
      <c r="C272" s="3">
        <v>3770</v>
      </c>
      <c r="D272" s="5">
        <v>117</v>
      </c>
      <c r="E272" s="3">
        <v>0</v>
      </c>
      <c r="F272" s="3" t="s">
        <v>791</v>
      </c>
      <c r="G272">
        <v>13.5953403878</v>
      </c>
      <c r="H272" s="1">
        <v>1.1333900855309211</v>
      </c>
      <c r="I272">
        <v>-45.688425000000002</v>
      </c>
      <c r="J272">
        <v>0</v>
      </c>
    </row>
    <row r="273" spans="1:10" x14ac:dyDescent="0.25">
      <c r="A273" s="3">
        <v>272</v>
      </c>
      <c r="B273" s="3" t="s">
        <v>467</v>
      </c>
      <c r="C273" s="3">
        <v>3643</v>
      </c>
      <c r="D273" s="5">
        <v>117</v>
      </c>
      <c r="E273" s="3">
        <v>0</v>
      </c>
      <c r="F273" s="3" t="s">
        <v>791</v>
      </c>
      <c r="G273">
        <v>45.495763151600002</v>
      </c>
      <c r="H273" s="1">
        <v>1.6579709543371981</v>
      </c>
      <c r="I273">
        <v>-45.745969000000002</v>
      </c>
      <c r="J273">
        <v>0</v>
      </c>
    </row>
    <row r="274" spans="1:10" x14ac:dyDescent="0.25">
      <c r="A274" s="3">
        <v>273</v>
      </c>
      <c r="B274" s="3" t="s">
        <v>468</v>
      </c>
      <c r="C274" s="3">
        <v>3669</v>
      </c>
      <c r="D274" s="5">
        <v>117</v>
      </c>
      <c r="E274" s="3">
        <v>0</v>
      </c>
      <c r="F274" s="3" t="s">
        <v>791</v>
      </c>
      <c r="G274">
        <v>24.560459101399999</v>
      </c>
      <c r="H274" s="1">
        <v>1.3902364806833449</v>
      </c>
      <c r="I274">
        <v>-45.729129</v>
      </c>
      <c r="J274">
        <v>0</v>
      </c>
    </row>
    <row r="275" spans="1:10" x14ac:dyDescent="0.25">
      <c r="A275" s="3">
        <v>274</v>
      </c>
      <c r="B275" s="3" t="s">
        <v>469</v>
      </c>
      <c r="C275" s="3">
        <v>8803</v>
      </c>
      <c r="D275" s="5">
        <v>117</v>
      </c>
      <c r="E275" s="3">
        <v>0</v>
      </c>
      <c r="F275" s="3" t="s">
        <v>791</v>
      </c>
      <c r="G275">
        <v>5.4105978917600002</v>
      </c>
      <c r="H275" s="1">
        <v>0.73324525895959036</v>
      </c>
      <c r="I275">
        <v>-34.913007999999998</v>
      </c>
      <c r="J275">
        <v>0</v>
      </c>
    </row>
    <row r="276" spans="1:10" x14ac:dyDescent="0.25">
      <c r="A276" s="3">
        <v>275</v>
      </c>
      <c r="B276" s="3" t="s">
        <v>470</v>
      </c>
      <c r="C276" s="3">
        <v>6381</v>
      </c>
      <c r="D276" s="5">
        <v>117</v>
      </c>
      <c r="E276" s="3">
        <v>0</v>
      </c>
      <c r="F276" s="3" t="s">
        <v>791</v>
      </c>
      <c r="G276">
        <v>0.56147308293099996</v>
      </c>
      <c r="H276" s="1">
        <v>-0.25067105901915654</v>
      </c>
      <c r="I276">
        <v>-36.773724999999999</v>
      </c>
      <c r="J276">
        <v>0</v>
      </c>
    </row>
    <row r="277" spans="1:10" x14ac:dyDescent="0.25">
      <c r="A277" s="3">
        <v>276</v>
      </c>
      <c r="B277" s="3" t="s">
        <v>471</v>
      </c>
      <c r="C277" s="3">
        <v>5964</v>
      </c>
      <c r="D277" s="5">
        <v>117</v>
      </c>
      <c r="E277" s="3">
        <v>0</v>
      </c>
      <c r="F277" s="3" t="s">
        <v>791</v>
      </c>
      <c r="G277">
        <v>68.7617955403</v>
      </c>
      <c r="H277" s="1">
        <v>1.837347208664565</v>
      </c>
      <c r="I277">
        <v>-38.000191999999998</v>
      </c>
      <c r="J277">
        <v>1</v>
      </c>
    </row>
    <row r="278" spans="1:10" x14ac:dyDescent="0.25">
      <c r="A278" s="3">
        <v>277</v>
      </c>
      <c r="B278" s="3" t="s">
        <v>472</v>
      </c>
      <c r="C278" s="3">
        <v>7989</v>
      </c>
      <c r="D278" s="5">
        <v>109</v>
      </c>
      <c r="E278" s="3">
        <v>1</v>
      </c>
      <c r="F278" s="3" t="s">
        <v>790</v>
      </c>
      <c r="G278">
        <v>222.80799374</v>
      </c>
      <c r="H278" s="1">
        <v>2.3479307680766222</v>
      </c>
      <c r="I278">
        <v>-35.216563999999998</v>
      </c>
      <c r="J278">
        <v>5</v>
      </c>
    </row>
    <row r="279" spans="1:10" x14ac:dyDescent="0.25">
      <c r="A279" s="3">
        <v>278</v>
      </c>
      <c r="B279" s="3" t="s">
        <v>474</v>
      </c>
      <c r="C279" s="3">
        <v>4112</v>
      </c>
      <c r="D279" s="5">
        <v>117</v>
      </c>
      <c r="E279" s="3">
        <v>0</v>
      </c>
      <c r="F279" s="3" t="s">
        <v>791</v>
      </c>
      <c r="G279">
        <v>5.0667321540900003</v>
      </c>
      <c r="H279" s="1">
        <v>0.70472794650987103</v>
      </c>
      <c r="I279">
        <v>-45.297108999999999</v>
      </c>
      <c r="J279">
        <v>0</v>
      </c>
    </row>
    <row r="280" spans="1:10" x14ac:dyDescent="0.25">
      <c r="A280" s="3">
        <v>279</v>
      </c>
      <c r="B280" s="3" t="s">
        <v>475</v>
      </c>
      <c r="C280" s="3">
        <v>889</v>
      </c>
      <c r="D280" s="5">
        <v>117</v>
      </c>
      <c r="E280" s="3">
        <v>0</v>
      </c>
      <c r="F280" s="3" t="s">
        <v>791</v>
      </c>
      <c r="G280">
        <v>2.8686824202599999</v>
      </c>
      <c r="H280" s="1">
        <v>0.45768247199545509</v>
      </c>
      <c r="I280">
        <v>-47.251156999999999</v>
      </c>
      <c r="J280">
        <v>0</v>
      </c>
    </row>
    <row r="281" spans="1:10" x14ac:dyDescent="0.25">
      <c r="A281" s="3">
        <v>280</v>
      </c>
      <c r="B281" s="3" t="s">
        <v>477</v>
      </c>
      <c r="C281" s="3">
        <v>882</v>
      </c>
      <c r="D281" s="5">
        <v>117</v>
      </c>
      <c r="E281" s="3">
        <v>0</v>
      </c>
      <c r="F281" s="3" t="s">
        <v>791</v>
      </c>
      <c r="G281">
        <v>1.0704868891699999</v>
      </c>
      <c r="H281" s="1">
        <v>2.9581352624394007E-2</v>
      </c>
      <c r="I281">
        <v>-47.251486999999997</v>
      </c>
      <c r="J281">
        <v>3</v>
      </c>
    </row>
    <row r="282" spans="1:10" x14ac:dyDescent="0.25">
      <c r="A282" s="3">
        <v>281</v>
      </c>
      <c r="B282" s="3" t="s">
        <v>479</v>
      </c>
      <c r="C282" s="3">
        <v>881</v>
      </c>
      <c r="D282" s="5">
        <v>117</v>
      </c>
      <c r="E282" s="3">
        <v>0</v>
      </c>
      <c r="F282" s="3" t="s">
        <v>791</v>
      </c>
      <c r="G282">
        <v>1.87573123278</v>
      </c>
      <c r="H282" s="1">
        <v>0.27317060990516373</v>
      </c>
      <c r="I282">
        <v>-47.249938</v>
      </c>
      <c r="J282">
        <v>0</v>
      </c>
    </row>
    <row r="283" spans="1:10" x14ac:dyDescent="0.25">
      <c r="A283" s="3">
        <v>282</v>
      </c>
      <c r="B283" s="3" t="s">
        <v>481</v>
      </c>
      <c r="C283" s="3">
        <v>506</v>
      </c>
      <c r="D283" s="5">
        <v>117</v>
      </c>
      <c r="E283" s="3">
        <v>0</v>
      </c>
      <c r="F283" s="3" t="s">
        <v>791</v>
      </c>
      <c r="G283">
        <v>1.0298458150300001</v>
      </c>
      <c r="H283" s="1">
        <v>1.2772208497357176E-2</v>
      </c>
      <c r="I283">
        <v>-35.886381</v>
      </c>
      <c r="J283">
        <v>1</v>
      </c>
    </row>
    <row r="284" spans="1:10" x14ac:dyDescent="0.25">
      <c r="A284" s="3">
        <v>283</v>
      </c>
      <c r="B284" s="3" t="s">
        <v>482</v>
      </c>
      <c r="C284" s="3">
        <v>8805</v>
      </c>
      <c r="D284" s="5">
        <v>117</v>
      </c>
      <c r="E284" s="3">
        <v>0</v>
      </c>
      <c r="F284" s="3" t="s">
        <v>791</v>
      </c>
      <c r="G284">
        <v>20.9120396054</v>
      </c>
      <c r="H284" s="1">
        <v>1.3203963927493987</v>
      </c>
      <c r="I284">
        <v>-34.907972999999998</v>
      </c>
      <c r="J284">
        <v>0</v>
      </c>
    </row>
    <row r="285" spans="1:10" x14ac:dyDescent="0.25">
      <c r="A285" s="3">
        <v>284</v>
      </c>
      <c r="B285" s="3" t="s">
        <v>483</v>
      </c>
      <c r="C285" s="3">
        <v>3814</v>
      </c>
      <c r="D285" s="5">
        <v>117</v>
      </c>
      <c r="E285" s="3">
        <v>0</v>
      </c>
      <c r="F285" s="3" t="s">
        <v>791</v>
      </c>
      <c r="G285">
        <v>15.978267445</v>
      </c>
      <c r="H285" s="1">
        <v>1.2035296861251037</v>
      </c>
      <c r="I285">
        <v>-45.828417999999999</v>
      </c>
      <c r="J285">
        <v>0</v>
      </c>
    </row>
    <row r="286" spans="1:10" x14ac:dyDescent="0.25">
      <c r="A286" s="3">
        <v>285</v>
      </c>
      <c r="B286" s="3" t="s">
        <v>484</v>
      </c>
      <c r="C286" s="3">
        <v>1741</v>
      </c>
      <c r="D286" s="5">
        <v>117</v>
      </c>
      <c r="E286" s="3">
        <v>0</v>
      </c>
      <c r="F286" s="3" t="s">
        <v>791</v>
      </c>
      <c r="G286">
        <v>45.975210285300001</v>
      </c>
      <c r="H286" s="1">
        <v>1.6625237243274409</v>
      </c>
      <c r="I286">
        <v>-46.834651999999998</v>
      </c>
      <c r="J286">
        <v>0</v>
      </c>
    </row>
    <row r="287" spans="1:10" x14ac:dyDescent="0.25">
      <c r="A287" s="3">
        <v>286</v>
      </c>
      <c r="B287" s="3" t="s">
        <v>485</v>
      </c>
      <c r="C287" s="3">
        <v>403</v>
      </c>
      <c r="D287" s="5">
        <v>89</v>
      </c>
      <c r="E287" s="3">
        <v>1</v>
      </c>
      <c r="F287" s="3" t="s">
        <v>790</v>
      </c>
      <c r="G287">
        <v>1550.70094189</v>
      </c>
      <c r="H287" s="1">
        <v>3.1905280506762907</v>
      </c>
      <c r="I287">
        <v>-36.766210999999998</v>
      </c>
      <c r="J287">
        <v>16</v>
      </c>
    </row>
    <row r="288" spans="1:10" x14ac:dyDescent="0.25">
      <c r="A288" s="3">
        <v>287</v>
      </c>
      <c r="B288" s="3" t="s">
        <v>486</v>
      </c>
      <c r="C288" s="3">
        <v>395</v>
      </c>
      <c r="D288" s="5">
        <v>109</v>
      </c>
      <c r="E288" s="3">
        <v>1</v>
      </c>
      <c r="F288" s="3" t="s">
        <v>790</v>
      </c>
      <c r="G288">
        <v>2323.5585101900001</v>
      </c>
      <c r="H288" s="1">
        <v>3.3661536130458805</v>
      </c>
      <c r="I288">
        <v>-36.787111000000003</v>
      </c>
      <c r="J288">
        <v>11</v>
      </c>
    </row>
    <row r="289" spans="1:10" x14ac:dyDescent="0.25">
      <c r="A289" s="3">
        <v>288</v>
      </c>
      <c r="B289" s="3" t="s">
        <v>488</v>
      </c>
      <c r="C289" s="3">
        <v>388</v>
      </c>
      <c r="D289" s="5">
        <v>117</v>
      </c>
      <c r="E289" s="3">
        <v>0</v>
      </c>
      <c r="F289" s="3" t="s">
        <v>791</v>
      </c>
      <c r="G289">
        <v>3.9125772076100001</v>
      </c>
      <c r="H289" s="1">
        <v>0.59246292065243378</v>
      </c>
      <c r="I289">
        <v>-36.758737000000004</v>
      </c>
      <c r="J289">
        <v>0</v>
      </c>
    </row>
    <row r="290" spans="1:10" x14ac:dyDescent="0.25">
      <c r="A290" s="3">
        <v>289</v>
      </c>
      <c r="B290" s="3" t="s">
        <v>489</v>
      </c>
      <c r="C290" s="3">
        <v>4614</v>
      </c>
      <c r="D290" s="5">
        <v>117</v>
      </c>
      <c r="E290" s="3">
        <v>0</v>
      </c>
      <c r="F290" s="3" t="s">
        <v>791</v>
      </c>
      <c r="G290">
        <v>5.9422082756999998E-2</v>
      </c>
      <c r="H290" s="1">
        <v>-1.2260521301489808</v>
      </c>
      <c r="I290">
        <v>-43.883445000000002</v>
      </c>
      <c r="J290">
        <v>3</v>
      </c>
    </row>
    <row r="291" spans="1:10" x14ac:dyDescent="0.25">
      <c r="A291" s="3">
        <v>290</v>
      </c>
      <c r="B291" s="3" t="s">
        <v>491</v>
      </c>
      <c r="C291" s="3">
        <v>306</v>
      </c>
      <c r="D291" s="5">
        <v>117</v>
      </c>
      <c r="E291" s="3">
        <v>0</v>
      </c>
      <c r="F291" s="3" t="s">
        <v>791</v>
      </c>
      <c r="G291">
        <v>2.3182020938900001</v>
      </c>
      <c r="H291" s="1">
        <v>0.3651512937653924</v>
      </c>
      <c r="I291">
        <v>-40.801034999999999</v>
      </c>
      <c r="J291">
        <v>1</v>
      </c>
    </row>
    <row r="292" spans="1:10" x14ac:dyDescent="0.25">
      <c r="A292" s="3">
        <v>291</v>
      </c>
      <c r="B292" s="3" t="s">
        <v>493</v>
      </c>
      <c r="C292" s="3">
        <v>263</v>
      </c>
      <c r="D292" s="5">
        <v>117</v>
      </c>
      <c r="E292" s="3">
        <v>0</v>
      </c>
      <c r="F292" s="3" t="s">
        <v>791</v>
      </c>
      <c r="G292">
        <v>27.8930810803</v>
      </c>
      <c r="H292" s="1">
        <v>1.4454964892487163</v>
      </c>
      <c r="I292">
        <v>-41.262470999999998</v>
      </c>
      <c r="J292">
        <v>0</v>
      </c>
    </row>
    <row r="293" spans="1:10" x14ac:dyDescent="0.25">
      <c r="A293" s="3">
        <v>292</v>
      </c>
      <c r="B293" s="3" t="s">
        <v>494</v>
      </c>
      <c r="C293" s="3">
        <v>101</v>
      </c>
      <c r="D293" s="5">
        <v>117</v>
      </c>
      <c r="E293" s="3">
        <v>0</v>
      </c>
      <c r="F293" s="3" t="s">
        <v>791</v>
      </c>
      <c r="G293">
        <v>2.02717980137</v>
      </c>
      <c r="H293" s="1">
        <v>0.306892270291313</v>
      </c>
      <c r="I293">
        <v>-46.752479000000001</v>
      </c>
      <c r="J293">
        <v>2</v>
      </c>
    </row>
    <row r="294" spans="1:10" x14ac:dyDescent="0.25">
      <c r="A294" s="3">
        <v>293</v>
      </c>
      <c r="B294" s="3" t="s">
        <v>496</v>
      </c>
      <c r="C294" s="3">
        <v>62</v>
      </c>
      <c r="D294" s="5">
        <v>117</v>
      </c>
      <c r="E294" s="3">
        <v>0</v>
      </c>
      <c r="F294" s="3" t="s">
        <v>791</v>
      </c>
      <c r="G294">
        <v>1.52296266138</v>
      </c>
      <c r="H294" s="1">
        <v>0.18268925582756568</v>
      </c>
      <c r="I294">
        <v>-47.211716000000003</v>
      </c>
      <c r="J294">
        <v>0</v>
      </c>
    </row>
    <row r="295" spans="1:10" ht="15.75" thickBot="1" x14ac:dyDescent="0.3">
      <c r="A295" s="6">
        <v>294</v>
      </c>
      <c r="B295" s="6" t="s">
        <v>498</v>
      </c>
      <c r="C295" s="6">
        <v>50</v>
      </c>
      <c r="D295" s="7">
        <v>117</v>
      </c>
      <c r="E295" s="6">
        <v>0</v>
      </c>
      <c r="F295" s="3" t="s">
        <v>791</v>
      </c>
      <c r="G295">
        <v>7.2603876232899998</v>
      </c>
      <c r="H295" s="1">
        <v>0.86095980777475201</v>
      </c>
      <c r="I295">
        <v>-47.228371000000003</v>
      </c>
      <c r="J295">
        <v>0</v>
      </c>
    </row>
    <row r="296" spans="1:10" ht="15.75" thickTop="1" x14ac:dyDescent="0.25">
      <c r="A296" s="3">
        <v>295</v>
      </c>
      <c r="B296" s="1" t="s">
        <v>502</v>
      </c>
      <c r="C296" s="1">
        <v>736</v>
      </c>
      <c r="D296" s="5">
        <v>117</v>
      </c>
      <c r="E296" s="3">
        <v>0</v>
      </c>
      <c r="F296" s="16" t="s">
        <v>791</v>
      </c>
      <c r="G296" s="73">
        <v>9741.9603820200009</v>
      </c>
      <c r="H296" s="73">
        <v>3.9886463590783827</v>
      </c>
      <c r="I296" s="73">
        <v>-59.897655999999998</v>
      </c>
      <c r="J296" s="73">
        <v>0</v>
      </c>
    </row>
    <row r="297" spans="1:10" x14ac:dyDescent="0.25">
      <c r="A297" s="3">
        <v>296</v>
      </c>
      <c r="B297" s="1" t="s">
        <v>525</v>
      </c>
      <c r="C297" s="1">
        <v>588</v>
      </c>
      <c r="D297" s="5">
        <v>101</v>
      </c>
      <c r="E297" s="3">
        <v>1</v>
      </c>
      <c r="F297" s="51" t="s">
        <v>790</v>
      </c>
      <c r="G297" s="56">
        <v>10891.017104</v>
      </c>
      <c r="H297" s="56">
        <v>4.037068440088925</v>
      </c>
      <c r="I297" s="56">
        <v>-52.540444000000001</v>
      </c>
      <c r="J297" s="56">
        <v>3</v>
      </c>
    </row>
    <row r="298" spans="1:10" x14ac:dyDescent="0.25">
      <c r="A298" s="3">
        <v>297</v>
      </c>
      <c r="B298" s="1" t="s">
        <v>539</v>
      </c>
      <c r="C298" s="1">
        <v>778</v>
      </c>
      <c r="D298" s="5">
        <v>92</v>
      </c>
      <c r="E298" s="3">
        <v>1</v>
      </c>
      <c r="F298" s="51" t="s">
        <v>790</v>
      </c>
      <c r="G298" s="56">
        <v>3.6597999999999999E-2</v>
      </c>
      <c r="H298" s="56">
        <v>-1.4365426471929283</v>
      </c>
      <c r="I298" s="56">
        <v>-50.495415999999999</v>
      </c>
      <c r="J298" s="56">
        <v>3</v>
      </c>
    </row>
    <row r="299" spans="1:10" x14ac:dyDescent="0.25">
      <c r="A299" s="3">
        <v>298</v>
      </c>
      <c r="B299" s="1" t="s">
        <v>541</v>
      </c>
      <c r="C299" s="1">
        <v>2122</v>
      </c>
      <c r="D299" s="5">
        <v>117</v>
      </c>
      <c r="E299" s="3">
        <v>0</v>
      </c>
      <c r="F299" s="51" t="s">
        <v>791</v>
      </c>
      <c r="G299" s="56">
        <v>58.522000822199999</v>
      </c>
      <c r="H299" s="56">
        <v>1.7673191659014322</v>
      </c>
      <c r="I299" s="56">
        <v>-50.528809000000003</v>
      </c>
      <c r="J299" s="56">
        <v>0</v>
      </c>
    </row>
    <row r="300" spans="1:10" x14ac:dyDescent="0.25">
      <c r="A300" s="8">
        <v>299</v>
      </c>
      <c r="B300" s="1" t="s">
        <v>545</v>
      </c>
      <c r="C300" s="1">
        <v>5313</v>
      </c>
      <c r="D300" s="5">
        <v>107</v>
      </c>
      <c r="E300" s="3">
        <v>1</v>
      </c>
      <c r="F300" s="51" t="s">
        <v>790</v>
      </c>
      <c r="G300" s="56">
        <v>5.0991475071599996</v>
      </c>
      <c r="H300" s="56">
        <v>0.70749757533657343</v>
      </c>
      <c r="I300" s="56">
        <v>-40.993079999999999</v>
      </c>
      <c r="J300" s="56">
        <v>1</v>
      </c>
    </row>
    <row r="301" spans="1:10" x14ac:dyDescent="0.25">
      <c r="A301" s="8">
        <v>300</v>
      </c>
      <c r="B301" s="1" t="s">
        <v>548</v>
      </c>
      <c r="C301" s="1">
        <v>7299</v>
      </c>
      <c r="D301" s="5">
        <v>90</v>
      </c>
      <c r="E301" s="3">
        <v>1</v>
      </c>
      <c r="F301" s="51" t="s">
        <v>790</v>
      </c>
      <c r="G301" s="56">
        <v>11.9655788694</v>
      </c>
      <c r="H301" s="56">
        <v>1.0779337137062444</v>
      </c>
      <c r="I301" s="56">
        <v>-35.910963000000002</v>
      </c>
      <c r="J301" s="56">
        <v>1</v>
      </c>
    </row>
    <row r="302" spans="1:10" x14ac:dyDescent="0.25">
      <c r="A302" s="8">
        <v>301</v>
      </c>
      <c r="B302" s="1" t="s">
        <v>550</v>
      </c>
      <c r="C302" s="1">
        <v>7296</v>
      </c>
      <c r="D302" s="5">
        <v>90</v>
      </c>
      <c r="E302" s="3">
        <v>1</v>
      </c>
      <c r="F302" s="51" t="s">
        <v>790</v>
      </c>
      <c r="G302" s="56">
        <v>1.29880483685</v>
      </c>
      <c r="H302" s="56">
        <v>0.1135438973033274</v>
      </c>
      <c r="I302" s="56">
        <v>-35.910587999999997</v>
      </c>
      <c r="J302" s="56">
        <v>1</v>
      </c>
    </row>
    <row r="303" spans="1:10" x14ac:dyDescent="0.25">
      <c r="A303" s="8">
        <v>302</v>
      </c>
      <c r="B303" s="1" t="s">
        <v>552</v>
      </c>
      <c r="C303" s="1">
        <v>7301</v>
      </c>
      <c r="D303" s="5">
        <v>90</v>
      </c>
      <c r="E303" s="3">
        <v>1</v>
      </c>
      <c r="F303" s="51" t="s">
        <v>790</v>
      </c>
      <c r="G303" s="56">
        <v>1.0191053829800001</v>
      </c>
      <c r="H303" s="56">
        <v>8.2190955670586787E-3</v>
      </c>
      <c r="I303" s="56">
        <v>-35.908315999999999</v>
      </c>
      <c r="J303" s="56">
        <v>1</v>
      </c>
    </row>
    <row r="304" spans="1:10" x14ac:dyDescent="0.25">
      <c r="A304" s="8">
        <v>303</v>
      </c>
      <c r="B304" s="1" t="s">
        <v>562</v>
      </c>
      <c r="C304" s="1">
        <v>7298</v>
      </c>
      <c r="D304" s="5">
        <v>78</v>
      </c>
      <c r="E304" s="3">
        <v>1</v>
      </c>
      <c r="F304" s="51" t="s">
        <v>790</v>
      </c>
      <c r="G304" s="56">
        <v>1.26296734967</v>
      </c>
      <c r="H304" s="56">
        <v>0.10139212328578275</v>
      </c>
      <c r="I304" s="56">
        <v>-35.909374999999997</v>
      </c>
      <c r="J304" s="56">
        <v>1</v>
      </c>
    </row>
    <row r="305" spans="1:10" x14ac:dyDescent="0.25">
      <c r="A305" s="8">
        <v>304</v>
      </c>
      <c r="B305" s="1" t="s">
        <v>566</v>
      </c>
      <c r="C305" s="1">
        <v>16</v>
      </c>
      <c r="D305" s="5" t="s">
        <v>568</v>
      </c>
      <c r="E305" s="3">
        <v>1</v>
      </c>
      <c r="F305" s="51" t="s">
        <v>791</v>
      </c>
      <c r="G305" s="56">
        <v>247.40615299999999</v>
      </c>
      <c r="H305" s="56">
        <v>2.3934104963469331</v>
      </c>
      <c r="I305" s="56">
        <v>-30.23293</v>
      </c>
      <c r="J305" s="56">
        <v>3</v>
      </c>
    </row>
    <row r="306" spans="1:10" x14ac:dyDescent="0.25">
      <c r="A306" s="8">
        <v>305</v>
      </c>
      <c r="B306" s="1" t="s">
        <v>573</v>
      </c>
      <c r="C306" s="1">
        <v>584</v>
      </c>
      <c r="D306" s="5">
        <v>46</v>
      </c>
      <c r="E306" s="3">
        <v>1</v>
      </c>
      <c r="F306" s="51" t="s">
        <v>790</v>
      </c>
      <c r="G306" s="56">
        <v>402.37974690300001</v>
      </c>
      <c r="H306" s="56">
        <v>2.6046361131273295</v>
      </c>
      <c r="I306" s="56">
        <v>-34.161679999999997</v>
      </c>
      <c r="J306" s="56">
        <v>1</v>
      </c>
    </row>
    <row r="307" spans="1:10" x14ac:dyDescent="0.25">
      <c r="A307" s="19">
        <v>306</v>
      </c>
      <c r="B307" s="20" t="s">
        <v>575</v>
      </c>
      <c r="C307" s="20">
        <v>638</v>
      </c>
      <c r="D307" s="17" t="s">
        <v>577</v>
      </c>
      <c r="E307" s="18">
        <v>1</v>
      </c>
      <c r="F307" s="51" t="s">
        <v>791</v>
      </c>
      <c r="G307" s="56">
        <v>121.81536</v>
      </c>
      <c r="H307" s="56">
        <v>2.0857020530149013</v>
      </c>
      <c r="I307" s="56">
        <v>-44.268735</v>
      </c>
      <c r="J307" s="56">
        <v>3</v>
      </c>
    </row>
    <row r="308" spans="1:10" x14ac:dyDescent="0.25">
      <c r="A308" s="8">
        <v>307</v>
      </c>
      <c r="B308" s="1" t="s">
        <v>578</v>
      </c>
      <c r="C308" s="1">
        <v>412</v>
      </c>
      <c r="D308" s="5">
        <v>60</v>
      </c>
      <c r="E308" s="3">
        <v>1</v>
      </c>
      <c r="F308" s="51" t="s">
        <v>790</v>
      </c>
      <c r="G308" s="56">
        <v>1.3469064159599999</v>
      </c>
      <c r="H308" s="56">
        <v>0.12933742167392304</v>
      </c>
      <c r="I308" s="56">
        <v>-36.709043999999999</v>
      </c>
      <c r="J308" s="56">
        <v>1</v>
      </c>
    </row>
    <row r="309" spans="1:10" x14ac:dyDescent="0.25">
      <c r="A309" s="8">
        <v>308</v>
      </c>
      <c r="B309" s="1" t="s">
        <v>594</v>
      </c>
      <c r="C309" s="1">
        <v>33</v>
      </c>
      <c r="D309" s="5">
        <v>101</v>
      </c>
      <c r="E309" s="3">
        <v>1</v>
      </c>
      <c r="F309" s="51" t="s">
        <v>790</v>
      </c>
      <c r="G309" s="56">
        <v>4.1468927313400004</v>
      </c>
      <c r="H309" s="56">
        <v>0.61772280151071624</v>
      </c>
      <c r="I309" s="56">
        <v>-38.08193</v>
      </c>
      <c r="J309" s="56">
        <v>2</v>
      </c>
    </row>
    <row r="310" spans="1:10" x14ac:dyDescent="0.25">
      <c r="A310" s="8">
        <v>309</v>
      </c>
      <c r="B310" s="1" t="s">
        <v>596</v>
      </c>
      <c r="C310" s="1">
        <v>5085</v>
      </c>
      <c r="D310" s="5">
        <v>90</v>
      </c>
      <c r="E310" s="3">
        <v>1</v>
      </c>
      <c r="F310" s="51" t="s">
        <v>790</v>
      </c>
      <c r="G310" s="56">
        <v>0.48715366328300003</v>
      </c>
      <c r="H310" s="56">
        <v>-0.31233402730771714</v>
      </c>
      <c r="I310" s="56">
        <v>-41.251300000000001</v>
      </c>
      <c r="J310" s="56">
        <v>2</v>
      </c>
    </row>
    <row r="311" spans="1:10" x14ac:dyDescent="0.25">
      <c r="A311" s="8">
        <v>310</v>
      </c>
      <c r="B311" s="1" t="s">
        <v>612</v>
      </c>
      <c r="C311" s="1">
        <v>5178</v>
      </c>
      <c r="D311" s="5">
        <v>96</v>
      </c>
      <c r="E311" s="3">
        <v>1</v>
      </c>
      <c r="F311" s="51" t="s">
        <v>790</v>
      </c>
      <c r="G311" s="56">
        <v>3.7442715743499999</v>
      </c>
      <c r="H311" s="56">
        <v>0.57336734085780894</v>
      </c>
      <c r="I311" s="56">
        <v>-40.886578999999998</v>
      </c>
      <c r="J311" s="56">
        <v>0</v>
      </c>
    </row>
    <row r="312" spans="1:10" x14ac:dyDescent="0.25">
      <c r="A312" s="8">
        <v>311</v>
      </c>
      <c r="B312" s="1" t="s">
        <v>618</v>
      </c>
      <c r="C312" s="1">
        <v>7302</v>
      </c>
      <c r="D312" s="5">
        <v>109</v>
      </c>
      <c r="E312" s="3">
        <v>1</v>
      </c>
      <c r="F312" s="51" t="s">
        <v>790</v>
      </c>
      <c r="G312" s="56">
        <v>1.72661163468</v>
      </c>
      <c r="H312" s="56">
        <v>0.23719466305509854</v>
      </c>
      <c r="I312" s="56">
        <v>-35.907665000000001</v>
      </c>
      <c r="J312" s="56">
        <v>1</v>
      </c>
    </row>
    <row r="313" spans="1:10" x14ac:dyDescent="0.25">
      <c r="A313" s="8">
        <v>312</v>
      </c>
      <c r="B313" s="1" t="s">
        <v>624</v>
      </c>
      <c r="C313" s="1">
        <v>5969</v>
      </c>
      <c r="D313" s="5">
        <v>87</v>
      </c>
      <c r="E313" s="3">
        <v>1</v>
      </c>
      <c r="F313" s="51" t="s">
        <v>790</v>
      </c>
      <c r="G313" s="56">
        <v>171.10329623999999</v>
      </c>
      <c r="H313" s="56">
        <v>2.2332583761398959</v>
      </c>
      <c r="I313" s="56">
        <v>-37.857111000000003</v>
      </c>
      <c r="J313" s="56">
        <v>4</v>
      </c>
    </row>
    <row r="314" spans="1:10" x14ac:dyDescent="0.25">
      <c r="A314" s="8">
        <v>313</v>
      </c>
      <c r="B314" s="1" t="s">
        <v>626</v>
      </c>
      <c r="C314" s="1">
        <v>45</v>
      </c>
      <c r="D314" s="5" t="s">
        <v>504</v>
      </c>
      <c r="E314" s="3">
        <v>0</v>
      </c>
      <c r="F314" s="51" t="s">
        <v>791</v>
      </c>
      <c r="G314" s="56">
        <v>283.119243928</v>
      </c>
      <c r="H314" s="56">
        <v>2.4519693898444346</v>
      </c>
      <c r="I314" s="56">
        <v>-48.024602999999999</v>
      </c>
      <c r="J314" s="56">
        <v>0</v>
      </c>
    </row>
    <row r="315" spans="1:10" x14ac:dyDescent="0.25">
      <c r="A315" s="8">
        <v>314</v>
      </c>
      <c r="B315" s="1" t="s">
        <v>630</v>
      </c>
      <c r="C315" s="1">
        <v>2947</v>
      </c>
      <c r="D315" s="5">
        <v>42</v>
      </c>
      <c r="E315" s="3">
        <v>1</v>
      </c>
      <c r="F315" s="51" t="s">
        <v>790</v>
      </c>
      <c r="G315" s="56">
        <v>5.9679000000000003E-2</v>
      </c>
      <c r="H315" s="56">
        <v>-1.2241784626486663</v>
      </c>
      <c r="I315" s="56">
        <v>-50.526094000000001</v>
      </c>
      <c r="J315" s="56">
        <v>1</v>
      </c>
    </row>
    <row r="316" spans="1:10" x14ac:dyDescent="0.25">
      <c r="A316" s="8">
        <v>315</v>
      </c>
      <c r="B316" s="1" t="s">
        <v>638</v>
      </c>
      <c r="C316" s="1">
        <v>258</v>
      </c>
      <c r="D316" s="5">
        <v>107</v>
      </c>
      <c r="E316" s="3">
        <v>1</v>
      </c>
      <c r="F316" s="51" t="s">
        <v>790</v>
      </c>
      <c r="G316" s="56">
        <v>1.9150254842500001</v>
      </c>
      <c r="H316" s="56">
        <v>0.28217455772788358</v>
      </c>
      <c r="I316" s="56">
        <v>-45.509093999999997</v>
      </c>
      <c r="J316" s="56">
        <v>4</v>
      </c>
    </row>
    <row r="317" spans="1:10" x14ac:dyDescent="0.25">
      <c r="A317" s="8">
        <v>316</v>
      </c>
      <c r="B317" s="1" t="s">
        <v>644</v>
      </c>
      <c r="C317" s="1">
        <v>937</v>
      </c>
      <c r="D317" s="5">
        <v>106</v>
      </c>
      <c r="E317" s="3">
        <v>1</v>
      </c>
      <c r="F317" s="51" t="s">
        <v>790</v>
      </c>
      <c r="G317" s="56">
        <v>3.30217452075</v>
      </c>
      <c r="H317" s="56">
        <v>0.51880002210539911</v>
      </c>
      <c r="I317" s="56">
        <v>-47.224907000000002</v>
      </c>
      <c r="J317" s="56">
        <v>2</v>
      </c>
    </row>
    <row r="318" spans="1:10" x14ac:dyDescent="0.25">
      <c r="A318" s="8">
        <v>317</v>
      </c>
      <c r="B318" s="1" t="s">
        <v>652</v>
      </c>
      <c r="C318" s="1">
        <v>15</v>
      </c>
      <c r="D318" s="5">
        <v>106</v>
      </c>
      <c r="E318" s="3">
        <v>1</v>
      </c>
      <c r="F318" s="51" t="s">
        <v>790</v>
      </c>
      <c r="G318" s="56">
        <v>2965.0243599999999</v>
      </c>
      <c r="H318" s="56">
        <v>3.4720282657846391</v>
      </c>
      <c r="I318" s="56">
        <v>-29.271263999999999</v>
      </c>
      <c r="J318" s="56">
        <v>6</v>
      </c>
    </row>
    <row r="319" spans="1:10" x14ac:dyDescent="0.25">
      <c r="A319" s="8">
        <v>318</v>
      </c>
      <c r="B319" s="1" t="s">
        <v>660</v>
      </c>
      <c r="C319" s="1">
        <v>32</v>
      </c>
      <c r="D319" s="5">
        <v>107</v>
      </c>
      <c r="E319" s="3">
        <v>1</v>
      </c>
      <c r="F319" s="51" t="s">
        <v>790</v>
      </c>
      <c r="G319" s="56">
        <v>0.43672052770199998</v>
      </c>
      <c r="H319" s="56">
        <v>-0.35979639393123919</v>
      </c>
      <c r="I319" s="56">
        <v>-45.493523000000003</v>
      </c>
      <c r="J319" s="56">
        <v>1</v>
      </c>
    </row>
    <row r="320" spans="1:10" x14ac:dyDescent="0.25">
      <c r="A320" s="8">
        <v>319</v>
      </c>
      <c r="B320" s="1" t="s">
        <v>662</v>
      </c>
      <c r="C320" s="1">
        <v>802</v>
      </c>
      <c r="D320" s="5">
        <v>92</v>
      </c>
      <c r="E320" s="3">
        <v>1</v>
      </c>
      <c r="F320" s="51" t="s">
        <v>790</v>
      </c>
      <c r="G320" s="56">
        <v>80.141153000000003</v>
      </c>
      <c r="H320" s="56">
        <v>1.9038555863863678</v>
      </c>
      <c r="I320" s="56">
        <v>-50.511944</v>
      </c>
      <c r="J320" s="56">
        <v>2</v>
      </c>
    </row>
    <row r="321" spans="1:10" x14ac:dyDescent="0.25">
      <c r="A321" s="8">
        <v>320</v>
      </c>
      <c r="B321" s="1" t="s">
        <v>666</v>
      </c>
      <c r="C321" s="1">
        <v>626</v>
      </c>
      <c r="D321" s="5">
        <v>16</v>
      </c>
      <c r="E321" s="3">
        <v>1</v>
      </c>
      <c r="F321" s="51" t="s">
        <v>790</v>
      </c>
      <c r="G321" s="56">
        <v>248.53972899999999</v>
      </c>
      <c r="H321" s="56">
        <v>2.3953958204591612</v>
      </c>
      <c r="I321" s="56">
        <v>-44.345269999999999</v>
      </c>
      <c r="J321" s="56">
        <v>2</v>
      </c>
    </row>
    <row r="322" spans="1:10" x14ac:dyDescent="0.25">
      <c r="A322" s="8">
        <v>321</v>
      </c>
      <c r="B322" s="1" t="s">
        <v>668</v>
      </c>
      <c r="C322" s="1">
        <v>7304</v>
      </c>
      <c r="D322" s="5">
        <v>90</v>
      </c>
      <c r="E322" s="3">
        <v>1</v>
      </c>
      <c r="F322" s="51" t="s">
        <v>790</v>
      </c>
      <c r="G322" s="56">
        <v>0.49794490632499999</v>
      </c>
      <c r="H322" s="56">
        <v>-0.30281870583998455</v>
      </c>
      <c r="I322" s="56">
        <v>-35.906637000000003</v>
      </c>
      <c r="J322" s="56">
        <v>1</v>
      </c>
    </row>
    <row r="323" spans="1:10" x14ac:dyDescent="0.25">
      <c r="A323" s="8">
        <v>322</v>
      </c>
      <c r="B323" s="1" t="s">
        <v>670</v>
      </c>
      <c r="C323" s="1">
        <v>7277</v>
      </c>
      <c r="D323" s="5">
        <v>90</v>
      </c>
      <c r="E323" s="3">
        <v>1</v>
      </c>
      <c r="F323" s="51" t="s">
        <v>790</v>
      </c>
      <c r="G323" s="56">
        <v>0.12826393859099999</v>
      </c>
      <c r="H323" s="56">
        <v>-0.89189542836642288</v>
      </c>
      <c r="I323" s="56">
        <v>-35.911611000000001</v>
      </c>
      <c r="J323" s="56">
        <v>1</v>
      </c>
    </row>
    <row r="324" spans="1:10" x14ac:dyDescent="0.25">
      <c r="A324" s="8">
        <v>323</v>
      </c>
      <c r="B324" s="1" t="s">
        <v>672</v>
      </c>
      <c r="C324" s="1">
        <v>7273</v>
      </c>
      <c r="D324" s="5">
        <v>90</v>
      </c>
      <c r="E324" s="3">
        <v>1</v>
      </c>
      <c r="F324" s="51" t="s">
        <v>790</v>
      </c>
      <c r="G324" s="56">
        <v>0.38495506089100001</v>
      </c>
      <c r="H324" s="56">
        <v>-0.4145899664556506</v>
      </c>
      <c r="I324" s="56">
        <v>-35.912044999999999</v>
      </c>
      <c r="J324" s="56">
        <v>1</v>
      </c>
    </row>
    <row r="325" spans="1:10" x14ac:dyDescent="0.25">
      <c r="A325" s="8">
        <v>324</v>
      </c>
      <c r="B325" s="1" t="s">
        <v>674</v>
      </c>
      <c r="C325" s="1">
        <v>7291</v>
      </c>
      <c r="D325" s="5">
        <v>90</v>
      </c>
      <c r="E325" s="3">
        <v>1</v>
      </c>
      <c r="F325" s="51" t="s">
        <v>790</v>
      </c>
      <c r="G325" s="56">
        <v>0.50538541812399995</v>
      </c>
      <c r="H325" s="56">
        <v>-0.29637729292588288</v>
      </c>
      <c r="I325" s="56">
        <v>-35.913924999999999</v>
      </c>
      <c r="J325" s="56">
        <v>1</v>
      </c>
    </row>
    <row r="326" spans="1:10" x14ac:dyDescent="0.25">
      <c r="A326" s="8">
        <v>325</v>
      </c>
      <c r="B326" s="1" t="s">
        <v>676</v>
      </c>
      <c r="C326" s="1">
        <v>7285</v>
      </c>
      <c r="D326" s="5">
        <v>90</v>
      </c>
      <c r="E326" s="3">
        <v>1</v>
      </c>
      <c r="F326" s="51" t="s">
        <v>790</v>
      </c>
      <c r="G326" s="56">
        <v>0.27861039733999998</v>
      </c>
      <c r="H326" s="56">
        <v>-0.5550026803631275</v>
      </c>
      <c r="I326" s="56">
        <v>-35.916677</v>
      </c>
      <c r="J326" s="56">
        <v>1</v>
      </c>
    </row>
    <row r="327" spans="1:10" x14ac:dyDescent="0.25">
      <c r="A327" s="8">
        <v>326</v>
      </c>
      <c r="B327" s="1" t="s">
        <v>678</v>
      </c>
      <c r="C327" s="1">
        <v>7289</v>
      </c>
      <c r="D327" s="5">
        <v>90</v>
      </c>
      <c r="E327" s="3">
        <v>1</v>
      </c>
      <c r="F327" s="51" t="s">
        <v>790</v>
      </c>
      <c r="G327" s="56">
        <v>0.27853585190000002</v>
      </c>
      <c r="H327" s="56">
        <v>-0.55511889643199774</v>
      </c>
      <c r="I327" s="56">
        <v>-35.915984999999999</v>
      </c>
      <c r="J327" s="56">
        <v>1</v>
      </c>
    </row>
    <row r="328" spans="1:10" x14ac:dyDescent="0.25">
      <c r="A328" s="8">
        <v>327</v>
      </c>
      <c r="B328" s="1" t="s">
        <v>682</v>
      </c>
      <c r="C328" s="1">
        <v>5432</v>
      </c>
      <c r="D328" s="5">
        <v>96</v>
      </c>
      <c r="E328" s="3">
        <v>1</v>
      </c>
      <c r="F328" s="51" t="s">
        <v>790</v>
      </c>
      <c r="G328" s="56">
        <v>1.8649995913999999</v>
      </c>
      <c r="H328" s="56">
        <v>0.2706787409957816</v>
      </c>
      <c r="I328" s="56">
        <v>-40.889347000000001</v>
      </c>
      <c r="J328" s="56">
        <v>1</v>
      </c>
    </row>
    <row r="329" spans="1:10" x14ac:dyDescent="0.25">
      <c r="A329" s="8">
        <v>328</v>
      </c>
      <c r="B329" s="1" t="s">
        <v>705</v>
      </c>
      <c r="C329" s="1">
        <v>8016</v>
      </c>
      <c r="D329" s="5">
        <v>109</v>
      </c>
      <c r="E329" s="3">
        <v>1</v>
      </c>
      <c r="F329" s="51" t="s">
        <v>790</v>
      </c>
      <c r="G329" s="56">
        <v>51.2047600629</v>
      </c>
      <c r="H329" s="56">
        <v>1.7093103354477051</v>
      </c>
      <c r="I329" s="56">
        <v>-35.204512999999999</v>
      </c>
      <c r="J329" s="56">
        <v>4</v>
      </c>
    </row>
    <row r="330" spans="1:10" ht="15.75" thickBot="1" x14ac:dyDescent="0.3">
      <c r="A330" s="6">
        <v>329</v>
      </c>
      <c r="B330" s="12" t="s">
        <v>711</v>
      </c>
      <c r="C330" s="12">
        <v>6087</v>
      </c>
      <c r="D330" s="7">
        <v>84</v>
      </c>
      <c r="E330" s="6">
        <v>1</v>
      </c>
      <c r="F330" s="6" t="s">
        <v>790</v>
      </c>
      <c r="G330" s="12">
        <v>3.09294804467</v>
      </c>
      <c r="H330" s="12">
        <v>0.49037262478732457</v>
      </c>
      <c r="I330" s="12">
        <v>-37.219900000000003</v>
      </c>
      <c r="J330" s="12">
        <v>2</v>
      </c>
    </row>
    <row r="331" spans="1:10" ht="15.75" thickTop="1" x14ac:dyDescent="0.25">
      <c r="A331" s="8">
        <v>330</v>
      </c>
      <c r="B331" s="3" t="s">
        <v>720</v>
      </c>
      <c r="C331" s="3">
        <v>5251</v>
      </c>
      <c r="D331" s="3">
        <v>117</v>
      </c>
      <c r="E331" s="3">
        <v>0</v>
      </c>
      <c r="F331" s="16" t="s">
        <v>791</v>
      </c>
      <c r="G331" s="73">
        <v>3.4480182215299999</v>
      </c>
      <c r="H331" s="73">
        <v>0.53756955224809888</v>
      </c>
      <c r="I331" s="73">
        <v>-41.053610999999997</v>
      </c>
      <c r="J331" s="73">
        <v>3</v>
      </c>
    </row>
    <row r="332" spans="1:10" x14ac:dyDescent="0.25">
      <c r="A332" s="8">
        <v>331</v>
      </c>
      <c r="B332" s="3" t="s">
        <v>721</v>
      </c>
      <c r="C332" s="3">
        <v>7939</v>
      </c>
      <c r="D332" s="3">
        <v>117</v>
      </c>
      <c r="E332" s="3">
        <v>0</v>
      </c>
      <c r="F332" s="3" t="s">
        <v>791</v>
      </c>
      <c r="G332" s="56">
        <v>2.2747647031099998</v>
      </c>
      <c r="H332" s="56">
        <v>0.35693648080595874</v>
      </c>
      <c r="I332" s="56">
        <v>-35.208762</v>
      </c>
      <c r="J332" s="56">
        <v>2</v>
      </c>
    </row>
    <row r="333" spans="1:10" x14ac:dyDescent="0.25">
      <c r="A333" s="8">
        <v>332</v>
      </c>
      <c r="B333" s="3" t="s">
        <v>722</v>
      </c>
      <c r="C333" s="3">
        <v>6533</v>
      </c>
      <c r="D333" s="3">
        <v>117</v>
      </c>
      <c r="E333" s="3">
        <v>0</v>
      </c>
      <c r="F333" s="3" t="s">
        <v>791</v>
      </c>
      <c r="G333" s="56">
        <v>0.36101065637200003</v>
      </c>
      <c r="H333" s="56">
        <v>-0.44247997832910396</v>
      </c>
      <c r="I333" s="56">
        <v>-36.698273999999998</v>
      </c>
      <c r="J333" s="56">
        <v>1</v>
      </c>
    </row>
    <row r="334" spans="1:10" x14ac:dyDescent="0.25">
      <c r="A334" s="8">
        <v>333</v>
      </c>
      <c r="B334" s="3" t="s">
        <v>723</v>
      </c>
      <c r="C334" s="3">
        <v>6523</v>
      </c>
      <c r="D334" s="3">
        <v>117</v>
      </c>
      <c r="E334" s="3">
        <v>0</v>
      </c>
      <c r="F334" s="3" t="s">
        <v>791</v>
      </c>
      <c r="G334" s="56">
        <v>0.17925078940299999</v>
      </c>
      <c r="H334" s="56">
        <v>-0.74653892306539527</v>
      </c>
      <c r="I334" s="56">
        <v>-36.7012</v>
      </c>
      <c r="J334" s="56">
        <v>1</v>
      </c>
    </row>
    <row r="335" spans="1:10" x14ac:dyDescent="0.25">
      <c r="A335" s="8">
        <v>334</v>
      </c>
      <c r="B335" s="3" t="s">
        <v>724</v>
      </c>
      <c r="C335" s="3">
        <v>6530</v>
      </c>
      <c r="D335" s="3">
        <v>117</v>
      </c>
      <c r="E335" s="3">
        <v>0</v>
      </c>
      <c r="F335" s="3" t="s">
        <v>791</v>
      </c>
      <c r="G335" s="56">
        <v>0.187836471778</v>
      </c>
      <c r="H335" s="56">
        <v>-0.72622007791616927</v>
      </c>
      <c r="I335" s="56">
        <v>-36.699072999999999</v>
      </c>
      <c r="J335" s="56">
        <v>1</v>
      </c>
    </row>
    <row r="336" spans="1:10" x14ac:dyDescent="0.25">
      <c r="A336" s="8">
        <v>335</v>
      </c>
      <c r="B336" s="3" t="s">
        <v>725</v>
      </c>
      <c r="C336" s="3">
        <v>5335</v>
      </c>
      <c r="D336" s="3">
        <v>117</v>
      </c>
      <c r="E336" s="3">
        <v>0</v>
      </c>
      <c r="F336" s="3" t="s">
        <v>791</v>
      </c>
      <c r="G336" s="56">
        <v>0.69259867951800003</v>
      </c>
      <c r="H336" s="56">
        <v>-0.15951834079492172</v>
      </c>
      <c r="I336" s="56">
        <v>-40.954599999999999</v>
      </c>
      <c r="J336" s="56">
        <v>1</v>
      </c>
    </row>
    <row r="337" spans="1:10" x14ac:dyDescent="0.25">
      <c r="A337" s="8">
        <v>336</v>
      </c>
      <c r="B337" s="3" t="s">
        <v>726</v>
      </c>
      <c r="C337" s="3">
        <v>8011</v>
      </c>
      <c r="D337" s="3">
        <v>117</v>
      </c>
      <c r="E337" s="3">
        <v>0</v>
      </c>
      <c r="F337" s="3" t="s">
        <v>791</v>
      </c>
      <c r="G337" s="56">
        <v>0.723526728615</v>
      </c>
      <c r="H337" s="56">
        <v>-0.14054542048746338</v>
      </c>
      <c r="I337" s="56">
        <v>-35.202142000000002</v>
      </c>
      <c r="J337" s="56">
        <v>2</v>
      </c>
    </row>
    <row r="338" spans="1:10" x14ac:dyDescent="0.25">
      <c r="A338" s="8">
        <v>337</v>
      </c>
      <c r="B338" s="3" t="s">
        <v>727</v>
      </c>
      <c r="C338" s="3">
        <v>1507</v>
      </c>
      <c r="D338" s="3">
        <v>117</v>
      </c>
      <c r="E338" s="3">
        <v>0</v>
      </c>
      <c r="F338" s="3" t="s">
        <v>791</v>
      </c>
      <c r="G338" s="56">
        <v>94.791977896899994</v>
      </c>
      <c r="H338" s="56">
        <v>1.976771585201712</v>
      </c>
      <c r="I338" s="56">
        <v>-46.958764000000002</v>
      </c>
      <c r="J338" s="56">
        <v>1</v>
      </c>
    </row>
    <row r="339" spans="1:10" x14ac:dyDescent="0.25">
      <c r="A339" s="8">
        <v>338</v>
      </c>
      <c r="B339" s="3" t="s">
        <v>728</v>
      </c>
      <c r="C339" s="3">
        <v>8019</v>
      </c>
      <c r="D339" s="3">
        <v>117</v>
      </c>
      <c r="E339" s="3">
        <v>0</v>
      </c>
      <c r="F339" s="3" t="s">
        <v>791</v>
      </c>
      <c r="G339" s="56">
        <v>1.14160465406</v>
      </c>
      <c r="H339" s="56">
        <v>5.75157306290646E-2</v>
      </c>
      <c r="I339" s="56">
        <v>-35.201110999999997</v>
      </c>
      <c r="J339" s="56">
        <v>2</v>
      </c>
    </row>
    <row r="340" spans="1:10" x14ac:dyDescent="0.25">
      <c r="A340" s="8">
        <v>339</v>
      </c>
      <c r="B340" s="3" t="s">
        <v>729</v>
      </c>
      <c r="C340" s="3">
        <v>7831</v>
      </c>
      <c r="D340" s="3">
        <v>117</v>
      </c>
      <c r="E340" s="3">
        <v>0</v>
      </c>
      <c r="F340" s="3" t="s">
        <v>791</v>
      </c>
      <c r="G340" s="56">
        <v>0.61615879316400002</v>
      </c>
      <c r="H340" s="56">
        <v>-0.21030734934898732</v>
      </c>
      <c r="I340" s="56">
        <v>-35.241948000000001</v>
      </c>
      <c r="J340" s="56">
        <v>2</v>
      </c>
    </row>
    <row r="341" spans="1:10" x14ac:dyDescent="0.25">
      <c r="A341" s="8">
        <v>340</v>
      </c>
      <c r="B341" s="3" t="s">
        <v>730</v>
      </c>
      <c r="C341" s="3">
        <v>7040</v>
      </c>
      <c r="D341" s="3">
        <v>117</v>
      </c>
      <c r="E341" s="3">
        <v>0</v>
      </c>
      <c r="F341" s="3" t="s">
        <v>791</v>
      </c>
      <c r="G341" s="56">
        <v>2.0622363524799998</v>
      </c>
      <c r="H341" s="56">
        <v>0.31433843820039387</v>
      </c>
      <c r="I341" s="56">
        <v>-36.184111000000001</v>
      </c>
      <c r="J341" s="56">
        <v>1</v>
      </c>
    </row>
    <row r="342" spans="1:10" x14ac:dyDescent="0.25">
      <c r="A342" s="8">
        <v>341</v>
      </c>
      <c r="B342" s="3" t="s">
        <v>731</v>
      </c>
      <c r="C342" s="3">
        <v>7888</v>
      </c>
      <c r="D342" s="3">
        <v>117</v>
      </c>
      <c r="E342" s="3">
        <v>0</v>
      </c>
      <c r="F342" s="3" t="s">
        <v>791</v>
      </c>
      <c r="G342" s="56">
        <v>0.10821949677499999</v>
      </c>
      <c r="H342" s="56">
        <v>-0.96569448988549944</v>
      </c>
      <c r="I342" s="56">
        <v>-35.217177999999997</v>
      </c>
      <c r="J342" s="56">
        <v>2</v>
      </c>
    </row>
    <row r="343" spans="1:10" x14ac:dyDescent="0.25">
      <c r="A343" s="8">
        <v>342</v>
      </c>
      <c r="B343" s="3" t="s">
        <v>732</v>
      </c>
      <c r="C343" s="3">
        <v>4715</v>
      </c>
      <c r="D343" s="3">
        <v>117</v>
      </c>
      <c r="E343" s="3">
        <v>0</v>
      </c>
      <c r="F343" s="3" t="s">
        <v>791</v>
      </c>
      <c r="G343" s="56">
        <v>0.75441022508099997</v>
      </c>
      <c r="H343" s="56">
        <v>-0.12239243391579546</v>
      </c>
      <c r="I343" s="56">
        <v>-43.635089000000001</v>
      </c>
      <c r="J343" s="56">
        <v>3</v>
      </c>
    </row>
    <row r="344" spans="1:10" x14ac:dyDescent="0.25">
      <c r="A344" s="8">
        <v>343</v>
      </c>
      <c r="B344" s="3" t="s">
        <v>733</v>
      </c>
      <c r="C344" s="3">
        <v>6333</v>
      </c>
      <c r="D344" s="3">
        <v>117</v>
      </c>
      <c r="E344" s="3">
        <v>0</v>
      </c>
      <c r="F344" s="3" t="s">
        <v>791</v>
      </c>
      <c r="G344" s="56">
        <v>0.343179044416</v>
      </c>
      <c r="H344" s="56">
        <v>-0.46447923939080049</v>
      </c>
      <c r="I344" s="56">
        <v>-36.826698999999998</v>
      </c>
      <c r="J344" s="56">
        <v>2</v>
      </c>
    </row>
    <row r="345" spans="1:10" x14ac:dyDescent="0.25">
      <c r="A345" s="8">
        <v>344</v>
      </c>
      <c r="B345" s="3" t="s">
        <v>734</v>
      </c>
      <c r="C345" s="3">
        <v>7847</v>
      </c>
      <c r="D345" s="3">
        <v>117</v>
      </c>
      <c r="E345" s="3">
        <v>0</v>
      </c>
      <c r="F345" s="3" t="s">
        <v>791</v>
      </c>
      <c r="G345" s="56">
        <v>0.66501457331900005</v>
      </c>
      <c r="H345" s="56">
        <v>-0.17716883733948902</v>
      </c>
      <c r="I345" s="56">
        <v>-35.230429999999998</v>
      </c>
      <c r="J345" s="56">
        <v>2</v>
      </c>
    </row>
    <row r="346" spans="1:10" x14ac:dyDescent="0.25">
      <c r="A346" s="8">
        <v>345</v>
      </c>
      <c r="B346" s="3" t="s">
        <v>735</v>
      </c>
      <c r="C346" s="3">
        <v>6969</v>
      </c>
      <c r="D346" s="3">
        <v>117</v>
      </c>
      <c r="E346" s="3">
        <v>0</v>
      </c>
      <c r="F346" s="3" t="s">
        <v>791</v>
      </c>
      <c r="G346" s="56">
        <v>2.0159807994499999</v>
      </c>
      <c r="H346" s="56">
        <v>0.30448639149738449</v>
      </c>
      <c r="I346" s="56">
        <v>-36.228749999999998</v>
      </c>
      <c r="J346" s="56">
        <v>1</v>
      </c>
    </row>
    <row r="347" spans="1:10" x14ac:dyDescent="0.25">
      <c r="A347" s="8">
        <v>346</v>
      </c>
      <c r="B347" s="3" t="s">
        <v>736</v>
      </c>
      <c r="C347" s="3">
        <v>7992</v>
      </c>
      <c r="D347" s="3">
        <v>117</v>
      </c>
      <c r="E347" s="3">
        <v>0</v>
      </c>
      <c r="F347" s="3" t="s">
        <v>791</v>
      </c>
      <c r="G347" s="56">
        <v>0.68112552882499999</v>
      </c>
      <c r="H347" s="56">
        <v>-0.16677284190201683</v>
      </c>
      <c r="I347" s="56">
        <v>-35.204529999999998</v>
      </c>
      <c r="J347" s="56">
        <v>2</v>
      </c>
    </row>
    <row r="348" spans="1:10" x14ac:dyDescent="0.25">
      <c r="A348" s="8">
        <v>347</v>
      </c>
      <c r="B348" s="3" t="s">
        <v>737</v>
      </c>
      <c r="C348" s="3">
        <v>2667</v>
      </c>
      <c r="D348" s="3">
        <v>117</v>
      </c>
      <c r="E348" s="3">
        <v>0</v>
      </c>
      <c r="F348" s="3" t="s">
        <v>791</v>
      </c>
      <c r="G348" s="56">
        <v>107.162546483</v>
      </c>
      <c r="H348" s="56">
        <v>2.0300430251151105</v>
      </c>
      <c r="I348" s="56">
        <v>-46.094900000000003</v>
      </c>
      <c r="J348" s="56">
        <v>2</v>
      </c>
    </row>
    <row r="349" spans="1:10" x14ac:dyDescent="0.25">
      <c r="A349" s="8">
        <v>348</v>
      </c>
      <c r="B349" s="3" t="s">
        <v>738</v>
      </c>
      <c r="C349" s="3">
        <v>7855</v>
      </c>
      <c r="D349" s="3">
        <v>117</v>
      </c>
      <c r="E349" s="3">
        <v>0</v>
      </c>
      <c r="F349" s="3" t="s">
        <v>791</v>
      </c>
      <c r="G349" s="56">
        <v>1.0367349027799999</v>
      </c>
      <c r="H349" s="56">
        <v>1.5667719765905825E-2</v>
      </c>
      <c r="I349" s="56">
        <v>-35.227499999999999</v>
      </c>
      <c r="J349" s="56">
        <v>2</v>
      </c>
    </row>
    <row r="350" spans="1:10" x14ac:dyDescent="0.25">
      <c r="A350" s="8">
        <v>349</v>
      </c>
      <c r="B350" s="3" t="s">
        <v>739</v>
      </c>
      <c r="C350" s="3">
        <v>6088</v>
      </c>
      <c r="D350" s="3">
        <v>117</v>
      </c>
      <c r="E350" s="3">
        <v>0</v>
      </c>
      <c r="F350" s="3" t="s">
        <v>791</v>
      </c>
      <c r="G350" s="56">
        <v>1.0524649186199999</v>
      </c>
      <c r="H350" s="56">
        <v>2.2207628589729109E-2</v>
      </c>
      <c r="I350" s="56">
        <v>-37.218322999999998</v>
      </c>
      <c r="J350" s="56">
        <v>1</v>
      </c>
    </row>
    <row r="351" spans="1:10" x14ac:dyDescent="0.25">
      <c r="A351" s="8">
        <v>350</v>
      </c>
      <c r="B351" s="3" t="s">
        <v>740</v>
      </c>
      <c r="C351" s="3">
        <v>7696</v>
      </c>
      <c r="D351" s="3">
        <v>117</v>
      </c>
      <c r="E351" s="3">
        <v>0</v>
      </c>
      <c r="F351" s="3" t="s">
        <v>791</v>
      </c>
      <c r="G351" s="56">
        <v>0.36856290275100001</v>
      </c>
      <c r="H351" s="56">
        <v>-0.43348838029798237</v>
      </c>
      <c r="I351" s="56">
        <v>-35.353211000000002</v>
      </c>
      <c r="J351" s="56">
        <v>1</v>
      </c>
    </row>
    <row r="352" spans="1:10" x14ac:dyDescent="0.25">
      <c r="A352" s="8">
        <v>351</v>
      </c>
      <c r="B352" s="3" t="s">
        <v>741</v>
      </c>
      <c r="C352" s="3">
        <v>6362</v>
      </c>
      <c r="D352" s="3">
        <v>117</v>
      </c>
      <c r="E352" s="3">
        <v>0</v>
      </c>
      <c r="F352" s="3" t="s">
        <v>791</v>
      </c>
      <c r="G352" s="56">
        <v>0.73193872736700005</v>
      </c>
      <c r="H352" s="56">
        <v>-0.13552527342273721</v>
      </c>
      <c r="I352" s="56">
        <v>-36.795074999999997</v>
      </c>
      <c r="J352" s="56">
        <v>1</v>
      </c>
    </row>
    <row r="353" spans="1:10" x14ac:dyDescent="0.25">
      <c r="A353" s="8">
        <v>352</v>
      </c>
      <c r="B353" s="3" t="s">
        <v>742</v>
      </c>
      <c r="C353" s="3">
        <v>7685</v>
      </c>
      <c r="D353" s="3">
        <v>117</v>
      </c>
      <c r="E353" s="3">
        <v>0</v>
      </c>
      <c r="F353" s="3" t="s">
        <v>791</v>
      </c>
      <c r="G353" s="56">
        <v>1.7521289463700001</v>
      </c>
      <c r="H353" s="56">
        <v>0.24356606452398041</v>
      </c>
      <c r="I353" s="56">
        <v>-35.387830000000001</v>
      </c>
      <c r="J353" s="56">
        <v>1</v>
      </c>
    </row>
    <row r="354" spans="1:10" x14ac:dyDescent="0.25">
      <c r="A354" s="8">
        <v>353</v>
      </c>
      <c r="B354" s="3" t="s">
        <v>743</v>
      </c>
      <c r="C354" s="3">
        <v>5456</v>
      </c>
      <c r="D354" s="3">
        <v>117</v>
      </c>
      <c r="E354" s="3">
        <v>0</v>
      </c>
      <c r="F354" s="3" t="s">
        <v>791</v>
      </c>
      <c r="G354" s="56">
        <v>2.0177772276199999</v>
      </c>
      <c r="H354" s="56">
        <v>0.30487321633303893</v>
      </c>
      <c r="I354" s="56">
        <v>-40.886578999999998</v>
      </c>
      <c r="J354" s="56">
        <v>2</v>
      </c>
    </row>
    <row r="355" spans="1:10" x14ac:dyDescent="0.25">
      <c r="A355" s="8">
        <v>354</v>
      </c>
      <c r="B355" s="3" t="s">
        <v>744</v>
      </c>
      <c r="C355" s="3">
        <v>7998</v>
      </c>
      <c r="D355" s="3">
        <v>117</v>
      </c>
      <c r="E355" s="3">
        <v>0</v>
      </c>
      <c r="F355" s="3" t="s">
        <v>791</v>
      </c>
      <c r="G355" s="56">
        <v>1.32875949388</v>
      </c>
      <c r="H355" s="56">
        <v>0.12344638054167571</v>
      </c>
      <c r="I355" s="56">
        <v>-35.202990999999997</v>
      </c>
      <c r="J355" s="56">
        <v>1</v>
      </c>
    </row>
    <row r="356" spans="1:10" x14ac:dyDescent="0.25">
      <c r="A356" s="8">
        <v>355</v>
      </c>
      <c r="B356" s="3" t="s">
        <v>745</v>
      </c>
      <c r="C356" s="3">
        <v>7886</v>
      </c>
      <c r="D356" s="3">
        <v>117</v>
      </c>
      <c r="E356" s="3">
        <v>0</v>
      </c>
      <c r="F356" s="3" t="s">
        <v>791</v>
      </c>
      <c r="G356" s="56">
        <v>2.8349257675200001</v>
      </c>
      <c r="H356" s="56">
        <v>0.45254169138464889</v>
      </c>
      <c r="I356" s="56">
        <v>-35.218955999999999</v>
      </c>
      <c r="J356" s="56">
        <v>2</v>
      </c>
    </row>
    <row r="357" spans="1:10" x14ac:dyDescent="0.25">
      <c r="A357" s="8">
        <v>356</v>
      </c>
      <c r="B357" s="3" t="s">
        <v>746</v>
      </c>
      <c r="C357" s="3">
        <v>7054</v>
      </c>
      <c r="D357" s="3">
        <v>117</v>
      </c>
      <c r="E357" s="3">
        <v>0</v>
      </c>
      <c r="F357" s="3" t="s">
        <v>791</v>
      </c>
      <c r="G357" s="56">
        <v>0.85784667823399996</v>
      </c>
      <c r="H357" s="56">
        <v>-6.6590326075605361E-2</v>
      </c>
      <c r="I357" s="56">
        <v>-36.179715999999999</v>
      </c>
      <c r="J357" s="56">
        <v>1</v>
      </c>
    </row>
    <row r="358" spans="1:10" x14ac:dyDescent="0.25">
      <c r="A358" s="8">
        <v>357</v>
      </c>
      <c r="B358" s="3" t="s">
        <v>747</v>
      </c>
      <c r="C358" s="3">
        <v>7915</v>
      </c>
      <c r="D358" s="3">
        <v>117</v>
      </c>
      <c r="E358" s="3">
        <v>0</v>
      </c>
      <c r="F358" s="3" t="s">
        <v>791</v>
      </c>
      <c r="G358" s="56">
        <v>0.420735122786</v>
      </c>
      <c r="H358" s="56">
        <v>-0.37599123175422339</v>
      </c>
      <c r="I358" s="56">
        <v>-35.214300000000001</v>
      </c>
      <c r="J358" s="56">
        <v>1</v>
      </c>
    </row>
    <row r="359" spans="1:10" x14ac:dyDescent="0.25">
      <c r="A359" s="8">
        <v>358</v>
      </c>
      <c r="B359" s="3" t="s">
        <v>748</v>
      </c>
      <c r="C359" s="3">
        <v>8060</v>
      </c>
      <c r="D359" s="3">
        <v>117</v>
      </c>
      <c r="E359" s="3">
        <v>0</v>
      </c>
      <c r="F359" s="3" t="s">
        <v>791</v>
      </c>
      <c r="G359" s="56">
        <v>0.50617336518400002</v>
      </c>
      <c r="H359" s="56">
        <v>-0.29570071112945706</v>
      </c>
      <c r="I359" s="56">
        <v>-35.185099999999998</v>
      </c>
      <c r="J359" s="56">
        <v>1</v>
      </c>
    </row>
    <row r="360" spans="1:10" x14ac:dyDescent="0.25">
      <c r="A360" s="8">
        <v>359</v>
      </c>
      <c r="B360" s="3" t="s">
        <v>749</v>
      </c>
      <c r="C360" s="3">
        <v>8006</v>
      </c>
      <c r="D360" s="3">
        <v>117</v>
      </c>
      <c r="E360" s="3">
        <v>0</v>
      </c>
      <c r="F360" s="3" t="s">
        <v>791</v>
      </c>
      <c r="G360" s="56">
        <v>1.25292352884</v>
      </c>
      <c r="H360" s="56">
        <v>9.7924564995510513E-2</v>
      </c>
      <c r="I360" s="56">
        <v>-35.203169000000003</v>
      </c>
      <c r="J360" s="56">
        <v>2</v>
      </c>
    </row>
    <row r="361" spans="1:10" x14ac:dyDescent="0.25">
      <c r="A361" s="8">
        <v>360</v>
      </c>
      <c r="B361" s="3" t="s">
        <v>750</v>
      </c>
      <c r="C361" s="3">
        <v>7999</v>
      </c>
      <c r="D361" s="3">
        <v>117</v>
      </c>
      <c r="E361" s="3">
        <v>0</v>
      </c>
      <c r="F361" s="3" t="s">
        <v>791</v>
      </c>
      <c r="G361" s="56">
        <v>0.67421973505599997</v>
      </c>
      <c r="H361" s="56">
        <v>-0.1711985394144514</v>
      </c>
      <c r="I361" s="56">
        <v>-35.203333000000001</v>
      </c>
      <c r="J361" s="56">
        <v>2</v>
      </c>
    </row>
    <row r="362" spans="1:10" x14ac:dyDescent="0.25">
      <c r="A362" s="8">
        <v>361</v>
      </c>
      <c r="B362" s="3" t="s">
        <v>751</v>
      </c>
      <c r="C362" s="3">
        <v>7871</v>
      </c>
      <c r="D362" s="3">
        <v>117</v>
      </c>
      <c r="E362" s="3">
        <v>0</v>
      </c>
      <c r="F362" s="3" t="s">
        <v>791</v>
      </c>
      <c r="G362" s="56">
        <v>0.58126496630900004</v>
      </c>
      <c r="H362" s="56">
        <v>-0.23562585181943518</v>
      </c>
      <c r="I362" s="56">
        <v>-35.222472000000003</v>
      </c>
      <c r="J362" s="56">
        <v>1</v>
      </c>
    </row>
    <row r="363" spans="1:10" x14ac:dyDescent="0.25">
      <c r="A363" s="8">
        <v>362</v>
      </c>
      <c r="B363" s="3" t="s">
        <v>752</v>
      </c>
      <c r="C363" s="3">
        <v>7870</v>
      </c>
      <c r="D363" s="3">
        <v>117</v>
      </c>
      <c r="E363" s="3">
        <v>0</v>
      </c>
      <c r="F363" s="3" t="s">
        <v>791</v>
      </c>
      <c r="G363" s="56">
        <v>0.24044486511999999</v>
      </c>
      <c r="H363" s="56">
        <v>-0.61898449317474979</v>
      </c>
      <c r="I363" s="56">
        <v>-35.222482999999997</v>
      </c>
      <c r="J363" s="56">
        <v>1</v>
      </c>
    </row>
    <row r="364" spans="1:10" x14ac:dyDescent="0.25">
      <c r="A364" s="8">
        <v>363</v>
      </c>
      <c r="B364" s="3" t="s">
        <v>753</v>
      </c>
      <c r="C364" s="3">
        <v>7869</v>
      </c>
      <c r="D364" s="3">
        <v>117</v>
      </c>
      <c r="E364" s="3">
        <v>0</v>
      </c>
      <c r="F364" s="3" t="s">
        <v>791</v>
      </c>
      <c r="G364" s="56">
        <v>0.44841311644999998</v>
      </c>
      <c r="H364" s="56">
        <v>-0.34832169242286254</v>
      </c>
      <c r="I364" s="56">
        <v>-35.223503000000001</v>
      </c>
      <c r="J364" s="56">
        <v>1</v>
      </c>
    </row>
    <row r="365" spans="1:10" x14ac:dyDescent="0.25">
      <c r="A365" s="8">
        <v>364</v>
      </c>
      <c r="B365" s="3" t="s">
        <v>754</v>
      </c>
      <c r="C365" s="3">
        <v>5552</v>
      </c>
      <c r="D365" s="3">
        <v>117</v>
      </c>
      <c r="E365" s="3">
        <v>0</v>
      </c>
      <c r="F365" s="3" t="s">
        <v>791</v>
      </c>
      <c r="G365" s="56">
        <v>1.6563239164600001</v>
      </c>
      <c r="H365" s="56">
        <v>0.21914527289259333</v>
      </c>
      <c r="I365" s="56">
        <v>-40.804527999999998</v>
      </c>
      <c r="J365" s="56">
        <v>1</v>
      </c>
    </row>
    <row r="366" spans="1:10" x14ac:dyDescent="0.25">
      <c r="A366" s="8">
        <v>365</v>
      </c>
      <c r="B366" s="3" t="s">
        <v>755</v>
      </c>
      <c r="C366" s="3">
        <v>8008</v>
      </c>
      <c r="D366" s="3">
        <v>117</v>
      </c>
      <c r="E366" s="3">
        <v>0</v>
      </c>
      <c r="F366" s="3" t="s">
        <v>791</v>
      </c>
      <c r="G366" s="56">
        <v>0.57465521205000003</v>
      </c>
      <c r="H366" s="56">
        <v>-0.24059264994742521</v>
      </c>
      <c r="I366" s="56">
        <v>-35.202778000000002</v>
      </c>
      <c r="J366" s="56">
        <v>2</v>
      </c>
    </row>
    <row r="367" spans="1:10" x14ac:dyDescent="0.25">
      <c r="A367" s="8">
        <v>366</v>
      </c>
      <c r="B367" s="3" t="s">
        <v>756</v>
      </c>
      <c r="C367" s="3">
        <v>7006</v>
      </c>
      <c r="D367" s="3">
        <v>117</v>
      </c>
      <c r="E367" s="3">
        <v>0</v>
      </c>
      <c r="F367" s="3" t="s">
        <v>791</v>
      </c>
      <c r="G367" s="56">
        <v>3.0704065009899999</v>
      </c>
      <c r="H367" s="56">
        <v>0.48719587692666694</v>
      </c>
      <c r="I367" s="56">
        <v>-36.201979999999999</v>
      </c>
      <c r="J367" s="56">
        <v>1</v>
      </c>
    </row>
    <row r="368" spans="1:10" x14ac:dyDescent="0.25">
      <c r="A368" s="8">
        <v>367</v>
      </c>
      <c r="B368" s="3" t="s">
        <v>757</v>
      </c>
      <c r="C368" s="3">
        <v>8026</v>
      </c>
      <c r="D368" s="3">
        <v>117</v>
      </c>
      <c r="E368" s="3">
        <v>0</v>
      </c>
      <c r="F368" s="3" t="s">
        <v>791</v>
      </c>
      <c r="G368" s="56">
        <v>0.50873501003400001</v>
      </c>
      <c r="H368" s="56">
        <v>-0.29350837414102682</v>
      </c>
      <c r="I368" s="56">
        <v>-35.200178000000001</v>
      </c>
      <c r="J368" s="56">
        <v>2</v>
      </c>
    </row>
    <row r="369" spans="1:10" x14ac:dyDescent="0.25">
      <c r="A369" s="8">
        <v>368</v>
      </c>
      <c r="B369" s="3" t="s">
        <v>758</v>
      </c>
      <c r="C369" s="3">
        <v>7926</v>
      </c>
      <c r="D369" s="3">
        <v>117</v>
      </c>
      <c r="E369" s="3">
        <v>0</v>
      </c>
      <c r="F369" s="3" t="s">
        <v>791</v>
      </c>
      <c r="G369" s="56">
        <v>0.271181077667</v>
      </c>
      <c r="H369" s="56">
        <v>-0.56674061772352491</v>
      </c>
      <c r="I369" s="56">
        <v>-35.211767000000002</v>
      </c>
      <c r="J369" s="56">
        <v>2</v>
      </c>
    </row>
    <row r="370" spans="1:10" x14ac:dyDescent="0.25">
      <c r="A370" s="8">
        <v>369</v>
      </c>
      <c r="B370" s="3" t="s">
        <v>759</v>
      </c>
      <c r="C370" s="3">
        <v>477</v>
      </c>
      <c r="D370" s="3">
        <v>117</v>
      </c>
      <c r="E370" s="3">
        <v>0</v>
      </c>
      <c r="F370" s="3" t="s">
        <v>791</v>
      </c>
      <c r="G370" s="56">
        <v>0.33648543842500001</v>
      </c>
      <c r="H370" s="56">
        <v>-0.4730337253434389</v>
      </c>
      <c r="I370" s="56">
        <v>-36.142263999999997</v>
      </c>
      <c r="J370" s="56">
        <v>1</v>
      </c>
    </row>
    <row r="371" spans="1:10" x14ac:dyDescent="0.25">
      <c r="A371" s="8">
        <v>370</v>
      </c>
      <c r="B371" s="3" t="s">
        <v>760</v>
      </c>
      <c r="C371" s="3">
        <v>7845</v>
      </c>
      <c r="D371" s="3">
        <v>117</v>
      </c>
      <c r="E371" s="3">
        <v>0</v>
      </c>
      <c r="F371" s="3" t="s">
        <v>791</v>
      </c>
      <c r="G371" s="56">
        <v>0.79240579714000003</v>
      </c>
      <c r="H371" s="56">
        <v>-0.10105235587869076</v>
      </c>
      <c r="I371" s="56">
        <v>-35.231110999999999</v>
      </c>
      <c r="J371" s="56">
        <v>2</v>
      </c>
    </row>
    <row r="372" spans="1:10" x14ac:dyDescent="0.25">
      <c r="A372" s="8">
        <v>371</v>
      </c>
      <c r="B372" s="3" t="s">
        <v>761</v>
      </c>
      <c r="C372" s="3">
        <v>6328</v>
      </c>
      <c r="D372" s="3">
        <v>117</v>
      </c>
      <c r="E372" s="3">
        <v>0</v>
      </c>
      <c r="F372" s="3" t="s">
        <v>791</v>
      </c>
      <c r="G372" s="56">
        <v>2.0754822040300001</v>
      </c>
      <c r="H372" s="56">
        <v>0.3171190139252319</v>
      </c>
      <c r="I372" s="56">
        <v>-36.8125</v>
      </c>
      <c r="J372" s="56">
        <v>1</v>
      </c>
    </row>
    <row r="373" spans="1:10" x14ac:dyDescent="0.25">
      <c r="A373" s="8">
        <v>372</v>
      </c>
      <c r="B373" s="3" t="s">
        <v>762</v>
      </c>
      <c r="C373" s="3">
        <v>6980</v>
      </c>
      <c r="D373" s="3">
        <v>117</v>
      </c>
      <c r="E373" s="3">
        <v>0</v>
      </c>
      <c r="F373" s="3" t="s">
        <v>791</v>
      </c>
      <c r="G373" s="56">
        <v>0.435332503634</v>
      </c>
      <c r="H373" s="56">
        <v>-0.36117890550078835</v>
      </c>
      <c r="I373" s="56">
        <v>-36.220413999999998</v>
      </c>
      <c r="J373" s="56">
        <v>1</v>
      </c>
    </row>
    <row r="374" spans="1:10" x14ac:dyDescent="0.25">
      <c r="A374" s="8">
        <v>373</v>
      </c>
      <c r="B374" s="3" t="s">
        <v>763</v>
      </c>
      <c r="C374" s="3">
        <v>7499</v>
      </c>
      <c r="D374" s="3">
        <v>117</v>
      </c>
      <c r="E374" s="3">
        <v>0</v>
      </c>
      <c r="F374" s="3" t="s">
        <v>791</v>
      </c>
      <c r="G374" s="56">
        <v>0.85086491716500001</v>
      </c>
      <c r="H374" s="56">
        <v>-7.0139382790221805E-2</v>
      </c>
      <c r="I374" s="56">
        <v>-35.615926999999999</v>
      </c>
      <c r="J374" s="56">
        <v>3</v>
      </c>
    </row>
    <row r="375" spans="1:10" x14ac:dyDescent="0.25">
      <c r="A375" s="8">
        <v>374</v>
      </c>
      <c r="B375" s="3" t="s">
        <v>764</v>
      </c>
      <c r="C375" s="3">
        <v>7951</v>
      </c>
      <c r="D375" s="3">
        <v>117</v>
      </c>
      <c r="E375" s="3">
        <v>0</v>
      </c>
      <c r="F375" s="3" t="s">
        <v>791</v>
      </c>
      <c r="G375" s="56">
        <v>0.79813886209399998</v>
      </c>
      <c r="H375" s="56">
        <v>-9.7921542490518251E-2</v>
      </c>
      <c r="I375" s="56">
        <v>-35.206862999999998</v>
      </c>
      <c r="J375" s="56">
        <v>2</v>
      </c>
    </row>
    <row r="376" spans="1:10" x14ac:dyDescent="0.25">
      <c r="A376" s="8">
        <v>375</v>
      </c>
      <c r="B376" s="3" t="s">
        <v>765</v>
      </c>
      <c r="C376" s="3">
        <v>5057</v>
      </c>
      <c r="D376" s="3">
        <v>117</v>
      </c>
      <c r="E376" s="3">
        <v>0</v>
      </c>
      <c r="F376" s="3" t="s">
        <v>791</v>
      </c>
      <c r="G376" s="56">
        <v>7.2794713629399999</v>
      </c>
      <c r="H376" s="56">
        <v>0.86209984188252675</v>
      </c>
      <c r="I376" s="56">
        <v>-41.311064000000002</v>
      </c>
      <c r="J376" s="56">
        <v>1</v>
      </c>
    </row>
    <row r="377" spans="1:10" x14ac:dyDescent="0.25">
      <c r="A377" s="8">
        <v>376</v>
      </c>
      <c r="B377" s="3" t="s">
        <v>766</v>
      </c>
      <c r="C377" s="3">
        <v>7427</v>
      </c>
      <c r="D377" s="3">
        <v>117</v>
      </c>
      <c r="E377" s="3">
        <v>0</v>
      </c>
      <c r="F377" s="3" t="s">
        <v>791</v>
      </c>
      <c r="G377" s="56">
        <v>0.98803153149400003</v>
      </c>
      <c r="H377" s="56">
        <v>-5.2291953563623622E-3</v>
      </c>
      <c r="I377" s="56">
        <v>-35.789026</v>
      </c>
      <c r="J377" s="56">
        <v>1</v>
      </c>
    </row>
    <row r="378" spans="1:10" x14ac:dyDescent="0.25">
      <c r="A378" s="8">
        <v>377</v>
      </c>
      <c r="B378" s="3" t="s">
        <v>767</v>
      </c>
      <c r="C378" s="3">
        <v>7889</v>
      </c>
      <c r="D378" s="3">
        <v>117</v>
      </c>
      <c r="E378" s="3">
        <v>0</v>
      </c>
      <c r="F378" s="3" t="s">
        <v>791</v>
      </c>
      <c r="G378" s="56">
        <v>1.82388586679</v>
      </c>
      <c r="H378" s="56">
        <v>0.26099765801972108</v>
      </c>
      <c r="I378" s="56">
        <v>-35.218031000000003</v>
      </c>
      <c r="J378" s="56">
        <v>2</v>
      </c>
    </row>
    <row r="379" spans="1:10" x14ac:dyDescent="0.25">
      <c r="A379" s="8">
        <v>378</v>
      </c>
      <c r="B379" s="3" t="s">
        <v>768</v>
      </c>
      <c r="C379" s="3">
        <v>8005</v>
      </c>
      <c r="D379" s="3">
        <v>117</v>
      </c>
      <c r="E379" s="3">
        <v>0</v>
      </c>
      <c r="F379" s="3" t="s">
        <v>791</v>
      </c>
      <c r="G379" s="56">
        <v>1.18008718939</v>
      </c>
      <c r="H379" s="56">
        <v>7.1914095841790482E-2</v>
      </c>
      <c r="I379" s="56">
        <v>-35.203169000000003</v>
      </c>
      <c r="J379" s="56">
        <v>2</v>
      </c>
    </row>
    <row r="380" spans="1:10" x14ac:dyDescent="0.25">
      <c r="A380" s="8">
        <v>379</v>
      </c>
      <c r="B380" s="3" t="s">
        <v>769</v>
      </c>
      <c r="C380" s="3">
        <v>377</v>
      </c>
      <c r="D380" s="3">
        <v>117</v>
      </c>
      <c r="E380" s="3">
        <v>0</v>
      </c>
      <c r="F380" s="3" t="s">
        <v>791</v>
      </c>
      <c r="G380" s="56">
        <v>0.19197702833899999</v>
      </c>
      <c r="H380" s="56">
        <v>-0.71675073516349486</v>
      </c>
      <c r="I380" s="56">
        <v>-36.822116999999999</v>
      </c>
      <c r="J380" s="56">
        <v>1</v>
      </c>
    </row>
    <row r="381" spans="1:10" x14ac:dyDescent="0.25">
      <c r="A381" s="8">
        <v>380</v>
      </c>
      <c r="B381" s="3" t="s">
        <v>770</v>
      </c>
      <c r="C381" s="3">
        <v>7854</v>
      </c>
      <c r="D381" s="3">
        <v>117</v>
      </c>
      <c r="E381" s="3">
        <v>0</v>
      </c>
      <c r="F381" s="3" t="s">
        <v>791</v>
      </c>
      <c r="G381" s="56">
        <v>2.2134276797900001</v>
      </c>
      <c r="H381" s="56">
        <v>0.34506533666895078</v>
      </c>
      <c r="I381" s="56">
        <v>-35.227991000000003</v>
      </c>
      <c r="J381" s="56">
        <v>2</v>
      </c>
    </row>
    <row r="382" spans="1:10" x14ac:dyDescent="0.25">
      <c r="A382" s="8">
        <v>381</v>
      </c>
      <c r="B382" s="3" t="s">
        <v>771</v>
      </c>
      <c r="C382" s="3">
        <v>7964</v>
      </c>
      <c r="D382" s="3">
        <v>117</v>
      </c>
      <c r="E382" s="3">
        <v>0</v>
      </c>
      <c r="F382" s="3" t="s">
        <v>791</v>
      </c>
      <c r="G382" s="56">
        <v>1.9039368242800001</v>
      </c>
      <c r="H382" s="56">
        <v>0.27965253369037724</v>
      </c>
      <c r="I382" s="56">
        <v>-35.204999999999998</v>
      </c>
      <c r="J382" s="56">
        <v>2</v>
      </c>
    </row>
    <row r="383" spans="1:10" x14ac:dyDescent="0.25">
      <c r="A383" s="8">
        <v>382</v>
      </c>
      <c r="B383" s="3" t="s">
        <v>772</v>
      </c>
      <c r="C383" s="3">
        <v>7933</v>
      </c>
      <c r="D383" s="3">
        <v>117</v>
      </c>
      <c r="E383" s="3">
        <v>0</v>
      </c>
      <c r="F383" s="3" t="s">
        <v>791</v>
      </c>
      <c r="G383" s="56">
        <v>0.23319856875799999</v>
      </c>
      <c r="H383" s="56">
        <v>-0.63227411936075217</v>
      </c>
      <c r="I383" s="56">
        <v>-35.210158</v>
      </c>
      <c r="J383" s="56">
        <v>2</v>
      </c>
    </row>
    <row r="384" spans="1:10" x14ac:dyDescent="0.25">
      <c r="A384" s="8">
        <v>383</v>
      </c>
      <c r="B384" s="3" t="s">
        <v>773</v>
      </c>
      <c r="C384" s="3">
        <v>552</v>
      </c>
      <c r="D384" s="3">
        <v>117</v>
      </c>
      <c r="E384" s="3">
        <v>0</v>
      </c>
      <c r="F384" s="3" t="s">
        <v>791</v>
      </c>
      <c r="G384" s="56">
        <v>0.139478923335</v>
      </c>
      <c r="H384" s="56">
        <v>-0.85549141368689174</v>
      </c>
      <c r="I384" s="56">
        <v>-35.205677999999999</v>
      </c>
      <c r="J384" s="56">
        <v>2</v>
      </c>
    </row>
    <row r="385" spans="1:10" x14ac:dyDescent="0.25">
      <c r="A385" s="8">
        <v>384</v>
      </c>
      <c r="B385" s="3" t="s">
        <v>774</v>
      </c>
      <c r="C385" s="3">
        <v>3093</v>
      </c>
      <c r="D385" s="3">
        <v>117</v>
      </c>
      <c r="E385" s="3">
        <v>0</v>
      </c>
      <c r="F385" s="3" t="s">
        <v>791</v>
      </c>
      <c r="G385" s="56">
        <v>5.0722093074999997</v>
      </c>
      <c r="H385" s="56">
        <v>0.70519716664353105</v>
      </c>
      <c r="I385" s="56">
        <v>-46.057625000000002</v>
      </c>
      <c r="J385" s="56">
        <v>1</v>
      </c>
    </row>
    <row r="386" spans="1:10" x14ac:dyDescent="0.25">
      <c r="A386" s="8">
        <v>385</v>
      </c>
      <c r="B386" s="3" t="s">
        <v>775</v>
      </c>
      <c r="C386" s="3">
        <v>8001</v>
      </c>
      <c r="D386" s="3">
        <v>117</v>
      </c>
      <c r="E386" s="3">
        <v>0</v>
      </c>
      <c r="F386" s="3" t="s">
        <v>791</v>
      </c>
      <c r="G386" s="56">
        <v>0.221263214914</v>
      </c>
      <c r="H386" s="56">
        <v>-0.65509078167944668</v>
      </c>
      <c r="I386" s="56">
        <v>-35.203763000000002</v>
      </c>
      <c r="J386" s="56">
        <v>1</v>
      </c>
    </row>
    <row r="387" spans="1:10" x14ac:dyDescent="0.25">
      <c r="A387" s="8">
        <v>386</v>
      </c>
      <c r="B387" s="3" t="s">
        <v>776</v>
      </c>
      <c r="C387" s="3">
        <v>7857</v>
      </c>
      <c r="D387" s="3">
        <v>117</v>
      </c>
      <c r="E387" s="3">
        <v>0</v>
      </c>
      <c r="F387" s="3" t="s">
        <v>791</v>
      </c>
      <c r="G387" s="56">
        <v>1.1848380040199999</v>
      </c>
      <c r="H387" s="56">
        <v>7.3658975857069181E-2</v>
      </c>
      <c r="I387" s="56">
        <v>-35.227263999999998</v>
      </c>
      <c r="J387" s="56">
        <v>2</v>
      </c>
    </row>
    <row r="388" spans="1:10" x14ac:dyDescent="0.25">
      <c r="A388" s="8">
        <v>387</v>
      </c>
      <c r="B388" s="3" t="s">
        <v>777</v>
      </c>
      <c r="C388" s="3">
        <v>8032</v>
      </c>
      <c r="D388" s="3">
        <v>117</v>
      </c>
      <c r="E388" s="3">
        <v>0</v>
      </c>
      <c r="F388" s="3" t="s">
        <v>791</v>
      </c>
      <c r="G388" s="56">
        <v>1.4241567936999999</v>
      </c>
      <c r="H388" s="56">
        <v>0.15355780593714535</v>
      </c>
      <c r="I388" s="56">
        <v>-35.199280999999999</v>
      </c>
      <c r="J388" s="56">
        <v>2</v>
      </c>
    </row>
    <row r="389" spans="1:10" x14ac:dyDescent="0.25">
      <c r="A389" s="8">
        <v>388</v>
      </c>
      <c r="B389" s="3" t="s">
        <v>778</v>
      </c>
      <c r="C389" s="3">
        <v>8116</v>
      </c>
      <c r="D389" s="3">
        <v>117</v>
      </c>
      <c r="E389" s="3">
        <v>0</v>
      </c>
      <c r="F389" s="3" t="s">
        <v>791</v>
      </c>
      <c r="G389" s="56">
        <v>0.53514325602400004</v>
      </c>
      <c r="H389" s="56">
        <v>-0.27152994326369201</v>
      </c>
      <c r="I389" s="56">
        <v>-35.153885000000002</v>
      </c>
      <c r="J389" s="56">
        <v>4</v>
      </c>
    </row>
    <row r="390" spans="1:10" x14ac:dyDescent="0.25">
      <c r="A390" s="8">
        <v>389</v>
      </c>
      <c r="B390" s="3" t="s">
        <v>779</v>
      </c>
      <c r="C390" s="3">
        <v>8126</v>
      </c>
      <c r="D390" s="3">
        <v>117</v>
      </c>
      <c r="E390" s="3">
        <v>0</v>
      </c>
      <c r="F390" s="3" t="s">
        <v>791</v>
      </c>
      <c r="G390" s="56">
        <v>0.20803365298099999</v>
      </c>
      <c r="H390" s="56">
        <v>-0.68186640483653094</v>
      </c>
      <c r="I390" s="56">
        <v>-35.152720000000002</v>
      </c>
      <c r="J390" s="56">
        <v>3</v>
      </c>
    </row>
    <row r="391" spans="1:10" x14ac:dyDescent="0.25">
      <c r="A391" s="8">
        <v>390</v>
      </c>
      <c r="B391" s="3" t="s">
        <v>780</v>
      </c>
      <c r="C391" s="3">
        <v>6403</v>
      </c>
      <c r="D391" s="3">
        <v>117</v>
      </c>
      <c r="E391" s="3">
        <v>0</v>
      </c>
      <c r="F391" s="3" t="s">
        <v>791</v>
      </c>
      <c r="G391" s="56">
        <v>69.500552341399995</v>
      </c>
      <c r="H391" s="56">
        <v>1.8419882560702427</v>
      </c>
      <c r="I391" s="56">
        <v>-36.762622</v>
      </c>
      <c r="J391" s="56">
        <v>3</v>
      </c>
    </row>
    <row r="392" spans="1:10" x14ac:dyDescent="0.25">
      <c r="A392" s="8">
        <v>391</v>
      </c>
      <c r="B392" s="3" t="s">
        <v>781</v>
      </c>
      <c r="C392" s="3">
        <v>8036</v>
      </c>
      <c r="D392" s="3">
        <v>117</v>
      </c>
      <c r="E392" s="3">
        <v>0</v>
      </c>
      <c r="F392" s="3" t="s">
        <v>791</v>
      </c>
      <c r="G392" s="56">
        <v>1.86494335906</v>
      </c>
      <c r="H392" s="56">
        <v>0.27066564621374728</v>
      </c>
      <c r="I392" s="56">
        <v>-35.198928000000002</v>
      </c>
      <c r="J392" s="56">
        <v>1</v>
      </c>
    </row>
    <row r="393" spans="1:10" x14ac:dyDescent="0.25">
      <c r="A393" s="8">
        <v>392</v>
      </c>
      <c r="B393" s="3" t="s">
        <v>782</v>
      </c>
      <c r="C393" s="3">
        <v>8015</v>
      </c>
      <c r="D393" s="3">
        <v>117</v>
      </c>
      <c r="E393" s="3">
        <v>0</v>
      </c>
      <c r="F393" s="3" t="s">
        <v>791</v>
      </c>
      <c r="G393" s="56">
        <v>1.5759270372500001</v>
      </c>
      <c r="H393" s="56">
        <v>0.19753610652077463</v>
      </c>
      <c r="I393" s="56">
        <v>-35.202153000000003</v>
      </c>
      <c r="J393" s="56">
        <v>2</v>
      </c>
    </row>
    <row r="394" spans="1:10" x14ac:dyDescent="0.25">
      <c r="A394" s="8">
        <v>393</v>
      </c>
      <c r="B394" s="3" t="s">
        <v>783</v>
      </c>
      <c r="C394" s="3">
        <v>8029</v>
      </c>
      <c r="D394" s="3">
        <v>117</v>
      </c>
      <c r="E394" s="3">
        <v>0</v>
      </c>
      <c r="F394" s="3" t="s">
        <v>791</v>
      </c>
      <c r="G394" s="56">
        <v>0.30764910170999998</v>
      </c>
      <c r="H394" s="56">
        <v>-0.51194434864993166</v>
      </c>
      <c r="I394" s="56">
        <v>-35.199466999999999</v>
      </c>
      <c r="J394" s="56">
        <v>2</v>
      </c>
    </row>
    <row r="395" spans="1:10" x14ac:dyDescent="0.25">
      <c r="A395" s="8">
        <v>394</v>
      </c>
      <c r="B395" s="3" t="s">
        <v>784</v>
      </c>
      <c r="C395" s="3">
        <v>387</v>
      </c>
      <c r="D395" s="3">
        <v>117</v>
      </c>
      <c r="E395" s="3">
        <v>0</v>
      </c>
      <c r="F395" s="3" t="s">
        <v>791</v>
      </c>
      <c r="G395" s="56">
        <v>284.443118132</v>
      </c>
      <c r="H395" s="56">
        <v>2.4539954308320286</v>
      </c>
      <c r="I395" s="56">
        <v>-36.785832999999997</v>
      </c>
      <c r="J395" s="56">
        <v>2</v>
      </c>
    </row>
    <row r="396" spans="1:10" x14ac:dyDescent="0.25">
      <c r="A396" s="8">
        <v>395</v>
      </c>
      <c r="B396" s="3" t="s">
        <v>785</v>
      </c>
      <c r="C396" s="3">
        <v>7124</v>
      </c>
      <c r="D396" s="3">
        <v>117</v>
      </c>
      <c r="E396" s="3">
        <v>0</v>
      </c>
      <c r="F396" s="3" t="s">
        <v>791</v>
      </c>
      <c r="G396" s="56">
        <v>1.4618108252799999</v>
      </c>
      <c r="H396" s="56">
        <v>0.16489117368009351</v>
      </c>
      <c r="I396" s="56">
        <v>-36.152430000000003</v>
      </c>
      <c r="J396" s="56">
        <v>1</v>
      </c>
    </row>
    <row r="397" spans="1:10" ht="15.75" thickBot="1" x14ac:dyDescent="0.3">
      <c r="A397" s="6">
        <v>396</v>
      </c>
      <c r="B397" s="6" t="s">
        <v>786</v>
      </c>
      <c r="C397" s="6">
        <v>7123</v>
      </c>
      <c r="D397" s="6">
        <v>117</v>
      </c>
      <c r="E397" s="6">
        <v>0</v>
      </c>
      <c r="F397" s="6" t="s">
        <v>791</v>
      </c>
      <c r="G397" s="12">
        <v>0.32271054250100001</v>
      </c>
      <c r="H397" s="12">
        <v>-0.49118684657247697</v>
      </c>
      <c r="I397" s="12">
        <v>-36.151974000000003</v>
      </c>
      <c r="J397" s="12">
        <v>1</v>
      </c>
    </row>
    <row r="398" spans="1:10" ht="15.75" thickTop="1" x14ac:dyDescent="0.25"/>
  </sheetData>
  <sortState ref="A2:F332">
    <sortCondition ref="A1"/>
  </sortState>
  <conditionalFormatting sqref="C1:C330 C399:C1048576">
    <cfRule type="duplicateValues" dxfId="15" priority="3"/>
  </conditionalFormatting>
  <conditionalFormatting sqref="B1:B330 B399:B1048576">
    <cfRule type="duplicateValues" dxfId="14" priority="2"/>
  </conditionalFormatting>
  <conditionalFormatting sqref="C331:C397">
    <cfRule type="duplicateValues" dxfId="13"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Confirmed Pests DOC</vt:lpstr>
      <vt:lpstr>DOC Erads</vt:lpstr>
      <vt:lpstr>Towns Complete Island Erads</vt:lpstr>
      <vt:lpstr>Survival_Data</vt:lpstr>
      <vt:lpstr>Covariate Stats</vt:lpstr>
      <vt:lpstr>Surv_export</vt:lpstr>
    </vt:vector>
  </TitlesOfParts>
  <Company>The University of Auckland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Zachary Carter</dc:creator>
  <cp:lastModifiedBy>Zachary Carter</cp:lastModifiedBy>
  <dcterms:created xsi:type="dcterms:W3CDTF">2017-09-26T02:31:22Z</dcterms:created>
  <dcterms:modified xsi:type="dcterms:W3CDTF">2017-10-12T01:54:04Z</dcterms:modified>
</cp:coreProperties>
</file>